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pivotTables/pivotTable13.xml" ContentType="application/vnd.openxmlformats-officedocument.spreadsheetml.pivotTable+xml"/>
  <Override PartName="/xl/drawings/drawing12.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18.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13_ncr:1_{DEAAFB34-F091-4953-89EF-C58BD69F323B}"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Access!$A$1:$F$1125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0" r:id="rId21"/>
    <pivotCache cacheId="1" r:id="rId22"/>
    <pivotCache cacheId="2" r:id="rId23"/>
  </pivotCaches>
  <extLst>
    <ext xmlns:x14="http://schemas.microsoft.com/office/spreadsheetml/2009/9/main" uri="{876F7934-8845-4945-9796-88D515C7AA90}">
      <x14:pivotCaches>
        <pivotCache cacheId="3"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6" i="35" l="1" a="1"/>
  <c r="C36" i="35" s="1"/>
  <c r="D23" i="35"/>
  <c r="D24" i="35"/>
  <c r="D25" i="35"/>
  <c r="D26" i="35"/>
  <c r="D27" i="35"/>
  <c r="D22" i="35"/>
  <c r="C23" i="35"/>
  <c r="C24" i="35"/>
  <c r="C25" i="35"/>
  <c r="C26" i="35"/>
  <c r="C27" i="35"/>
  <c r="C22" i="35"/>
  <c r="I6" i="24" a="1"/>
  <c r="I6" i="24" s="1"/>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K6" i="24"/>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<sst xmlns="http://schemas.openxmlformats.org/spreadsheetml/2006/main" count="60398" uniqueCount="3343">
  <si>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</si>
  <si>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</si>
  <si>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</si>
  <si>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</si>
  <si>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</si>
  <si>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</si>
  <si>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</si>
  <si>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</si>
  <si>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</si>
  <si>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</si>
  <si>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</si>
  <si>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</si>
  <si>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</si>
  <si>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</si>
  <si>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</si>
  <si>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</si>
  <si>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</si>
  <si>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</si>
  <si>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</si>
  <si>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</si>
  <si>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</si>
  <si>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</si>
  <si>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</si>
  <si>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</si>
  <si>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</si>
  <si>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</si>
  <si>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</si>
  <si>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</si>
  <si>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</si>
  <si>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</si>
  <si>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</si>
  <si>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</si>
  <si>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</si>
  <si>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</si>
  <si>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</si>
  <si>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</si>
  <si>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</si>
  <si>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</si>
  <si>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</si>
  <si>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</si>
  <si>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</si>
  <si>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</si>
  <si>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</si>
  <si>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</si>
  <si>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</si>
  <si>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</si>
  <si>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</si>
  <si>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</si>
  <si>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</si>
  <si>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</si>
  <si>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</si>
  <si>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</si>
  <si>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</si>
  <si>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</si>
  <si>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</si>
  <si>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</si>
  <si>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</si>
  <si>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</si>
  <si>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</si>
  <si>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</si>
  <si>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</si>
  <si>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</si>
  <si>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</si>
  <si>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</si>
  <si>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</si>
  <si>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</si>
  <si>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</si>
  <si>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</si>
  <si>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</si>
  <si>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</si>
  <si>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</si>
  <si>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</si>
  <si>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</si>
  <si>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</si>
  <si>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</si>
  <si>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</si>
  <si>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</si>
  <si>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</si>
  <si>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</si>
  <si>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</si>
  <si>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</si>
  <si>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</si>
  <si>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</si>
  <si>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</si>
  <si>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</si>
  <si>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</si>
  <si>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</si>
  <si>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</si>
  <si>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</si>
  <si>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</si>
  <si>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</si>
  <si>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</si>
  <si>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</si>
  <si>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</si>
  <si>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</si>
  <si>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</si>
  <si>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</si>
  <si>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</si>
  <si>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</si>
  <si>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</si>
  <si>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</si>
  <si>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</si>
  <si>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</si>
  <si>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</si>
  <si>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</si>
  <si>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</si>
  <si>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</si>
  <si>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</si>
  <si>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</si>
  <si>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</si>
  <si>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</si>
  <si>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</si>
  <si>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</si>
  <si>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</si>
  <si>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</si>
  <si>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</si>
  <si>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</si>
  <si>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</si>
  <si>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</si>
  <si>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</si>
  <si>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</si>
  <si>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</si>
  <si>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</si>
  <si>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</si>
  <si>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</si>
  <si>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</si>
  <si>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</si>
  <si>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</si>
  <si>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</si>
  <si>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</si>
  <si>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</si>
  <si>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</si>
  <si>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</si>
  <si>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</si>
  <si>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</si>
  <si>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</si>
  <si>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</si>
  <si>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</si>
  <si>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</si>
  <si>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</si>
  <si>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</si>
  <si>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</si>
  <si>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</si>
  <si>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</si>
  <si>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</si>
  <si>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</si>
  <si>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</si>
  <si>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</si>
  <si>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</si>
  <si>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</si>
  <si>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</si>
  <si>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</si>
  <si>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</si>
  <si>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</si>
  <si>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</si>
  <si>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</si>
  <si>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</si>
  <si>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</si>
  <si>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</si>
  <si>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</si>
  <si>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</si>
  <si>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</si>
  <si>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</si>
  <si>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</si>
  <si>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</si>
  <si>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</si>
  <si>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</si>
  <si>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</si>
  <si>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</si>
  <si>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</si>
  <si>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</si>
  <si>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</si>
  <si>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</si>
  <si>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</si>
  <si>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</si>
  <si>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</si>
  <si>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</si>
  <si>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</si>
  <si>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</si>
  <si>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</si>
  <si>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</si>
  <si>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</si>
  <si>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</si>
  <si>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</si>
  <si>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</si>
  <si>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</si>
  <si>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</si>
  <si>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</si>
  <si>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</si>
  <si>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</si>
  <si>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</si>
  <si>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</si>
  <si>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</si>
  <si>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</si>
  <si>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</si>
  <si>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</si>
  <si>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</si>
  <si>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</si>
  <si>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</si>
  <si>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</si>
  <si>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</si>
  <si>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</si>
  <si>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</si>
  <si>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</si>
  <si>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</si>
  <si>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</si>
  <si>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</si>
  <si>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</si>
  <si>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</si>
  <si>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</si>
  <si>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</si>
  <si>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</si>
  <si>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</si>
  <si>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</si>
  <si>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</si>
  <si>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</si>
  <si>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</si>
  <si>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</si>
  <si>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</si>
  <si>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</si>
  <si>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</si>
  <si>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</si>
  <si>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</si>
  <si>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</si>
  <si>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</si>
  <si>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</si>
  <si>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</si>
  <si>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</si>
  <si>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</si>
  <si>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</si>
  <si>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</si>
  <si>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</si>
  <si>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</si>
  <si>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</si>
  <si>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</si>
  <si>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</si>
  <si>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</si>
  <si>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</si>
  <si>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</si>
  <si>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</si>
  <si>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</si>
  <si>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</si>
  <si>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</si>
  <si>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</si>
  <si>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</si>
  <si>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</si>
  <si>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</si>
  <si>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</si>
  <si>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</si>
  <si>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</si>
  <si>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</si>
  <si>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</si>
  <si>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</si>
  <si>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</si>
  <si>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</si>
  <si>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</si>
  <si>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</si>
  <si>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</si>
  <si>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</si>
  <si>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</si>
  <si>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</si>
  <si>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</si>
  <si>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</si>
  <si>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</si>
  <si>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</si>
  <si>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</si>
  <si>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</si>
  <si>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</si>
  <si>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</si>
  <si>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</si>
  <si>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</si>
  <si>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</si>
  <si>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</si>
  <si>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</si>
  <si>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</si>
  <si>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</si>
  <si>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</si>
  <si>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</si>
  <si>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</si>
  <si>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</si>
  <si>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</si>
  <si>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</si>
  <si>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</si>
  <si>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</si>
  <si>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</si>
  <si>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</si>
  <si>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</si>
  <si>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</si>
  <si>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</si>
  <si>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</si>
  <si>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</si>
  <si>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</si>
  <si>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</si>
  <si>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</si>
  <si>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</si>
  <si>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</si>
  <si>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</si>
  <si>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</si>
  <si>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</si>
  <si>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</si>
  <si>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</si>
  <si>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</si>
  <si>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</si>
  <si>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</si>
  <si>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</si>
  <si>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</si>
  <si>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</si>
  <si>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</si>
  <si>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</si>
  <si>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</si>
  <si>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</si>
  <si>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</si>
  <si>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</si>
  <si>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</si>
  <si>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</si>
  <si>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</si>
  <si>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</si>
  <si>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</si>
  <si>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</si>
  <si>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</si>
  <si>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</si>
  <si>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</si>
  <si>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</si>
  <si>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</si>
  <si>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</si>
  <si>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</si>
  <si>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</si>
  <si>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</si>
  <si>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</si>
  <si>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</si>
  <si>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</si>
  <si>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</si>
  <si>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</si>
  <si>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</si>
  <si>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</si>
  <si>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</si>
  <si>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</si>
  <si>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</si>
  <si>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</si>
  <si>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</si>
  <si>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</si>
  <si>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</si>
  <si>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</si>
  <si>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</si>
  <si>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</si>
  <si>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</si>
  <si>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</si>
  <si>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</si>
  <si>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</si>
  <si>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</si>
  <si>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</si>
  <si>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</si>
  <si>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</si>
  <si>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</si>
  <si>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</si>
  <si>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</si>
  <si>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</si>
  <si>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</si>
  <si>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</si>
  <si>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</si>
  <si>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</si>
  <si>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</si>
  <si>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</si>
  <si>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</si>
  <si>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</si>
  <si>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</si>
  <si>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</si>
  <si>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</si>
  <si>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</si>
  <si>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</si>
  <si>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</si>
  <si>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</si>
  <si>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</si>
  <si>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</si>
  <si>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</si>
  <si>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</si>
  <si>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</si>
  <si>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</si>
  <si>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</si>
  <si>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</si>
  <si>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</si>
  <si>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</si>
  <si>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</si>
  <si>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</si>
  <si>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</si>
  <si>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</si>
  <si>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</si>
  <si>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</si>
  <si>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</si>
  <si>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</si>
  <si>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</si>
  <si>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</si>
  <si>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</si>
  <si>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</si>
  <si>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</si>
  <si>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</si>
  <si>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</si>
  <si>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</si>
  <si>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</si>
  <si>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</si>
  <si>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</si>
  <si>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</si>
  <si>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</si>
  <si>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</si>
  <si>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</si>
  <si>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</si>
  <si>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</si>
  <si>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</si>
  <si>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</si>
  <si>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</si>
  <si>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</si>
  <si>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</si>
  <si>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</si>
  <si>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</si>
  <si>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</si>
  <si>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</si>
  <si>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</si>
  <si>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</si>
  <si>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</si>
  <si>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</si>
  <si>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</si>
  <si>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</si>
  <si>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</si>
  <si>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</si>
  <si>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</si>
  <si>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</si>
  <si>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</si>
  <si>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</si>
  <si>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</si>
  <si>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</si>
  <si>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</si>
  <si>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</si>
  <si>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</si>
  <si>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</si>
  <si>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</si>
  <si>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</si>
  <si>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</si>
  <si>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</si>
  <si>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</si>
  <si>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</si>
  <si>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</si>
  <si>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</si>
  <si>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</si>
  <si>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</si>
  <si>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</si>
  <si>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</si>
  <si>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</si>
  <si>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</si>
  <si>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</si>
  <si>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</si>
  <si>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</si>
  <si>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</si>
  <si>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</si>
  <si>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</si>
  <si>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</si>
  <si>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</si>
  <si>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</si>
  <si>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</si>
  <si>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</si>
  <si>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</si>
  <si>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</si>
  <si>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</si>
  <si>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</si>
  <si>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</si>
  <si>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</si>
  <si>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</si>
  <si>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</si>
  <si>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</si>
  <si>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</si>
  <si>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</si>
  <si>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</si>
  <si>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</si>
  <si>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</si>
  <si>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</si>
  <si>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</si>
  <si>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</si>
  <si>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</si>
  <si>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</si>
  <si>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</si>
  <si>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</si>
  <si>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</si>
  <si>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</si>
  <si>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</si>
  <si>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</si>
  <si>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</si>
  <si>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</si>
  <si>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</si>
  <si>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</si>
  <si>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</si>
  <si>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</si>
  <si>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</si>
  <si>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</si>
  <si>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</si>
  <si>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</si>
  <si>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</si>
  <si>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</si>
  <si>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</si>
  <si>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</si>
  <si>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</si>
  <si>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</si>
  <si>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</si>
  <si>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</si>
  <si>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</si>
  <si>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</si>
  <si>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</si>
  <si>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</si>
  <si>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</si>
  <si>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</si>
  <si>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</si>
  <si>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</si>
  <si>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</si>
  <si>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</si>
  <si>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</si>
  <si>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</si>
  <si>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</si>
  <si>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</si>
  <si>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</si>
  <si>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</si>
  <si>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</si>
  <si>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</si>
  <si>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</si>
  <si>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</si>
  <si>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</si>
  <si>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</si>
  <si>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</si>
  <si>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</si>
  <si>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</si>
  <si>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</si>
  <si>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</si>
  <si>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</si>
  <si>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</si>
  <si>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</si>
  <si>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</si>
  <si>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</si>
  <si>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</si>
  <si>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</si>
  <si>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</si>
  <si>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</si>
  <si>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</si>
  <si>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</si>
  <si>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</si>
  <si>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</si>
  <si>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</si>
  <si>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</si>
  <si>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</si>
  <si>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</si>
  <si>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</si>
  <si>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</si>
  <si>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</si>
  <si>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</si>
  <si>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</si>
  <si>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</si>
  <si>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</si>
  <si>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</si>
  <si>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</si>
  <si>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</si>
  <si>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</si>
  <si>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</si>
  <si>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</si>
  <si>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</si>
  <si>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</si>
  <si>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</si>
  <si>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</si>
  <si>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</si>
  <si>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</si>
  <si>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</si>
  <si>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</si>
  <si>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</si>
  <si>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</si>
  <si>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</si>
  <si>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</si>
  <si>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</si>
  <si>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</si>
  <si>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</si>
  <si>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</si>
  <si>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</si>
  <si>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</si>
  <si>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</si>
  <si>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</si>
  <si>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</si>
  <si>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</si>
  <si>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</si>
  <si>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</si>
  <si>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</si>
  <si>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</si>
  <si>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</si>
  <si>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</si>
  <si>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</si>
  <si>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</si>
  <si>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</si>
  <si>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</si>
  <si>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</si>
  <si>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</si>
  <si>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</si>
  <si>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</si>
  <si>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</si>
  <si>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</si>
  <si>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</si>
  <si>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</si>
  <si>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</si>
  <si>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</si>
  <si>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</si>
  <si>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</si>
  <si>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</si>
  <si>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</si>
  <si>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</si>
  <si>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</si>
  <si>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</si>
  <si>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</si>
  <si>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</si>
  <si>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</si>
  <si>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</si>
  <si>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</si>
  <si>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</si>
  <si>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</si>
  <si>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</si>
  <si>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</si>
  <si>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</si>
  <si>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</si>
  <si>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</si>
  <si>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</si>
  <si>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</si>
  <si>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</si>
  <si>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</si>
  <si>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</si>
  <si>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</si>
  <si>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</si>
  <si>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</si>
  <si>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</si>
  <si>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</si>
  <si>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</si>
  <si>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</si>
  <si>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</si>
  <si>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</si>
  <si>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</si>
  <si>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</si>
  <si>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</si>
  <si>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</si>
  <si>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</si>
  <si>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</si>
  <si>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</si>
  <si>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</si>
  <si>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</si>
  <si>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</si>
  <si>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</si>
  <si>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</si>
  <si>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</si>
  <si>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</si>
  <si>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</si>
  <si>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</si>
  <si>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</si>
  <si>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</si>
  <si>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</si>
  <si>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</si>
  <si>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</si>
  <si>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</si>
  <si>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</si>
  <si>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</si>
  <si>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</si>
  <si>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</si>
  <si>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</si>
  <si>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</si>
  <si>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</si>
  <si>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</si>
  <si>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</si>
  <si>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</si>
  <si>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</si>
  <si>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</si>
  <si>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</si>
  <si>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</si>
  <si>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</si>
  <si>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</si>
  <si>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</si>
  <si>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</si>
  <si>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</si>
  <si>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</si>
  <si>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</si>
  <si>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</si>
  <si>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</si>
  <si>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</si>
  <si>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</si>
  <si>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</si>
  <si>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</si>
  <si>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</si>
  <si>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</si>
  <si>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</si>
  <si>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</si>
  <si>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</si>
  <si>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</si>
  <si>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</si>
  <si>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</si>
  <si>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</si>
  <si>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</si>
  <si>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</si>
  <si>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</si>
  <si>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</si>
  <si>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</si>
  <si>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</si>
  <si>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</si>
  <si>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</si>
  <si>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</si>
  <si>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</si>
  <si>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</si>
  <si>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</si>
  <si>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</si>
  <si>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</si>
  <si>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</si>
  <si>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</si>
  <si>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</si>
  <si>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</si>
  <si>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</si>
  <si>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</si>
  <si>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</si>
  <si>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</si>
  <si>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</si>
  <si>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</si>
  <si>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</si>
  <si>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</si>
  <si>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</si>
  <si>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</si>
  <si>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</si>
  <si>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</si>
  <si>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</si>
  <si>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</si>
  <si>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</si>
  <si>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</si>
  <si>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</si>
  <si>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</si>
  <si>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</si>
  <si>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</si>
  <si>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</si>
  <si>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</si>
  <si>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</si>
  <si>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</si>
  <si>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</si>
  <si>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</si>
  <si>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</si>
  <si>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</si>
  <si>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</si>
  <si>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</si>
  <si>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</si>
  <si>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</si>
  <si>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</si>
  <si>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</si>
  <si>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</si>
  <si>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</si>
  <si>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</si>
  <si>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</si>
  <si>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</si>
  <si>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</si>
  <si>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</si>
  <si>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</si>
  <si>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</si>
  <si>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</si>
  <si>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</si>
  <si>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</si>
  <si>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</si>
  <si>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</si>
  <si>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</si>
  <si>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</si>
  <si>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</si>
  <si>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</si>
  <si>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</si>
  <si>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</si>
  <si>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</si>
  <si>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</si>
  <si>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</si>
  <si>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</si>
  <si>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</si>
  <si>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</si>
  <si>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</si>
  <si>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</si>
  <si>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</si>
  <si>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</si>
  <si>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</si>
  <si>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</si>
  <si>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</si>
  <si>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</si>
  <si>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</si>
  <si>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</si>
  <si>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</si>
  <si>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</si>
  <si>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</si>
  <si>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</si>
  <si>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</si>
  <si>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</si>
  <si>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</si>
  <si>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</si>
  <si>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</si>
  <si>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</si>
  <si>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</si>
  <si>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</si>
  <si>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</si>
  <si>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</si>
  <si>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</si>
  <si>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</si>
  <si>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</si>
  <si>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</si>
  <si>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</si>
  <si>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</si>
  <si>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</si>
  <si>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</si>
  <si>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</si>
  <si>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</si>
  <si>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</si>
  <si>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</si>
  <si>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</si>
  <si>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</si>
  <si>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</si>
  <si>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</si>
  <si>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</si>
  <si>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</si>
  <si>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</si>
  <si>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</si>
  <si>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</si>
  <si>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</si>
  <si>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</si>
  <si>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</si>
  <si>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</si>
  <si>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</si>
  <si>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</si>
  <si>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</si>
  <si>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</si>
  <si>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</si>
  <si>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</si>
  <si>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</si>
  <si>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</si>
  <si>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</si>
  <si>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</si>
  <si>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</si>
  <si>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</si>
  <si>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</si>
  <si>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</si>
  <si>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</si>
  <si>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</si>
  <si>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</si>
  <si>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</si>
  <si>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</si>
  <si>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</si>
  <si>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</si>
  <si>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</si>
  <si>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</si>
  <si>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</si>
  <si>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</si>
  <si>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</si>
  <si>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</si>
  <si>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</si>
  <si>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</si>
  <si>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</si>
  <si>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</si>
  <si>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</si>
  <si>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</si>
  <si>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</si>
  <si>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</si>
  <si>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</si>
  <si>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</si>
  <si>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</si>
  <si>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</si>
  <si>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</si>
  <si>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</si>
  <si>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</si>
  <si>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</si>
  <si>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</si>
  <si>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</si>
  <si>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</si>
  <si>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</si>
  <si>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</si>
  <si>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</si>
  <si>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</si>
  <si>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</si>
  <si>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</si>
  <si>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</si>
  <si>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</si>
  <si>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</si>
  <si>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</si>
  <si>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</si>
  <si>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</si>
  <si>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</si>
  <si>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</si>
  <si>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</si>
  <si>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</si>
  <si>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</si>
  <si>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</si>
  <si>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</si>
  <si>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</si>
  <si>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</si>
  <si>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</si>
  <si>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</si>
  <si>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</si>
  <si>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</si>
  <si>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</si>
  <si>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</si>
  <si>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</si>
  <si>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</si>
  <si>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</si>
  <si>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</si>
  <si>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</si>
  <si>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</si>
  <si>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</si>
  <si>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</si>
  <si>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</si>
  <si>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</si>
  <si>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</si>
  <si>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</si>
  <si>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</si>
  <si>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</si>
  <si>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</si>
  <si>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</si>
  <si>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</si>
  <si>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</si>
  <si>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</si>
  <si>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</si>
  <si>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</si>
  <si>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</si>
  <si>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</si>
  <si>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</si>
  <si>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</si>
  <si>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</si>
  <si>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</si>
  <si>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</si>
  <si>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</si>
  <si>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</si>
  <si>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</si>
  <si>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</si>
  <si>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</si>
  <si>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</si>
  <si>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</si>
  <si>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</si>
  <si>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</si>
  <si>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</si>
  <si>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</si>
  <si>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</si>
  <si>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</si>
  <si>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</si>
  <si>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</si>
  <si>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</si>
  <si>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</si>
  <si>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</si>
  <si>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</si>
  <si>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</si>
  <si>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</si>
  <si>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</si>
  <si>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</si>
  <si>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</si>
  <si>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</si>
  <si>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</si>
  <si>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</si>
  <si>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</si>
  <si>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</si>
  <si>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</si>
  <si>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</si>
  <si>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</si>
  <si>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</si>
  <si>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</si>
  <si>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</si>
  <si>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</si>
  <si>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</si>
  <si>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</si>
  <si>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</si>
  <si>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</si>
  <si>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</si>
  <si>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</si>
  <si>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</si>
  <si>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</si>
  <si>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</si>
  <si>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</si>
  <si>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</si>
  <si>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</si>
  <si>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</si>
  <si>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</si>
  <si>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</si>
  <si>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</si>
  <si>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</si>
  <si>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</si>
  <si>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</si>
  <si>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</si>
  <si>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</si>
  <si>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</si>
  <si>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</si>
  <si>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</si>
  <si>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</si>
  <si>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</si>
  <si>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</si>
  <si>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</si>
  <si>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</si>
  <si>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</si>
  <si>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</si>
  <si>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</si>
  <si>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</si>
  <si>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</si>
  <si>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</si>
  <si>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</si>
  <si>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</si>
  <si>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</si>
  <si>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</si>
  <si>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</si>
  <si>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</si>
  <si>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</si>
  <si>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</si>
  <si>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</si>
  <si>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</si>
  <si>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</si>
  <si>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</si>
  <si>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</si>
  <si>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</si>
  <si>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</si>
  <si>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</si>
  <si>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</si>
  <si>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</si>
  <si>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</si>
  <si>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</si>
  <si>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</si>
  <si>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</si>
  <si>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</si>
  <si>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</si>
  <si>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</si>
  <si>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</si>
  <si>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</si>
  <si>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</si>
  <si>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</si>
  <si>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</si>
  <si>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</si>
  <si>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</si>
  <si>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</si>
  <si>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</si>
  <si>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</si>
  <si>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</si>
  <si>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</si>
  <si>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</si>
  <si>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</si>
  <si>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</si>
  <si>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</si>
  <si>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</si>
  <si>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</si>
  <si>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</si>
  <si>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</si>
  <si>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</si>
  <si>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</si>
  <si>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</si>
  <si>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</si>
  <si>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</si>
  <si>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</si>
  <si>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</si>
  <si>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</si>
  <si>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</si>
  <si>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</si>
  <si>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</si>
  <si>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</si>
  <si>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</si>
  <si>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</si>
  <si>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</si>
  <si>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</si>
  <si>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</si>
  <si>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</si>
  <si>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</si>
  <si>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</si>
  <si>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</si>
  <si>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</si>
  <si>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</si>
  <si>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</si>
  <si>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</si>
  <si>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</si>
  <si>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</si>
  <si>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</si>
  <si>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</si>
  <si>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</si>
  <si>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</si>
  <si>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</si>
  <si>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</si>
  <si>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</si>
  <si>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</si>
  <si>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</si>
  <si>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</si>
  <si>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</si>
  <si>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</si>
  <si>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</si>
  <si>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</si>
  <si>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</si>
  <si>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</si>
  <si>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</si>
  <si>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</si>
  <si>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</si>
  <si>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</si>
  <si>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</si>
  <si>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</si>
  <si>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</si>
  <si>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</si>
  <si>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</si>
  <si>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</si>
  <si>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</si>
  <si>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</si>
  <si>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</si>
  <si>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</si>
  <si>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</si>
  <si>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</si>
  <si>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</si>
  <si>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</si>
  <si>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</si>
  <si>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</si>
  <si>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</si>
  <si>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</si>
  <si>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</si>
  <si>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</si>
  <si>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</si>
  <si>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</si>
  <si>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</si>
  <si>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</si>
  <si>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</si>
  <si>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</si>
  <si>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</si>
  <si>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</si>
  <si>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</si>
  <si>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</si>
  <si>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</si>
  <si>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</si>
  <si>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</si>
  <si>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</si>
  <si>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</si>
  <si>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</si>
  <si>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</si>
  <si>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</si>
  <si>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</si>
  <si>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</si>
  <si>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</si>
  <si>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</si>
  <si>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</si>
  <si>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</si>
  <si>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</si>
  <si>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</si>
  <si>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</si>
  <si>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</si>
  <si>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</si>
  <si>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</si>
  <si>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</si>
  <si>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</si>
  <si>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</si>
  <si>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</si>
  <si>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</si>
  <si>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</si>
  <si>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</si>
  <si>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</si>
  <si>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</si>
  <si>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</si>
  <si>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</si>
  <si>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</si>
  <si>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</si>
  <si>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</si>
  <si>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</si>
  <si>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</si>
  <si>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</si>
  <si>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</si>
  <si>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</si>
  <si>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</si>
  <si>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</si>
  <si>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</si>
  <si>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</si>
  <si>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</si>
  <si>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</si>
  <si>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</si>
  <si>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</si>
  <si>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</si>
  <si>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</si>
  <si>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</si>
  <si>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</si>
  <si>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</si>
  <si>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</si>
  <si>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</si>
  <si>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</si>
  <si>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</si>
  <si>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</si>
  <si>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</si>
  <si>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</si>
  <si>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</si>
  <si>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</si>
  <si>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</si>
  <si>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</si>
  <si>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</si>
  <si>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</si>
  <si>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</si>
  <si>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</si>
  <si>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</si>
  <si>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</si>
  <si>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</si>
  <si>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</si>
  <si>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</si>
  <si>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</si>
  <si>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</si>
  <si>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</si>
  <si>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</si>
  <si>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</si>
  <si>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</si>
  <si>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</si>
  <si>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</si>
  <si>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</si>
  <si>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</si>
  <si>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</si>
  <si>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</si>
  <si>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</si>
  <si>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</si>
  <si>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</si>
  <si>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</si>
  <si>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</si>
  <si>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</si>
  <si>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</si>
  <si>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</si>
  <si>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</si>
  <si>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</si>
  <si>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</si>
  <si>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</si>
  <si>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</si>
  <si>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</si>
  <si>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</si>
  <si>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</si>
  <si>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</si>
  <si>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</si>
  <si>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</si>
  <si>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</si>
  <si>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</si>
  <si>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</si>
  <si>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</si>
  <si>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</si>
  <si>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</si>
  <si>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</si>
  <si>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</si>
  <si>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</si>
  <si>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</si>
  <si>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</si>
  <si>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</si>
  <si>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</si>
  <si>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</si>
  <si>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</si>
  <si>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</si>
  <si>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</si>
  <si>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</si>
  <si>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</si>
  <si>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</si>
  <si>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</si>
  <si>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</si>
  <si>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</si>
  <si>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</si>
  <si>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</si>
  <si>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</si>
  <si>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</si>
  <si>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</si>
  <si>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</si>
  <si>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</si>
  <si>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</si>
  <si>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</si>
  <si>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</si>
  <si>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</si>
  <si>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</si>
  <si>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</si>
  <si>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</si>
  <si>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</si>
  <si>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</si>
  <si>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</si>
  <si>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</si>
  <si>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</si>
  <si>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</si>
  <si>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</si>
  <si>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</si>
  <si>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</si>
  <si>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</si>
  <si>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</si>
  <si>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</si>
  <si>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</si>
  <si>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</si>
  <si>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</si>
  <si>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</si>
  <si>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</si>
  <si>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</si>
  <si>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</si>
  <si>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</si>
  <si>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</si>
  <si>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</si>
  <si>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</si>
  <si>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</si>
  <si>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</si>
  <si>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</si>
  <si>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</si>
  <si>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</si>
  <si>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</si>
  <si>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</si>
  <si>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</si>
  <si>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</si>
  <si>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</si>
  <si>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</si>
  <si>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</si>
  <si>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</si>
  <si>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</si>
  <si>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</si>
  <si>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</si>
  <si>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</si>
  <si>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</si>
  <si>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</si>
  <si>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</si>
  <si>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</si>
  <si>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</si>
  <si>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</si>
  <si>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</si>
  <si>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</si>
  <si>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</si>
  <si>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</si>
  <si>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</si>
  <si>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</si>
  <si>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</si>
  <si>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</si>
  <si>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</si>
  <si>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</si>
  <si>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</si>
  <si>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</si>
  <si>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</si>
  <si>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</si>
  <si>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</si>
  <si>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</si>
  <si>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</si>
  <si>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</si>
  <si>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</si>
  <si>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</si>
  <si>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</si>
  <si>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</si>
  <si>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</si>
  <si>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</si>
  <si>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</si>
  <si>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</si>
  <si>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</si>
  <si>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</si>
  <si>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</si>
  <si>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</si>
  <si>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</si>
  <si>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</si>
  <si>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</si>
  <si>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</si>
  <si>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</si>
  <si>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</si>
  <si>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</si>
  <si>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</si>
  <si>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</si>
  <si>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</si>
  <si>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</si>
  <si>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</si>
  <si>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</si>
  <si>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</si>
  <si>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</si>
  <si>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</si>
  <si>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</si>
  <si>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</si>
  <si>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</si>
  <si>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</si>
  <si>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</si>
  <si>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</si>
  <si>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</si>
  <si>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</si>
  <si>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</si>
  <si>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</si>
  <si>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</si>
  <si>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</si>
  <si>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</si>
  <si>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</si>
  <si>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</si>
  <si>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</si>
  <si>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</si>
  <si>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</si>
  <si>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</si>
  <si>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</si>
  <si>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</si>
  <si>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</si>
  <si>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</si>
  <si>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</si>
  <si>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</si>
  <si>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</si>
  <si>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</si>
  <si>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</si>
  <si>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</si>
  <si>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</si>
  <si>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</si>
  <si>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</si>
  <si>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</si>
  <si>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</si>
  <si>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</si>
  <si>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</si>
  <si>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</si>
  <si>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</si>
  <si>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</si>
  <si>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</si>
  <si>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</si>
  <si>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</si>
  <si>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</si>
  <si>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</si>
  <si>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</si>
  <si>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</si>
  <si>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</si>
  <si>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</si>
  <si>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</si>
  <si>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</si>
  <si>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</si>
  <si>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</si>
  <si>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</si>
  <si>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</si>
  <si>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</si>
  <si>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</si>
  <si>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</si>
  <si>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</si>
  <si>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</si>
  <si>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</si>
  <si>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</si>
  <si>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</si>
  <si>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</si>
  <si>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</si>
  <si>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</si>
  <si>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</si>
  <si>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</si>
  <si>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</si>
  <si>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</si>
  <si>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</si>
  <si>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</si>
  <si>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</si>
  <si>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</si>
  <si>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</si>
  <si>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</si>
  <si>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</si>
  <si>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</si>
  <si>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</si>
  <si>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</si>
  <si>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</si>
  <si>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</si>
  <si>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</si>
  <si>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</si>
  <si>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</si>
  <si>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</si>
  <si>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</si>
  <si>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</si>
  <si>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</si>
  <si>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</si>
  <si>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</si>
  <si>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</si>
  <si>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</si>
  <si>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</si>
  <si>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</si>
  <si>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</si>
  <si>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</si>
  <si>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</si>
  <si>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</si>
  <si>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</si>
  <si>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</si>
  <si>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</si>
  <si>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</si>
  <si>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</si>
  <si>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</si>
  <si>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</si>
  <si>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</si>
  <si>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</si>
  <si>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</si>
  <si>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</si>
  <si>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</si>
  <si>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</si>
  <si>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</si>
  <si>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</si>
  <si>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</si>
  <si>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</si>
  <si>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</si>
  <si>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</si>
  <si>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</si>
  <si>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</si>
  <si>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</si>
  <si>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</si>
  <si>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</si>
  <si>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</si>
  <si>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</si>
  <si>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</si>
  <si>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</si>
  <si>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</si>
  <si>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</si>
  <si>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</si>
  <si>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</si>
  <si>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</si>
  <si>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</si>
  <si>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</si>
  <si>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</si>
  <si>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</si>
  <si>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</si>
  <si>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</si>
  <si>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</si>
  <si>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</si>
  <si>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</si>
  <si>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</si>
  <si>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</si>
  <si>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</si>
  <si>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</si>
  <si>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</si>
  <si>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</si>
  <si>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</si>
  <si>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</si>
  <si>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</si>
  <si>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</si>
  <si>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</si>
  <si>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</si>
  <si>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</si>
  <si>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</si>
  <si>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</si>
  <si>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</si>
  <si>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</si>
  <si>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</si>
  <si>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</si>
  <si>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</si>
  <si>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</si>
  <si>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</si>
  <si>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</si>
  <si>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</si>
  <si>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</si>
  <si>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</si>
  <si>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</si>
  <si>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</si>
  <si>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</si>
  <si>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</si>
  <si>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</si>
  <si>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</si>
  <si>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</si>
  <si>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</si>
  <si>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</si>
  <si>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</si>
  <si>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</si>
  <si>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</si>
  <si>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</si>
  <si>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</si>
  <si>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</si>
  <si>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</si>
  <si>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</si>
  <si>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</si>
  <si>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</si>
  <si>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</si>
  <si>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</si>
  <si>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</si>
  <si>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</si>
  <si>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</si>
  <si>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</si>
  <si>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</si>
  <si>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</si>
  <si>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</si>
  <si>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</si>
  <si>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</si>
  <si>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</si>
  <si>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</si>
  <si>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</si>
  <si>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</si>
  <si>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</si>
  <si>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</si>
  <si>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</si>
  <si>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</si>
  <si>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</si>
  <si>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</si>
  <si>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</si>
  <si>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</si>
  <si>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</si>
  <si>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</si>
  <si>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</si>
  <si>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</si>
  <si>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</si>
  <si>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</si>
  <si>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</si>
  <si>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</si>
  <si>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</si>
  <si>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</si>
  <si>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</si>
  <si>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</si>
  <si>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</si>
  <si>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</si>
  <si>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</si>
  <si>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</si>
  <si>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</si>
  <si>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</si>
  <si>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</si>
  <si>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</si>
  <si>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</si>
  <si>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</si>
  <si>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</si>
  <si>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</si>
  <si>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</si>
  <si>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</si>
  <si>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</si>
  <si>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</si>
  <si>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</si>
  <si>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</si>
  <si>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</si>
  <si>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</si>
  <si>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</si>
  <si>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</si>
  <si>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</si>
  <si>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</si>
  <si>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</si>
  <si>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</si>
  <si>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</si>
  <si>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</si>
  <si>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</si>
  <si>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</si>
  <si>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</si>
  <si>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</si>
  <si>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</si>
  <si>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</si>
  <si>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</si>
  <si>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</si>
  <si>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</si>
  <si>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</si>
  <si>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</si>
  <si>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</si>
  <si>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</si>
  <si>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</si>
  <si>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</si>
  <si>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</si>
  <si>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</si>
  <si>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</si>
  <si>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</si>
  <si>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</si>
  <si>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</si>
  <si>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</si>
  <si>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</si>
  <si>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</si>
  <si>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</si>
  <si>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</si>
  <si>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</si>
  <si>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</si>
  <si>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</si>
  <si>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</si>
  <si>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</si>
  <si>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</si>
  <si>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</si>
  <si>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</si>
  <si>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</si>
  <si>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</si>
  <si>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</si>
  <si>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</si>
  <si>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</si>
  <si>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</si>
  <si>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</si>
  <si>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</si>
  <si>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</si>
  <si>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</si>
  <si>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</si>
  <si>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</si>
  <si>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</si>
  <si>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</si>
  <si>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</si>
  <si>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</si>
  <si>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</si>
  <si>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</si>
  <si>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</si>
  <si>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</si>
  <si>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</si>
  <si>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</si>
  <si>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</si>
  <si>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</si>
  <si>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</si>
  <si>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</si>
  <si>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</si>
  <si>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</si>
  <si>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</si>
  <si>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</si>
  <si>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</si>
  <si>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</si>
  <si>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</si>
  <si>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</si>
  <si>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</si>
  <si>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</si>
  <si>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</si>
  <si>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</si>
  <si>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</si>
  <si>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</si>
  <si>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</si>
  <si>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</si>
  <si>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</si>
  <si>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</si>
  <si>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</si>
  <si>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</si>
  <si>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</si>
  <si>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</si>
  <si>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</si>
  <si>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</si>
  <si>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</si>
  <si>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</si>
  <si>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</si>
  <si>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</si>
  <si>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</si>
  <si>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</si>
  <si>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</si>
  <si>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</si>
  <si>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</si>
  <si>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</si>
  <si>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</si>
  <si>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</si>
  <si>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</si>
  <si>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</si>
  <si>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</si>
  <si>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</si>
  <si>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</si>
  <si>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</si>
  <si>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</si>
  <si>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</si>
  <si>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</si>
  <si>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</si>
  <si>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</si>
  <si>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</si>
  <si>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</si>
  <si>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</si>
  <si>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</si>
  <si>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</si>
  <si>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</si>
  <si>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</si>
  <si>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</si>
  <si>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</si>
  <si>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</si>
  <si>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</si>
  <si>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</si>
  <si>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</si>
  <si>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</si>
  <si>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</si>
  <si>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</si>
  <si>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</si>
  <si>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</si>
  <si>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</si>
  <si>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</si>
  <si>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</si>
  <si>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</si>
  <si>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</si>
  <si>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</si>
  <si>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</si>
  <si>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</si>
  <si>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</si>
  <si>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</si>
  <si>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</si>
  <si>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</si>
  <si>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</si>
  <si>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</si>
  <si>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</si>
  <si>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</si>
  <si>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</si>
  <si>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</si>
  <si>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</si>
  <si>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</si>
  <si>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</si>
  <si>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</si>
  <si>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</si>
  <si>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</si>
  <si>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</si>
  <si>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</si>
  <si>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</si>
  <si>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</si>
  <si>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</si>
  <si>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</si>
  <si>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</si>
  <si>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</si>
  <si>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</si>
  <si>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</si>
  <si>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</si>
  <si>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</si>
  <si>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</si>
  <si>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</si>
  <si>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</si>
  <si>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</si>
  <si>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</si>
  <si>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</si>
  <si>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</si>
  <si>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</si>
  <si>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</si>
  <si>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</si>
  <si>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</si>
  <si>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</si>
  <si>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</si>
  <si>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</si>
  <si>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</si>
  <si>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</si>
  <si>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</si>
  <si>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</si>
  <si>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</si>
  <si>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</si>
  <si>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</si>
  <si>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</si>
  <si>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</si>
  <si>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</si>
  <si>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</si>
  <si>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</si>
  <si>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</si>
  <si>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</si>
  <si>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</si>
  <si>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</si>
  <si>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</si>
  <si>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</si>
  <si>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</si>
  <si>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</si>
  <si>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</si>
  <si>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</si>
  <si>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</si>
  <si>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</si>
  <si>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</si>
  <si>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</si>
  <si>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</si>
  <si>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</si>
  <si>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</si>
  <si>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</si>
  <si>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</si>
  <si>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</si>
  <si>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</si>
  <si>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</si>
  <si>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</si>
  <si>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</si>
  <si>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</si>
  <si>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</si>
  <si>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</si>
  <si>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</si>
  <si>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</si>
  <si>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</si>
  <si>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</si>
  <si>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</si>
  <si>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</si>
  <si>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</si>
  <si>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</si>
  <si>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</si>
  <si>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</si>
  <si>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</si>
  <si>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</si>
  <si>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</si>
  <si>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</si>
  <si>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</si>
  <si>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</si>
  <si>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</si>
  <si>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</si>
  <si>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</si>
  <si>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</si>
  <si>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</si>
  <si>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</si>
  <si>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</si>
  <si>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</si>
  <si>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</si>
  <si>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</si>
  <si>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</si>
  <si>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</si>
  <si>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</si>
  <si>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</si>
  <si>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</si>
  <si>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</si>
  <si>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</si>
  <si>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</si>
  <si>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</si>
  <si>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</si>
  <si>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</si>
  <si>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</si>
  <si>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</si>
  <si>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</si>
  <si>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</si>
  <si>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</si>
  <si>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</si>
  <si>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</si>
  <si>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</si>
  <si>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</si>
  <si>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</si>
  <si>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</si>
  <si>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</si>
  <si>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</si>
  <si>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</si>
  <si>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</si>
  <si>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</si>
  <si>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</si>
  <si>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</si>
  <si>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</si>
  <si>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</si>
  <si>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</si>
  <si>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</si>
  <si>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</si>
  <si>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</si>
  <si>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</si>
  <si>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</si>
  <si>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</si>
  <si>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</si>
  <si>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</si>
  <si>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</si>
  <si>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</si>
  <si>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</si>
  <si>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</si>
  <si>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</si>
  <si>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</si>
  <si>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</si>
  <si>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</si>
  <si>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</si>
  <si>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</si>
  <si>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</si>
  <si>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</si>
  <si>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</si>
  <si>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</si>
  <si>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</si>
  <si>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</si>
  <si>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</si>
  <si>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</si>
  <si>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</si>
  <si>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</si>
  <si>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</si>
  <si>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</si>
  <si>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</si>
  <si>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</si>
  <si>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</si>
  <si>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</si>
  <si>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</si>
  <si>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</si>
  <si>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</si>
  <si>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</si>
  <si>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</si>
  <si>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</si>
  <si>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</si>
  <si>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</si>
  <si>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</si>
  <si>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</si>
  <si>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</si>
  <si>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</si>
  <si>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</si>
  <si>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</si>
  <si>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</si>
  <si>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</si>
  <si>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</si>
  <si>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</si>
  <si>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</si>
  <si>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</si>
  <si>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</si>
  <si>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</si>
  <si>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</si>
  <si>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</si>
  <si>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</si>
  <si>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</si>
  <si>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</si>
  <si>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</si>
  <si>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</si>
  <si>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</si>
  <si>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</si>
  <si>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</si>
  <si>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</si>
  <si>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</si>
  <si>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</si>
  <si>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</si>
  <si>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</si>
  <si>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</si>
  <si>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</si>
  <si>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</si>
  <si>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</si>
  <si>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</si>
  <si>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</si>
  <si>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</si>
  <si>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</si>
  <si>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</si>
  <si>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</si>
  <si>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</si>
  <si>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</si>
  <si>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</si>
  <si>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</si>
  <si>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</si>
  <si>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</si>
  <si>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</si>
  <si>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</si>
  <si>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</si>
  <si>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</si>
  <si>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</si>
  <si>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</si>
  <si>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</si>
  <si>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</si>
  <si>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</si>
  <si>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</si>
  <si>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</si>
  <si>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</si>
  <si>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</si>
  <si>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</si>
  <si>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</si>
  <si>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</si>
  <si>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</si>
  <si>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</si>
  <si>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</si>
  <si>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</si>
  <si>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</si>
  <si>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</si>
  <si>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</si>
  <si>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</si>
  <si>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</si>
  <si>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</si>
  <si>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</si>
  <si>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</si>
  <si>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</si>
  <si>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</si>
  <si>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</si>
  <si>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</si>
  <si>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</si>
  <si>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</si>
  <si>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</si>
  <si>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</si>
  <si>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</si>
  <si>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</si>
  <si>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</si>
  <si>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</si>
  <si>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</si>
  <si>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</si>
  <si>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</si>
  <si>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</si>
  <si>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</si>
  <si>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</si>
  <si>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</si>
  <si>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</si>
  <si>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</si>
  <si>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</si>
  <si>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</si>
  <si>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</si>
  <si>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</si>
  <si>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</si>
  <si>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</si>
  <si>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</si>
  <si>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</si>
  <si>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</si>
  <si>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</si>
  <si>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</si>
  <si>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</si>
  <si>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</si>
  <si>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</si>
  <si>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</si>
  <si>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</si>
  <si>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</si>
  <si>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</si>
  <si>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</si>
  <si>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</si>
  <si>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</si>
  <si>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</si>
  <si>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</si>
  <si>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</si>
  <si>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</si>
  <si>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</si>
  <si>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</si>
  <si>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</si>
  <si>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</si>
  <si>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</si>
  <si>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</si>
  <si>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</si>
  <si>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</si>
  <si>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</si>
  <si>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</si>
  <si>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</si>
  <si>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</si>
  <si>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</si>
  <si>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</si>
  <si>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</si>
  <si>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</si>
  <si>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</si>
  <si>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</si>
  <si>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</si>
  <si>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</si>
  <si>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</si>
  <si>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</si>
  <si>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</si>
  <si>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</si>
  <si>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</si>
  <si>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</si>
  <si>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</si>
  <si>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</si>
  <si>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</si>
  <si>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</si>
  <si>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</si>
  <si>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</si>
  <si>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</si>
  <si>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</si>
  <si>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</si>
  <si>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</si>
  <si>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</si>
  <si>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</si>
  <si>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</si>
  <si>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</si>
  <si>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</si>
  <si>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</si>
  <si>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</si>
  <si>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</si>
  <si>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</si>
  <si>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</si>
  <si>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</si>
  <si>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</si>
  <si>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</si>
  <si>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</si>
  <si>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</si>
  <si>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</si>
  <si>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</si>
  <si>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</si>
  <si>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</si>
  <si>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</si>
  <si>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</si>
  <si>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</si>
  <si>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</si>
  <si>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</si>
  <si>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</si>
  <si>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</si>
  <si>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</si>
  <si>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</si>
  <si>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</si>
  <si>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</si>
  <si>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</si>
  <si>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</si>
  <si>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</si>
  <si>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</si>
  <si>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</si>
  <si>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</si>
  <si>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</si>
  <si>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</si>
  <si>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</si>
  <si>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</si>
  <si>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</si>
  <si>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</si>
  <si>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</si>
  <si>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</si>
  <si>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</si>
  <si>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</si>
  <si>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</si>
  <si>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</si>
  <si>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</si>
  <si>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</si>
  <si>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</si>
  <si>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</si>
  <si>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</si>
  <si>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</si>
  <si>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</si>
  <si>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</si>
  <si>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</si>
  <si>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</si>
  <si>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</si>
  <si>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</si>
  <si>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</si>
  <si>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</si>
  <si>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</si>
  <si>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</si>
  <si>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</si>
  <si>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</si>
  <si>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</si>
  <si>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</si>
  <si>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</si>
  <si>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</si>
  <si>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</si>
  <si>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</si>
  <si>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</si>
  <si>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</si>
  <si>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</si>
  <si>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</si>
  <si>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</si>
  <si>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</si>
  <si>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</si>
  <si>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</si>
  <si>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</si>
  <si>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</si>
  <si>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</si>
  <si>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</si>
  <si>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</si>
  <si>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</si>
  <si>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</si>
  <si>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</si>
  <si>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</si>
  <si>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</si>
  <si>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</si>
  <si>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</si>
  <si>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</si>
  <si>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</si>
  <si>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</si>
  <si>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</si>
  <si>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</si>
  <si>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</si>
  <si>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</si>
  <si>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</si>
  <si>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</si>
  <si>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</si>
  <si>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</si>
  <si>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</si>
  <si>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</si>
  <si>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</si>
  <si>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</si>
  <si>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</si>
  <si>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</si>
  <si>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</si>
  <si>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</si>
  <si>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</si>
  <si>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</si>
  <si>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</si>
  <si>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</si>
  <si>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</si>
  <si>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</si>
  <si>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</si>
  <si>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</si>
  <si>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</si>
  <si>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</si>
  <si>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</si>
  <si>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</si>
  <si>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</si>
  <si>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</si>
  <si>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</si>
  <si>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</si>
  <si>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</si>
  <si>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</si>
  <si>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</si>
  <si>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</si>
  <si>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</si>
  <si>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</si>
  <si>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</si>
  <si>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</si>
  <si>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</si>
  <si>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</si>
  <si>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</si>
  <si>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</si>
  <si>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</si>
  <si>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</si>
  <si>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</si>
  <si>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</si>
  <si>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</si>
  <si>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</si>
  <si>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</si>
  <si>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</si>
  <si>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</si>
  <si>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</si>
  <si>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</si>
  <si>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</si>
  <si>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</si>
  <si>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</si>
  <si>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</si>
  <si>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</si>
  <si>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</si>
  <si>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</si>
  <si>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</si>
  <si>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</si>
  <si>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</si>
  <si>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</si>
  <si>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</si>
  <si>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</si>
  <si>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</si>
  <si>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</si>
  <si>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</si>
  <si>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</si>
  <si>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</si>
  <si>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</si>
  <si>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</si>
  <si>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</si>
  <si>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</si>
  <si>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</si>
  <si>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</si>
  <si>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</si>
  <si>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</si>
  <si>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</si>
  <si>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</si>
  <si>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</si>
  <si>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</si>
  <si>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</si>
  <si>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</si>
  <si>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</si>
  <si>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</si>
  <si>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</si>
  <si>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</si>
  <si>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</si>
  <si>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</si>
  <si>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</si>
  <si>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</si>
  <si>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</si>
  <si>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</si>
  <si>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</si>
  <si>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</si>
  <si>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</si>
  <si>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</si>
  <si>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</si>
  <si>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</si>
  <si>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</si>
  <si>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</si>
  <si>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</si>
  <si>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</si>
  <si>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</si>
  <si>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</si>
  <si>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</si>
  <si>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</si>
  <si>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</si>
  <si>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</si>
  <si>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</si>
  <si>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</si>
  <si>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</si>
  <si>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</si>
  <si>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</si>
  <si>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</si>
  <si>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</si>
  <si>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</si>
  <si>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</si>
  <si>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</si>
  <si>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</si>
  <si>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</si>
  <si>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</si>
  <si>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</si>
  <si>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</si>
  <si>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</si>
  <si>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</si>
  <si>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</si>
  <si>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</si>
  <si>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</si>
  <si>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</si>
  <si>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</si>
  <si>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</si>
  <si>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</si>
  <si>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</si>
  <si>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</si>
  <si>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</si>
  <si>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</si>
  <si>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</si>
  <si>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</si>
  <si>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</si>
  <si>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</si>
  <si>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</si>
  <si>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</si>
  <si>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</si>
  <si>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</si>
  <si>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</si>
  <si>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</si>
  <si>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</si>
  <si>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</si>
  <si>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</si>
  <si>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</si>
  <si>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</si>
  <si>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</si>
  <si>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</si>
  <si>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</si>
  <si>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</si>
  <si>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</si>
  <si>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</si>
  <si>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</si>
  <si>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</si>
  <si>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</si>
  <si>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</si>
  <si>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</si>
  <si>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</si>
  <si>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</si>
  <si>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</si>
  <si>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</si>
  <si>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</si>
  <si>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</si>
  <si>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</si>
  <si>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</si>
  <si>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</si>
  <si>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</si>
  <si>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</si>
  <si>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</si>
  <si>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</si>
  <si>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</si>
  <si>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</si>
  <si>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</si>
  <si>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</si>
  <si>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</si>
  <si>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</si>
  <si>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</si>
  <si>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</si>
  <si>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</si>
  <si>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</si>
  <si>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</si>
  <si>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</si>
  <si>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</si>
  <si>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</si>
  <si>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</si>
  <si>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</si>
  <si>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</si>
  <si>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</si>
  <si>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</si>
  <si>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</si>
  <si>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</si>
  <si>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</si>
  <si>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</si>
  <si>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</si>
  <si>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</si>
  <si>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</si>
  <si>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</si>
  <si>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</si>
  <si>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</si>
  <si>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</si>
  <si>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</si>
  <si>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</si>
  <si>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</si>
  <si>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</si>
  <si>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</si>
  <si>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</si>
  <si>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</si>
  <si>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</si>
  <si>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</si>
  <si>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</si>
  <si>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</si>
  <si>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</si>
  <si>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</si>
  <si>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</si>
  <si>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</si>
  <si>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</si>
  <si>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</si>
  <si>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</si>
  <si>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</si>
  <si>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</si>
  <si>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</si>
  <si>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</si>
  <si>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</si>
  <si>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</si>
  <si>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</si>
  <si>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</si>
  <si>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</si>
  <si>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</si>
  <si>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</si>
  <si>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</si>
  <si>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</si>
  <si>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</si>
  <si>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</si>
  <si>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</si>
  <si>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</si>
  <si>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</si>
  <si>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</si>
  <si>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</si>
  <si>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</si>
  <si>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</si>
  <si>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</si>
  <si>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</si>
  <si>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</si>
  <si>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</si>
  <si>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</si>
  <si>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</si>
  <si>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</si>
  <si>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</si>
  <si>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</si>
  <si>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</si>
  <si>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</si>
  <si>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</si>
  <si>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</si>
  <si>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</si>
  <si>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</si>
  <si>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</si>
  <si>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</si>
  <si>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</si>
  <si>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</si>
  <si>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</si>
  <si>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</si>
  <si>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</si>
  <si>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</si>
  <si>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</si>
  <si>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</si>
  <si>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</si>
  <si>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</si>
  <si>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</si>
  <si>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</si>
  <si>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</si>
  <si>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</si>
  <si>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</si>
  <si>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</si>
  <si>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</si>
  <si>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</si>
  <si>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</si>
  <si>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</si>
  <si>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</si>
  <si>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</si>
  <si>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</si>
  <si>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</si>
  <si>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</si>
  <si>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</si>
  <si>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</si>
  <si>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</si>
  <si>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</si>
  <si>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</si>
  <si>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</si>
  <si>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</si>
  <si>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</si>
  <si>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</si>
  <si>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</si>
  <si>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</si>
  <si>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</si>
  <si>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</si>
  <si>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</si>
  <si>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</si>
  <si>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</si>
  <si>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</si>
  <si>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</si>
  <si>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</si>
  <si>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</si>
  <si>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</si>
  <si>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</si>
  <si>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</si>
  <si>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</si>
  <si>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</si>
  <si>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</si>
  <si>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</si>
  <si>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</si>
  <si>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</si>
  <si>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</si>
  <si>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</si>
  <si>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</si>
  <si>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</si>
  <si>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</si>
  <si>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</si>
  <si>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</si>
  <si>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</si>
  <si>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</si>
  <si>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</si>
  <si>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</si>
  <si>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</si>
  <si>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</si>
  <si>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</si>
  <si>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</si>
  <si>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</si>
  <si>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</si>
  <si>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</si>
  <si>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</si>
  <si>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</si>
  <si>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</si>
  <si>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</si>
  <si>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</si>
  <si>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</si>
  <si>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</si>
  <si>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</si>
  <si>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</si>
  <si>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</si>
  <si>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</si>
  <si>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</si>
  <si>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</si>
  <si>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</si>
  <si>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</si>
  <si>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</si>
  <si>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</si>
  <si>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</si>
  <si>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</si>
  <si>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</si>
  <si>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</si>
  <si>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</si>
  <si>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</si>
  <si>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</si>
  <si>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</si>
  <si>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</si>
  <si>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</si>
  <si>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</si>
  <si>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</si>
  <si>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</si>
  <si>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</si>
  <si>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</si>
  <si>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</si>
  <si>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</si>
  <si>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</si>
  <si>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</si>
  <si>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</si>
  <si>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</si>
  <si>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</si>
  <si>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</si>
  <si>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</si>
  <si>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</si>
  <si>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</si>
  <si>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</si>
  <si>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</si>
  <si>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</si>
  <si>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</si>
  <si>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</si>
  <si>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</si>
  <si>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</si>
  <si>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</si>
  <si>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</si>
  <si>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</si>
  <si>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</si>
  <si>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</si>
  <si>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</si>
  <si>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</si>
  <si>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</si>
  <si>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</si>
  <si>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</si>
  <si>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</si>
  <si>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</si>
  <si>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</si>
  <si>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</si>
  <si>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</si>
  <si>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</si>
  <si>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</si>
  <si>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</si>
  <si>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</si>
  <si>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</si>
  <si>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</si>
  <si>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</si>
  <si>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</si>
  <si>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</si>
  <si>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</si>
  <si>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</si>
  <si>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</si>
  <si>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</si>
  <si>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</si>
  <si>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</si>
  <si>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</si>
  <si>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</si>
  <si>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</si>
  <si>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</si>
  <si>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</si>
  <si>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</si>
  <si>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</si>
  <si>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</si>
  <si>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</si>
  <si>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</si>
  <si>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</si>
  <si>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</si>
  <si>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</si>
  <si>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</si>
  <si>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</si>
  <si>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</si>
  <si>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</si>
  <si>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</si>
  <si>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</si>
  <si>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</si>
  <si>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</si>
  <si>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</si>
  <si>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</si>
  <si>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</si>
  <si>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</si>
  <si>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</si>
  <si>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</si>
  <si>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</si>
  <si>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</si>
  <si>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</si>
  <si>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</si>
  <si>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</si>
  <si>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</si>
  <si>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</si>
  <si>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</si>
  <si>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</si>
  <si>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</si>
  <si>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</si>
  <si>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</si>
  <si>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</si>
  <si>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</si>
  <si>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</si>
  <si>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</si>
  <si>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</si>
  <si>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</si>
  <si>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</si>
  <si>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</si>
  <si>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</si>
  <si>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</si>
  <si>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</si>
  <si>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</si>
  <si>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</si>
  <si>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</si>
  <si>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</si>
  <si>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</si>
  <si>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</si>
  <si>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</si>
  <si>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</si>
  <si>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</si>
  <si>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</si>
  <si>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</si>
  <si>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</si>
  <si>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</si>
  <si>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</si>
  <si>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</si>
  <si>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</si>
  <si>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</si>
  <si>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</si>
  <si>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</si>
  <si>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</si>
  <si>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</si>
  <si>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</si>
  <si>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</si>
  <si>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</si>
  <si>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</si>
  <si>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</si>
  <si>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</si>
  <si>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</si>
  <si>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</si>
  <si>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</si>
  <si>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</si>
  <si>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</si>
  <si>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</si>
  <si>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</si>
  <si>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</si>
  <si>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</si>
  <si>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</si>
  <si>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</si>
  <si>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</si>
  <si>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</si>
  <si>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</si>
  <si>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</si>
  <si>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</si>
  <si>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</si>
  <si>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</si>
  <si>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</si>
  <si>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</si>
  <si>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</si>
  <si>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</si>
  <si>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</si>
  <si>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</si>
  <si>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</si>
  <si>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</si>
  <si>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</si>
  <si>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</si>
  <si>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</si>
  <si>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</si>
  <si>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</si>
  <si>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</si>
  <si>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</si>
  <si>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</si>
  <si>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</si>
  <si>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</si>
  <si>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</si>
  <si>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</si>
  <si>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</si>
  <si>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</si>
  <si>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</si>
  <si>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</si>
  <si>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</si>
  <si>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</si>
  <si>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</si>
  <si>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</si>
  <si>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</si>
  <si>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</si>
  <si>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</si>
  <si>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</si>
  <si>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</si>
  <si>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</si>
  <si>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</si>
  <si>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</si>
  <si>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</si>
  <si>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</si>
  <si>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</si>
  <si>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</si>
  <si>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</si>
  <si>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</si>
  <si>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</si>
  <si>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</si>
  <si>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</si>
  <si>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</si>
  <si>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</si>
  <si>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</si>
  <si>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</si>
  <si>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</si>
  <si>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</si>
  <si>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</si>
  <si>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</si>
  <si>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</si>
  <si>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</si>
  <si>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</si>
  <si>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</si>
  <si>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</si>
  <si>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</si>
  <si>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</si>
  <si>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</si>
  <si>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</si>
  <si>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</si>
  <si>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</si>
  <si>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</si>
  <si>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</si>
  <si>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</si>
  <si>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</si>
  <si>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</si>
  <si>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</si>
  <si>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</si>
  <si>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</si>
  <si>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</si>
  <si>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</si>
  <si>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</si>
  <si>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</si>
  <si>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</si>
  <si>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</si>
  <si>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</si>
  <si>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</si>
  <si>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</si>
  <si>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</si>
  <si>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</si>
  <si>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</si>
  <si>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</si>
  <si>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</si>
  <si>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</si>
  <si>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</si>
  <si>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</si>
  <si>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</si>
  <si>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</si>
  <si>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</si>
  <si>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</si>
  <si>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</si>
  <si>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</si>
  <si>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</si>
  <si>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</si>
  <si>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</si>
  <si>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</si>
  <si>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</si>
  <si>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</si>
  <si>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</si>
  <si>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</si>
  <si>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</si>
  <si>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</si>
  <si>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</si>
  <si>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</si>
  <si>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</si>
  <si>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</si>
  <si>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</si>
  <si>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</si>
  <si>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</si>
  <si>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</si>
  <si>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</si>
  <si>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</si>
  <si>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</si>
  <si>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</si>
  <si>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</si>
  <si>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</si>
  <si>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</si>
  <si>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</si>
  <si>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</si>
  <si>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</si>
  <si>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</si>
  <si>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</si>
  <si>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</si>
  <si>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</si>
  <si>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</si>
  <si>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</si>
  <si>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</si>
  <si>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</si>
  <si>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</si>
  <si>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</si>
  <si>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</si>
  <si>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</si>
  <si>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</si>
  <si>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</si>
  <si>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</si>
  <si>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</si>
  <si>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</si>
  <si>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</si>
  <si>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</si>
  <si>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</si>
  <si>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</si>
  <si>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</si>
  <si>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</si>
  <si>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</si>
  <si>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</si>
  <si>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</si>
  <si>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</si>
  <si>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</si>
  <si>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</si>
  <si>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</si>
  <si>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</si>
  <si>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</si>
  <si>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</si>
  <si>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</si>
  <si>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</si>
  <si>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</si>
  <si>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</si>
  <si>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</si>
  <si>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</si>
  <si>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</si>
  <si>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</si>
  <si>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</si>
  <si>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</si>
  <si>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</si>
  <si>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</si>
  <si>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</si>
  <si>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</si>
  <si>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</si>
  <si>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</si>
  <si>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</si>
  <si>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</si>
  <si>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</si>
  <si>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</si>
  <si>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</si>
  <si>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</si>
  <si>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</si>
  <si>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</si>
  <si>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</si>
  <si>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</si>
  <si>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</si>
  <si>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</si>
  <si>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</si>
  <si>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</si>
  <si>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</si>
  <si>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</si>
  <si>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</si>
  <si>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</si>
  <si>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</si>
  <si>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</si>
  <si>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</si>
  <si>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</si>
  <si>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</si>
  <si>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</si>
  <si>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</si>
  <si>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</si>
  <si>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</si>
  <si>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</si>
  <si>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</si>
  <si>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</si>
  <si>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</si>
  <si>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</si>
  <si>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</si>
  <si>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</si>
  <si>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</si>
  <si>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</si>
  <si>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</si>
  <si>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</si>
  <si>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</si>
  <si>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</si>
  <si>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</si>
  <si>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</si>
  <si>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</si>
  <si>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</si>
  <si>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</si>
  <si>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</si>
  <si>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</si>
  <si>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</si>
  <si>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</si>
  <si>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</si>
  <si>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</si>
  <si>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</si>
  <si>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</si>
  <si>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</si>
  <si>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</si>
  <si>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</si>
  <si>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</si>
  <si>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</si>
  <si>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</si>
  <si>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</si>
  <si>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</si>
  <si>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</si>
  <si>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</si>
  <si>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</si>
  <si>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</si>
  <si>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</si>
  <si>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</si>
  <si>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</si>
  <si>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</si>
  <si>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</si>
  <si>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</si>
  <si>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</si>
  <si>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</si>
  <si>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</si>
  <si>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</si>
  <si>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</si>
  <si>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</si>
  <si>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</si>
  <si>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</si>
  <si>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</si>
  <si>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</si>
  <si>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</si>
  <si>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</si>
  <si>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</si>
  <si>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</si>
  <si>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</si>
  <si>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</si>
  <si>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</si>
  <si>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</si>
  <si>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</si>
  <si>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</si>
  <si>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</si>
  <si>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</si>
  <si>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</si>
  <si>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</si>
  <si>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</si>
  <si>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</si>
  <si>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</si>
  <si>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</si>
  <si>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</si>
  <si>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</si>
  <si>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</si>
  <si>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</si>
  <si>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</si>
  <si>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</si>
  <si>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</si>
  <si>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</si>
  <si>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</si>
  <si>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</si>
  <si>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</si>
  <si>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</si>
  <si>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</si>
  <si>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</si>
  <si>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</si>
  <si>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</si>
  <si>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</si>
  <si>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</si>
  <si>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</si>
  <si>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</si>
  <si>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</si>
  <si>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</si>
  <si>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</si>
  <si>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</si>
  <si>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</si>
  <si>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</si>
  <si>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</si>
  <si>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</si>
  <si>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</si>
  <si>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</si>
  <si>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</si>
  <si>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</si>
  <si>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</si>
  <si>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</si>
  <si>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</si>
  <si>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</si>
  <si>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</si>
  <si>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</si>
  <si>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</si>
  <si>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</si>
  <si>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</si>
  <si>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</si>
  <si>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</si>
  <si>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</si>
  <si>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</si>
  <si>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</si>
  <si>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</si>
  <si>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</si>
  <si>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</si>
  <si>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</si>
  <si>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</si>
  <si>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</si>
  <si>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</si>
  <si>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</si>
  <si>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</si>
  <si>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</si>
  <si>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</si>
  <si>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</si>
  <si>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</si>
  <si>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</si>
  <si>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</si>
  <si>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</si>
  <si>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</si>
  <si>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</si>
  <si>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</si>
  <si>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</si>
  <si>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</si>
  <si>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</si>
  <si>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</si>
  <si>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</si>
  <si>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</si>
  <si>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</si>
  <si>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</si>
  <si>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</si>
  <si>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</si>
  <si>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</si>
  <si>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</si>
  <si>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</si>
  <si>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</si>
  <si>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</si>
  <si>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</si>
  <si>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</si>
  <si>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</si>
  <si>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</si>
  <si>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</si>
  <si>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</si>
  <si>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</si>
  <si>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</si>
  <si>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</si>
  <si>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</si>
  <si>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</si>
  <si>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</si>
  <si>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</si>
  <si>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</si>
  <si>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</si>
  <si>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</si>
  <si>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</si>
  <si>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</si>
  <si>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</si>
  <si>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</si>
  <si>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</si>
  <si>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</si>
  <si>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</si>
  <si>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</si>
  <si>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</si>
  <si>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</si>
  <si>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</si>
  <si>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</si>
  <si>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</si>
  <si>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</si>
  <si>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</si>
  <si>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</si>
  <si>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</si>
  <si>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</si>
  <si>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</si>
  <si>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</si>
  <si>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</si>
  <si>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</si>
  <si>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</si>
  <si>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</si>
  <si>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</si>
  <si>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</si>
  <si>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</si>
  <si>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</si>
  <si>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</si>
  <si>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</si>
  <si>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</si>
  <si>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</si>
  <si>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</si>
  <si>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</si>
  <si>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</si>
  <si>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</si>
  <si>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</si>
  <si>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</si>
  <si>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</si>
  <si>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</si>
  <si>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</si>
  <si>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</si>
  <si>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</si>
  <si>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</si>
  <si>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</si>
  <si>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</si>
  <si>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</si>
  <si>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</si>
  <si>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</si>
  <si>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</si>
  <si>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</si>
  <si>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</si>
  <si>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</si>
  <si>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</si>
  <si>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</si>
  <si>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</si>
  <si>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</si>
  <si>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</si>
  <si>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</si>
  <si>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</si>
  <si>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</si>
  <si>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</si>
  <si>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</si>
  <si>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</si>
  <si>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</si>
  <si>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</si>
  <si>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</si>
  <si>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</si>
  <si>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</si>
  <si>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</si>
  <si>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</si>
  <si>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</si>
  <si>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</si>
  <si>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</si>
  <si>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</si>
  <si>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</si>
  <si>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</si>
  <si>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</si>
  <si>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</si>
  <si>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</si>
  <si>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</si>
  <si>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</si>
  <si>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</si>
  <si>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</si>
  <si>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</si>
  <si>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</si>
  <si>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</si>
  <si>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</si>
  <si>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</si>
  <si>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</si>
  <si>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</si>
  <si>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</si>
  <si>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</si>
  <si>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</si>
  <si>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</si>
  <si>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</si>
  <si>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</si>
  <si>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</si>
  <si>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</si>
  <si>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</si>
  <si>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</si>
  <si>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</si>
  <si>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</si>
  <si>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</si>
  <si>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</si>
  <si>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</si>
  <si>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</si>
  <si>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</si>
  <si>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</si>
  <si>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</si>
  <si>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</si>
  <si>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</si>
  <si>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</si>
  <si>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</si>
  <si>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</si>
  <si>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</si>
  <si>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</si>
  <si>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</si>
  <si>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</si>
  <si>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</si>
  <si>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</si>
  <si>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</si>
  <si>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</si>
  <si>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</si>
  <si>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</si>
  <si>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</si>
  <si>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</si>
  <si>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</si>
  <si>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</si>
  <si>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</si>
  <si>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</si>
  <si>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</si>
  <si>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</si>
  <si>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</si>
  <si>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</si>
  <si>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</si>
  <si>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</si>
  <si>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</si>
  <si>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</si>
  <si>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</si>
  <si>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</si>
  <si>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</si>
  <si>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</si>
  <si>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</si>
  <si>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</si>
  <si>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</si>
  <si>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</si>
  <si>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</si>
  <si>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</si>
  <si>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</si>
  <si>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</si>
  <si>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</si>
  <si>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</si>
  <si>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</si>
  <si>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</si>
  <si>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</si>
  <si>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</si>
  <si>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</si>
  <si>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</si>
  <si>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</si>
  <si>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</si>
  <si>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</si>
  <si>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</si>
  <si>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</si>
  <si>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</si>
  <si>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</si>
  <si>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</si>
  <si>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</si>
  <si>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</si>
  <si>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</si>
  <si>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</si>
  <si>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</si>
  <si>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</si>
  <si>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</si>
  <si>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</si>
  <si>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</si>
  <si>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</si>
  <si>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</si>
  <si>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</si>
  <si>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</si>
  <si>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</si>
  <si>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</si>
  <si>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</si>
  <si>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</si>
  <si>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</si>
  <si>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</si>
  <si>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</si>
  <si>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</si>
  <si>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</si>
  <si>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</si>
  <si>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</si>
  <si>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</si>
  <si>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</si>
  <si>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</si>
  <si>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</si>
  <si>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</si>
  <si>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</si>
  <si>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</si>
  <si>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</si>
  <si>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</si>
  <si>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</si>
  <si>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</si>
  <si>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</si>
  <si>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</si>
  <si>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</si>
  <si>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</si>
  <si>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</si>
  <si>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</si>
  <si>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</si>
  <si>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</si>
  <si>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</si>
  <si>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</si>
  <si>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</si>
  <si>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</si>
  <si>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</si>
  <si>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</si>
  <si>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</si>
  <si>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</si>
  <si>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</si>
  <si>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</si>
  <si>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</si>
  <si>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</si>
  <si>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</si>
  <si>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</si>
  <si>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</si>
  <si>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</si>
  <si>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</si>
  <si>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</si>
  <si>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</si>
  <si>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</si>
  <si>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</si>
  <si>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</si>
  <si>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</si>
  <si>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</si>
  <si>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</si>
  <si>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</si>
  <si>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</si>
  <si>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</si>
  <si>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</si>
  <si>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</si>
  <si>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</si>
  <si>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</si>
  <si>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</si>
  <si>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</si>
  <si>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</si>
  <si>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</si>
  <si>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</si>
  <si>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</si>
  <si>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</si>
  <si>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</si>
  <si>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</si>
  <si>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</si>
  <si>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</si>
  <si>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</si>
  <si>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</si>
  <si>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</si>
  <si>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</si>
  <si>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</si>
  <si>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</si>
  <si>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</si>
  <si>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</si>
  <si>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</si>
  <si>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</si>
  <si>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</si>
  <si>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</si>
  <si>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</si>
  <si>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</si>
  <si>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</si>
  <si>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</si>
  <si>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</si>
  <si>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</si>
  <si>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</si>
  <si>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</si>
  <si>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</si>
  <si>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</si>
  <si>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</si>
  <si>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</si>
  <si>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</si>
  <si>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</si>
  <si>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</si>
  <si>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</si>
  <si>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</si>
  <si>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</si>
  <si>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</si>
  <si>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</si>
  <si>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</si>
  <si>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</si>
  <si>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</si>
  <si>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</si>
  <si>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</si>
  <si>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</si>
  <si>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</si>
  <si>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</si>
  <si>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</si>
  <si>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</si>
  <si>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</si>
  <si>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</si>
  <si>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</si>
  <si>
    <t>Months</t>
  </si>
  <si>
    <t>Jul</t>
  </si>
  <si>
    <t>Aug</t>
  </si>
  <si>
    <t>Oct</t>
  </si>
  <si>
    <t>Sept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</si>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</sst>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Green]0.000;[Red]\-0.000;"/>
    <numFmt numFmtId="166" formatCode="[Green]0.000;[Red]\-0.000;[Yellow]0.000;"/>
  </numFmts>
  <fonts count="13"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
      <sz val="11"/>
      <color rgb="FF000000"/>
      <name val="Rockwell"/>
      <family val="2"/>
      <scheme val="minor"/>
    </font>
  </fonts>
  <fills count="20">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8"/>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8">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ont="1" applyFill="1" applyBorder="1"/>
    <xf numFmtId="0" fontId="0" fillId="0" borderId="4" xfId="0" applyFont="1" applyBorder="1"/>
    <xf numFmtId="0" fontId="1"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0" fontId="0" fillId="6" borderId="0" xfId="0" applyFill="1"/>
    <xf numFmtId="0" fontId="3" fillId="7" borderId="0" xfId="0" applyFont="1" applyFill="1" applyBorder="1"/>
    <xf numFmtId="0" fontId="0" fillId="8" borderId="5" xfId="0" applyFont="1" applyFill="1" applyBorder="1" applyAlignment="1">
      <alignment horizontal="left"/>
    </xf>
    <xf numFmtId="0" fontId="3" fillId="7" borderId="0" xfId="0" applyFont="1" applyFill="1" applyBorder="1" applyAlignment="1">
      <alignment horizontal="left"/>
    </xf>
    <xf numFmtId="0" fontId="0" fillId="8" borderId="5" xfId="0" applyNumberFormat="1" applyFont="1" applyFill="1" applyBorder="1"/>
    <xf numFmtId="0" fontId="0" fillId="0" borderId="0" xfId="0"/>
    <xf numFmtId="0" fontId="0" fillId="0" borderId="0" xfId="0" applyAlignment="1">
      <alignment horizontal="left"/>
    </xf>
    <xf numFmtId="0" fontId="2" fillId="9" borderId="6" xfId="0" applyFont="1" applyFill="1" applyBorder="1" applyAlignment="1"/>
    <xf numFmtId="0" fontId="0" fillId="0" borderId="6" xfId="0" applyBorder="1" applyAlignment="1">
      <alignment horizontal="left"/>
    </xf>
    <xf numFmtId="0" fontId="2" fillId="9" borderId="7" xfId="0" applyFont="1" applyFill="1" applyBorder="1" applyAlignment="1"/>
    <xf numFmtId="0" fontId="0" fillId="0" borderId="7" xfId="0" applyBorder="1" applyAlignment="1">
      <alignment horizontal="left"/>
    </xf>
    <xf numFmtId="0" fontId="0" fillId="0" borderId="6" xfId="0" applyBorder="1"/>
    <xf numFmtId="0" fontId="7" fillId="0" borderId="0" xfId="0" applyFont="1"/>
    <xf numFmtId="0" fontId="7" fillId="13" borderId="0" xfId="0" applyFont="1" applyFill="1"/>
    <xf numFmtId="0" fontId="0" fillId="14" borderId="0" xfId="0" applyFill="1"/>
    <xf numFmtId="0" fontId="0" fillId="0" borderId="0" xfId="0" applyAlignment="1">
      <alignment horizontal="center" vertical="center"/>
    </xf>
    <xf numFmtId="0" fontId="8" fillId="0" borderId="0" xfId="0" applyFont="1"/>
    <xf numFmtId="0" fontId="7" fillId="12" borderId="6" xfId="0" applyFont="1" applyFill="1" applyBorder="1" applyAlignment="1">
      <alignment horizontal="center" vertical="center"/>
    </xf>
    <xf numFmtId="0" fontId="0" fillId="0" borderId="0" xfId="0" applyFill="1" applyBorder="1" applyAlignment="1"/>
    <xf numFmtId="0" fontId="0" fillId="0" borderId="8" xfId="0" applyFill="1" applyBorder="1" applyAlignment="1"/>
    <xf numFmtId="0" fontId="9" fillId="0" borderId="9" xfId="0" applyFont="1" applyFill="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0" borderId="1" xfId="0" applyNumberFormat="1" applyBorder="1"/>
    <xf numFmtId="0" fontId="0" fillId="0" borderId="3" xfId="0" applyNumberFormat="1" applyBorder="1"/>
    <xf numFmtId="0" fontId="0" fillId="0" borderId="0" xfId="0" applyBorder="1"/>
    <xf numFmtId="0" fontId="0" fillId="2" borderId="1" xfId="0" applyNumberFormat="1" applyFill="1" applyBorder="1"/>
    <xf numFmtId="0" fontId="0" fillId="2" borderId="2" xfId="0" applyNumberFormat="1" applyFill="1" applyBorder="1"/>
    <xf numFmtId="0" fontId="9" fillId="0" borderId="9" xfId="0" applyFont="1" applyFill="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6" borderId="0" xfId="0" applyFill="1" applyBorder="1" applyAlignment="1"/>
    <xf numFmtId="1" fontId="0" fillId="0" borderId="0" xfId="0" applyNumberFormat="1" applyBorder="1"/>
    <xf numFmtId="2" fontId="0" fillId="0" borderId="0" xfId="0" applyNumberFormat="1" applyBorder="1"/>
    <xf numFmtId="14" fontId="0" fillId="0" borderId="0" xfId="0" applyNumberFormat="1" applyBorder="1"/>
    <xf numFmtId="0" fontId="1" fillId="3" borderId="0" xfId="0" applyFont="1" applyFill="1" applyBorder="1"/>
    <xf numFmtId="0" fontId="11" fillId="0" borderId="0" xfId="0" applyFont="1"/>
    <xf numFmtId="0" fontId="3" fillId="7" borderId="0" xfId="0" applyNumberFormat="1" applyFont="1" applyFill="1" applyBorder="1"/>
    <xf numFmtId="14" fontId="0" fillId="0" borderId="0" xfId="0" applyNumberFormat="1" applyAlignment="1">
      <alignment horizontal="left"/>
    </xf>
    <xf numFmtId="164" fontId="0" fillId="5" borderId="4" xfId="0" applyNumberFormat="1" applyFont="1" applyFill="1" applyBorder="1"/>
    <xf numFmtId="164" fontId="0" fillId="0" borderId="4" xfId="0" applyNumberFormat="1" applyFont="1" applyBorder="1"/>
    <xf numFmtId="165" fontId="0" fillId="0" borderId="10" xfId="0" applyNumberFormat="1" applyBorder="1"/>
    <xf numFmtId="166" fontId="0" fillId="0" borderId="10" xfId="0" applyNumberFormat="1" applyBorder="1"/>
    <xf numFmtId="0" fontId="7" fillId="17" borderId="0" xfId="0" applyFont="1" applyFill="1"/>
    <xf numFmtId="0" fontId="12" fillId="0" borderId="0" xfId="0" applyFont="1"/>
    <xf numFmtId="0" fontId="0" fillId="0" borderId="0" xfId="0" quotePrefix="1"/>
    <xf numFmtId="0" fontId="0" fillId="18" borderId="0" xfId="0" applyFill="1"/>
    <xf numFmtId="0" fontId="4" fillId="18" borderId="0" xfId="0" applyFont="1" applyFill="1" applyBorder="1" applyAlignment="1">
      <alignment horizontal="center"/>
    </xf>
    <xf numFmtId="0" fontId="0" fillId="19" borderId="0" xfId="0" applyFill="1"/>
    <xf numFmtId="0" fontId="6" fillId="6" borderId="0" xfId="0" applyFont="1" applyFill="1" applyAlignment="1">
      <alignment horizontal="center" vertical="center"/>
    </xf>
    <xf numFmtId="0" fontId="6" fillId="10" borderId="0" xfId="0" applyFont="1" applyFill="1" applyAlignment="1">
      <alignment horizontal="center" vertical="center"/>
    </xf>
    <xf numFmtId="0" fontId="0" fillId="0" borderId="0" xfId="0" applyAlignment="1">
      <alignment horizontal="left" wrapText="1"/>
    </xf>
    <xf numFmtId="0" fontId="2" fillId="11" borderId="0" xfId="0" applyFont="1" applyFill="1" applyBorder="1" applyAlignment="1">
      <alignment horizontal="center"/>
    </xf>
    <xf numFmtId="0" fontId="10" fillId="15" borderId="0" xfId="0" applyFont="1" applyFill="1" applyAlignment="1">
      <alignment horizontal="center"/>
    </xf>
    <xf numFmtId="0" fontId="9" fillId="11" borderId="0" xfId="0" applyFont="1" applyFill="1" applyBorder="1" applyAlignment="1">
      <alignment horizontal="center"/>
    </xf>
    <xf numFmtId="0" fontId="11" fillId="11" borderId="0" xfId="0" applyFont="1" applyFill="1" applyAlignment="1">
      <alignment horizontal="left" wrapText="1"/>
    </xf>
    <xf numFmtId="0" fontId="2" fillId="11" borderId="0" xfId="0" applyFont="1" applyFill="1" applyBorder="1" applyAlignment="1">
      <alignment horizontal="left"/>
    </xf>
    <xf numFmtId="0" fontId="7" fillId="0" borderId="0" xfId="0" applyFont="1" applyAlignment="1">
      <alignment horizontal="center" vertical="center"/>
    </xf>
  </cellXfs>
  <cellStyles count="1">
    <cellStyle name="Normal" xfId="0" builtinId="0"/>
  </cellStyles>
  <dxfs count="68">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numFmt numFmtId="164"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numFmt numFmtId="165" formatCode="[Green]0.000;[Red]\-0.000;"/>
      <border diagonalUp="0" diagonalDown="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DABC50"/>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a:t>
            </a:r>
            <a:r>
              <a:rPr lang="en-US" baseline="0">
                <a:solidFill>
                  <a:schemeClr val="tx1"/>
                </a:solidFill>
              </a:rPr>
              <a:t>       </a:t>
            </a:r>
            <a:r>
              <a:rPr lang="en-US">
                <a:solidFill>
                  <a:schemeClr val="tx1"/>
                </a:solidFill>
              </a:rPr>
              <a:t>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7836809117207567"/>
              <c:y val="0.22814153364185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8602148798834"/>
                  <c:h val="0.22669618670511799"/>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4839872446068251"/>
              <c:y val="-0.1790207114517339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453116095798276"/>
              <c:y val="-0.196294724678433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6581012198495759"/>
              <c:y val="0.2207225280354103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067974348675675"/>
                  <c:h val="0.1910937713203644"/>
                </c:manualLayout>
              </c15:layout>
            </c:ext>
          </c:extLst>
        </c:dLbl>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dLbl>
              <c:idx val="0"/>
              <c:layout>
                <c:manualLayout>
                  <c:x val="-0.17836809117207567"/>
                  <c:y val="0.228141533641850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18602148798834"/>
                      <c:h val="0.22669618670511799"/>
                    </c:manualLayout>
                  </c15:layout>
                </c:ext>
                <c:ext xmlns:c16="http://schemas.microsoft.com/office/drawing/2014/chart" uri="{C3380CC4-5D6E-409C-BE32-E72D297353CC}">
                  <c16:uniqueId val="{00000001-18C5-4419-8CD0-7C7A097B969E}"/>
                </c:ext>
              </c:extLst>
            </c:dLbl>
            <c:dLbl>
              <c:idx val="1"/>
              <c:layout>
                <c:manualLayout>
                  <c:x val="-0.24839872446068251"/>
                  <c:y val="-0.17902071145173393"/>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3-18C5-4419-8CD0-7C7A097B969E}"/>
                </c:ext>
              </c:extLst>
            </c:dLbl>
            <c:dLbl>
              <c:idx val="2"/>
              <c:layout>
                <c:manualLayout>
                  <c:x val="0.13453116095798276"/>
                  <c:y val="-0.1962947246784335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5-18C5-4419-8CD0-7C7A097B969E}"/>
                </c:ext>
              </c:extLst>
            </c:dLbl>
            <c:dLbl>
              <c:idx val="3"/>
              <c:layout>
                <c:manualLayout>
                  <c:x val="0.16581012198495759"/>
                  <c:y val="0.2207225280354103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067974348675675"/>
                      <c:h val="0.1910937713203644"/>
                    </c:manualLayout>
                  </c15:layout>
                </c:ext>
                <c:ext xmlns:c16="http://schemas.microsoft.com/office/drawing/2014/chart" uri="{C3380CC4-5D6E-409C-BE32-E72D297353CC}">
                  <c16:uniqueId val="{00000007-18C5-4419-8CD0-7C7A097B969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onthly</a:t>
            </a:r>
            <a:r>
              <a:rPr lang="en-IN" baseline="0">
                <a:solidFill>
                  <a:schemeClr val="tx1"/>
                </a:solidFill>
              </a:rPr>
              <a:t>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r>
                  <a:rPr lang="en-IN">
                    <a:solidFill>
                      <a:schemeClr val="bg1"/>
                    </a:solidFill>
                  </a:rPr>
                  <a:t>x</a:t>
                </a:r>
                <a:r>
                  <a:rPr lang="en-IN" baseline="0">
                    <a:solidFill>
                      <a:schemeClr val="bg1"/>
                    </a:solidFill>
                  </a:rPr>
                  <a:t> 10000</a:t>
                </a:r>
                <a:endParaRPr lang="en-IN">
                  <a:solidFill>
                    <a:schemeClr val="bg1"/>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r>
              <a:rPr lang="en-IN" baseline="0">
                <a:solidFill>
                  <a:schemeClr val="tx1"/>
                </a:solidFill>
              </a:rPr>
              <a:t> By Pr      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38100"/>
          </a:sp3d>
        </c:spPr>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1-9974-4686-BE09-985EB331B762}"/>
            </c:ext>
          </c:extLst>
        </c:ser>
        <c:dLbls>
          <c:dLblPos val="outEnd"/>
          <c:showLegendKey val="0"/>
          <c:showVal val="1"/>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Manager</a:t>
            </a:r>
            <a:r>
              <a:rPr lang="en-IN" baseline="0">
                <a:solidFill>
                  <a:schemeClr val="tx1"/>
                </a:solidFill>
              </a:rPr>
              <a:t> Per     ormance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pivotFmt>
      <c:pivotFmt>
        <c:idx val="3"/>
        <c:spPr>
          <a:ln w="28575" cap="rnd">
            <a:solidFill>
              <a:schemeClr val="tx1">
                <a:lumMod val="95000"/>
                <a:lumOff val="5000"/>
              </a:schemeClr>
            </a:solidFill>
            <a:round/>
          </a:ln>
          <a:effectLst/>
        </c:spPr>
        <c:marker>
          <c:symbol val="none"/>
        </c:marker>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dLbls>
            <c:delete val="1"/>
          </c:dLbls>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1"/>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tx1">
                  <a:lumMod val="95000"/>
                  <a:lumOff val="5000"/>
                </a:schemeClr>
              </a:solidFill>
              <a:round/>
            </a:ln>
            <a:effectLst/>
          </c:spPr>
          <c:marker>
            <c:symbol val="none"/>
          </c:marker>
          <c:dLbls>
            <c:delete val="1"/>
          </c:dLbls>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1"/>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Weekly</a:t>
            </a:r>
            <a:r>
              <a:rPr lang="en-IN" baseline="0">
                <a:solidFill>
                  <a:schemeClr val="tx1"/>
                </a:solidFill>
              </a:rPr>
              <a:t> Sales T      end</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t>
            </a:r>
            <a:r>
              <a:rPr lang="en-US" baseline="0">
                <a:solidFill>
                  <a:schemeClr val="tx1"/>
                </a:solidFill>
              </a:rPr>
              <a:t>       </a:t>
            </a:r>
            <a:r>
              <a:rPr lang="en-US">
                <a:solidFill>
                  <a:schemeClr val="tx1"/>
                </a:solidFill>
              </a:rPr>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1228184887081084"/>
              <c:y val="0.212629957713619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865985310779951"/>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1.9655875100101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226669832706558"/>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276613448136995"/>
              <c:y val="-0.103597440944881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646142457005807"/>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1228184887081084"/>
                  <c:y val="0.2126299577136191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865985310779951"/>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1.9655875100101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226669832706558"/>
                      <c:h val="0.16219378827646541"/>
                    </c:manualLayout>
                  </c15:layout>
                </c:ext>
                <c:ext xmlns:c16="http://schemas.microsoft.com/office/drawing/2014/chart" uri="{C3380CC4-5D6E-409C-BE32-E72D297353CC}">
                  <c16:uniqueId val="{00000005-DD80-4F36-AAB8-5FAEF3CA66E1}"/>
                </c:ext>
              </c:extLst>
            </c:dLbl>
            <c:dLbl>
              <c:idx val="3"/>
              <c:layout>
                <c:manualLayout>
                  <c:x val="0.13276613448136995"/>
                  <c:y val="-0.1035974409448818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7646142457005807"/>
                      <c:h val="0.16219378827646541"/>
                    </c:manualLayout>
                  </c15:layout>
                </c:ext>
                <c:ext xmlns:c16="http://schemas.microsoft.com/office/drawing/2014/chart" uri="{C3380CC4-5D6E-409C-BE32-E72D297353CC}">
                  <c16:uniqueId val="{00000007-DD80-4F36-AAB8-5FAEF3CA66E1}"/>
                </c:ext>
              </c:extLst>
            </c:dLbl>
            <c:dLbl>
              <c:idx val="4"/>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t>
            </a:r>
            <a:r>
              <a:rPr lang="en-US" baseline="0">
                <a:solidFill>
                  <a:schemeClr val="tx1"/>
                </a:solidFill>
              </a:rPr>
              <a:t>        </a:t>
            </a:r>
            <a:r>
              <a:rPr lang="en-US">
                <a:solidFill>
                  <a:schemeClr val="tx1"/>
                </a:solidFill>
              </a:rPr>
              <a:t>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In</a:t>
                </a:r>
                <a:r>
                  <a:rPr lang="en-IN" baseline="0">
                    <a:solidFill>
                      <a:schemeClr val="bg1"/>
                    </a:solidFill>
                  </a:rPr>
                  <a:t> Lakhs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a:t>
            </a:r>
            <a:r>
              <a:rPr lang="en-US" baseline="0">
                <a:solidFill>
                  <a:schemeClr val="tx1"/>
                </a:solidFill>
              </a:rPr>
              <a:t>      </a:t>
            </a:r>
            <a:r>
              <a:rPr lang="en-US">
                <a:solidFill>
                  <a:schemeClr val="tx1"/>
                </a:solidFill>
              </a:rPr>
              <a:t>es Distributi</a:t>
            </a:r>
            <a:r>
              <a:rPr lang="en-US" baseline="0">
                <a:solidFill>
                  <a:schemeClr val="tx1"/>
                </a:solidFill>
              </a:rPr>
              <a:t>o</a:t>
            </a:r>
            <a:r>
              <a:rPr lang="en-US">
                <a:solidFill>
                  <a:schemeClr val="tx1"/>
                </a:solidFill>
              </a:rPr>
              <a:t>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2504351685084766"/>
          <c:y val="0.1855147012873391"/>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       g Cost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        </a:t>
            </a:r>
            <a:r>
              <a:rPr lang="en-US" baseline="0">
                <a:solidFill>
                  <a:schemeClr val="tx1"/>
                </a:solidFill>
              </a:rPr>
              <a:t>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a:t>
            </a:r>
            <a:r>
              <a:rPr lang="en-IN" baseline="0">
                <a:solidFill>
                  <a:schemeClr val="tx1"/>
                </a:solidFill>
              </a:rPr>
              <a:t>      </a:t>
            </a:r>
            <a:r>
              <a:rPr lang="en-IN">
                <a:solidFill>
                  <a:schemeClr val="tx1"/>
                </a:solidFill>
              </a:rPr>
              <a:t>r</a:t>
            </a:r>
            <a:r>
              <a:rPr lang="en-IN" baseline="0">
                <a:solidFill>
                  <a:schemeClr val="tx1"/>
                </a:solidFill>
              </a:rPr>
              <a:t> Performance over Months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Sales'!$D$2</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Sales'!$D$3:$D$9</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Sales'!$E$2</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Sales'!$E$3:$E$9</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Sum of Sales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'Prediction vs Sales'!$D$21</c:f>
              <c:strCache>
                <c:ptCount val="1"/>
                <c:pt idx="0">
                  <c:v>Sum of Sales</c:v>
                </c:pt>
              </c:strCache>
            </c:strRef>
          </c:tx>
          <c:spPr>
            <a:ln w="28575" cap="rnd">
              <a:solidFill>
                <a:schemeClr val="accent2"/>
              </a:solidFill>
              <a:round/>
            </a:ln>
            <a:effectLst/>
          </c:spPr>
          <c:marker>
            <c:symbol val="none"/>
          </c:marker>
          <c:trendline>
            <c:spPr>
              <a:ln w="19050" cap="rnd">
                <a:solidFill>
                  <a:schemeClr val="accent1"/>
                </a:solidFill>
                <a:prstDash val="sysDot"/>
              </a:ln>
              <a:effectLst/>
            </c:spPr>
            <c:trendlineType val="poly"/>
            <c:order val="2"/>
            <c:dispRSqr val="1"/>
            <c:dispEq val="1"/>
            <c:trendlineLbl>
              <c:layout>
                <c:manualLayout>
                  <c:x val="-0.39878740157480314"/>
                  <c:y val="-4.37037037037037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'Prediction vs Sales'!$C$22:$C$33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'Prediction vs Sales'!$D$22:$D$33</c:f>
              <c:numCache>
                <c:formatCode>General</c:formatCode>
                <c:ptCount val="12"/>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0-BF7D-4C69-A2C1-0DAF5D471EB9}"/>
            </c:ext>
          </c:extLst>
        </c:ser>
        <c:dLbls>
          <c:showLegendKey val="0"/>
          <c:showVal val="0"/>
          <c:showCatName val="0"/>
          <c:showSerName val="0"/>
          <c:showPercent val="0"/>
          <c:showBubbleSize val="0"/>
        </c:dLbls>
        <c:smooth val="0"/>
        <c:axId val="1461973279"/>
        <c:axId val="1461982431"/>
      </c:lineChart>
      <c:catAx>
        <c:axId val="14619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82431"/>
        <c:crosses val="autoZero"/>
        <c:auto val="1"/>
        <c:lblAlgn val="ctr"/>
        <c:lblOffset val="100"/>
        <c:noMultiLvlLbl val="0"/>
      </c:catAx>
      <c:valAx>
        <c:axId val="1461982431"/>
        <c:scaling>
          <c:orientation val="minMax"/>
          <c:min val="2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7327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1H1pc9y20u5fcfnzpYKFxHLq5K0KyFm1eXeSL6yxJJPgTnDnr79NyrIkWo51K3rr1lQlNIcccBp8
gF6ebkD/ver/c5XcHMyrPk2y6j9X/e+vw7ou/vPbb9VVeJMeqpNUX5m8yr/WJ1d5+lv+9au+uvnt
2hw6nQW/EYTt367Cg6lv+tf/8194WnCTn+VXh1rn2dvmxgzvbqomqat/uPfkrVeH61Rnnq5qo69q
/Pvri5vu1faQFlWozc3rVzdZrevhw1Dc/P760Vdfv/pt+cAffvxVAvLVzTW0tekJE45DuEDYwZRx
8vpVkmfBt9sWxycO544UDsecc2rbd799cUih/bPFmoU6XF+bm6qCzs3//tD8UU/g7vb1q6u8yerp
NQbwRn9//THT9c31q/f1ob6pXr/SVe7efsHNp+58fD/3/7fHQPzPfxcX4I0srjzAavn6fnXrB6j+
MPEhqw4g3kuhRO0TIaUk2MacUEaJeIySJCc2FYI5jGFGMJILlJ4j0dMA3bdcYPPHu6PE5pM2gc70
4QWx4ScOhvnD4PUTalPuPMaGixMmBZKcEIkQlYjd/fbtDHqORE9jc99ygc2nP44Sm0mXnN/0+iq/
e0P/Xr/BzLEJpgQDPkIyW8DMeKjfMGInGAkbMcSYkLZD7377Xr/9Wqan8XnYnwVCF+dHidAfyeHL
IX3JyUNOOGMOIlQgym8V10N4BDsBbCiS2KYAEMD0GJ5nCPQ0Nt8bLoD54+wogdnl3QuiYpMTxG0m
pY0wOAdw9njSSHpigzli0hYEZpeYVN6tqbudNL+S5mlIblst8Ngdpyr7w+gxz14QEtBjRFLEJeWM
EMQR6KmHEwVjfALzg0mHUwnYIYDsISTPEOhpVL43XADzx99HMVH+2X186J89+ub/oxdNJUwIB5SU
7UhChINBTT1ER4oTCQ6cIAzZ4AvME+ohOguv9udiPY3RovmjnhyHy7xOcqOvX3C+EAGIEAfeNaYC
C+osVJgAjxk8MnANuO1gzPFivjxDoKex+N5wMV/Wx2lY3EOiv+bmpT1m4jgYIQKG37YhqHk8WzCW
Jwxz8KaxpIAchWjn4Wx5nkxPw/Ow7QIh9zhNjZvD3Dlcv6TPDNoKAn4bghqHgUqjS3yQc+LYXGBq
44k6oIto8zkS/QSd731ZYnN5FNbmkdRA2ny46V+UBsAnNiMc3jmixOaIP543Up5QSsFb5gixSeUt
cPmlNE+D8q3Zo75B1/48SkR22bU+vKhjJk8kBptOGSgrYUM08xgUiGCIwFxKiqfwhSxd5V/L8zQq
3zuywGV3cZS4uHmW3VzV+qqp75T9vw/+7Ym8pA4wm4KBcwZv/zE2HKJPKui9j7CYMM8U6mmAHjVe
gOR+OEqQLuPkEOYvGv+DJQGvWAoBQQ3Qm0t6RgK5hgRQmgQwBK2HAcGHrsBzJHoanvuWC2wuT48S
G+8mOXSHl0wNQFCDkMDEocgBbwzs/WL2OGCNINQE/MB//oEEeI5AT0Nz33IBjbc6Tmi+ZXFe5V9f
gW/UpF9elH8Gbw0x/I3d/JF+5icIkgYMvDiIP4GtWQQ6dymm5wr3E8ie7OISPvco4bu4aQ8vGZrC
vKLgVwMjjSQ4DU+EP+yEAeuGETgTDIzXgvP8tTxPY3TXboHKxaejROUsb3T1wq4cOpFARsN754Qj
B/Fllg2fALUjEVgicMJ/zOQ8S6SnsXnQdAHP2XFGpZubHBJthztr/e99OUpOIHsD4Q3kccDLdpa+
nABOGmJVSFMD0QacwjJT8AyBnobme8MFMJvjBGZ3DS7cy8Fi2ydUSESBLMDEhjwOuNAPmU+MbVBm
AAhoOsHB1YaY9aED90txngblW7MFJDvvKFXZLkl0lusXrBew0QnGFHIFlHNJJEyZx6gIeQL+NGcc
mAIswTVYuNXPkegnwHzvyxKb4+Q/L81NkGd3Y/bfqzGotwGaALxqYEAFUJvLagFM0Ml0RzA4Ywho
trvfvk2t/Vqep3G5a7dA5fI4qzhOX7q+BrIFYFWII505CJ0Y54daDPI3kKAGN5oTCWkFcLYfo/Jr
eZ5G5a7dApXT90epx05BsTdX8XD3bv79bKEQ/sM7p6CgbjXZgvEUDpBrkBCFeWLbU6pgQeA8R6Kf
IPO9L0ts/jpKbM4PVXW4Cpvqpq5f0tAQMCQQfDoYWDb7x/KaqXwQatIkYUDyTHZmQX8+W6ynUVo0
X0B1fpwe2vlBZzcvN4ds54Rih0AF2rcaGvxYtzF5AsQalHLclg3MFumhh/ZLcX4GzdyLJSTHyeB8
rA/hyyEyEQCgz8CiSDGVDPyQX5tqObiAr0iYVj/Gmb+S5mlAblst8Ph4nET0xc0Xc6jiFwwvp1QB
WBoIYiCtBkH+VAf4yAOQJwJqbBAFFlogoAZgFj2cJc+R6Glc7lsusLk4zrlyfjBDcsiu797PC3gB
wHA6xIFqDc4FnbIAj7Hh7IQjyBAAKzBVsP/gnT1HoqexuW+5wOb8OCPNjQFgXn3I60PyK3j+F+vj
P+vqKs8q/ZJhFbAMUBsvbMY4hLvLqAriXQ4jA8oZwZGE8qul//4siZ4eIg+aLsbI591xeor6KtTB
4WXBgRQeJIkgdGJPJJLAi4csLVRiSXBDnnISnyHR0+Ccf2+5wOb8WLGBLHkF0/dXs/fx+pd/XADE
TqgtqcMflCY+Mnz2CTB3UJstBJ/rTheG71w/Q6SfofO96RKe4yxiONdVNf1XFPrlAALimwPjAOzD
lIKdAqiH8IBmm7hwG5zFmS6aSrUf+iXPFOlnAD3ozxKi4+QopveRN+Yl8QFuaDI6DlQxzNXwS+5o
qjTlUOBABTgxP3rzz5Ho5/Dc9mWJzXFWy53nWf2itVk25L4ptQV2JJ/XXi0cR1hvAm4DFJggICme
KM56hkA/QeauJ0tgjjTcyk0dvvIO8ctaHg4ZOwbZCajNmlde/YAOggITacOyOcgewRquBel68Uyp
nobocesFThfH6d5PC872N6a6Ge6MwL8PvqZUEhWgwO7WNy7UGwfPmwOCyL5d3Lhk+J4n008wetCf
JUL7o3Sup7fxV27iF8SHQEKJgwqDQkb6jZh46CBwB2rp0bRU62nz8xyJfo7ObV+W2Px1lNi8ucmy
akjaw4sudoD5A+tOYYkJVJUIgSDn99iB4/xEwPwC8slmtyWOd2PjNuH3XKmexuhx6wVOb/44Spxu
Nbd7MDmkzQ93b+vfazoKtaiQM3cIFCtMa+2XSXMOSXPhQJSKyC0LtUiaP1+up7Fatl+gdeEeJVqX
oX7JchNwCfBUjwqpcUJulzk+1HawrIsDx4MlhyklpzKhu/HxLX3+C2meRua2Dws8LrdHice7EDbK
eLWrXpaiBfocDAyw5xT0HDgDywWQkAe0HRvyULfriX8oFn6uVE/j87j1Aqd3u6PE6X3egM/9v6Dl
oAAFfAUAAzjzqW574c+JyV7BImMBSMLK7x+Qer5cT2O1bL9A6/1xarnbXr14hASbV8C6omlpMccT
x7DwHWAJ5Qnw2Q7URMI9KPJeaLvnSvVPSN31aYnTcUZInw+wf1IW1C9a0gVxLNgcSDtAEcpEAYFf
8NAm3ZZ0AQEOOd05P7Eo6XqeTE9j9LDtAqHPx+ndfQAvHLaIunnBCghw7ARsHwLFqffriR8CBEv0
YN8eZEM+3oGNFX4oUnmWSE/j86DpAp4Px0lxf7oxKZBbd17Vv/e6oYAYEu6w+AtqhJ9igWCNHoO5
IyTk3SXAuNxr5BkCPQ3N94YLYD4dJ0f3+aaqX93vCHWbA/j38FDYvcqGiMhGsPvInIJ4rNzAXWCQ
dIeIaa6/+wGeZ4v1NEiL5guoPh/n0pXPQw57+wUvOIeAA5KguyDcgUVFkEoFP+ChggOfHIqKoQgM
Qic8F+Ld/fZtVPQMgX4Cz11PlsD8f2KAfl608D0F6h3qw2rePPHBvn7/fHfuO+zruGj66h/m2O2t
3fXvrwlk56CW6PumjNNDvrX8OcHzoOHNoap/f21NNCtkz2H3mCn+BRbJfv2qgykPt2AKQsESbJrx
vcjy9ats4sZhd0dyAnAzKFi6s32vX1VTYPH7ayhC4zAipnIZWCkwV27e9fNNngxQ9P79pXz7/Cpr
0je5zurq99fg04AXU9x+cZLWsQWfSnBhDy/YmQBjcIbg/tXhHQz06fv/J0lpNaYFGrZ9Urzvom5c
+Wn03h6G3PVDt6iYXAcWvswSNK6h9L1T4EpV61Qgt8oSZytLnrwriEqrKFNj3dkbOdZmxbQdrFIW
NIr3SCuWtP1Zzqu3nSTVKrXqwuvD3ngitN3wLG2ZUMZPU5U28D8NglVA+3d91+driT9nfhB5vh4t
ldvD9Kw4XAtqXZAkrPf2RZk4/pv8S2RavTNx3iqnstXYyXCrw4Ct7ISFbpzZkVeVceHZcSM2A7cz
t4qDz5ImWCWW0+wbmWhlOhadNlX9MQrf6cgUm0G2m7CO2m1A+F+h35gNrit3qIKvXcU2FcX+KhxK
NxkKeWbnOFIx6S1lJck+GcPB5azTm7RNkFsyWq2rXo8KZX6pYK9D4iaRjZTf4MEbw5i5yOrjHSfm
Cx3019AXpZdT6yPjbbkaI9SqZtBStYnYpW1oe5qRc+4nvpKRiHbars5jet71NVexHeyysNUuzWTn
+mzsvQZ2Bdn1MQldLptyNxLUrYyM9cUQDr6KpNznrD3XgV2fYvalCqv4jLb2ObUoP2c8Sd0+qpqV
KYp4Y5IudhEridf2PF7Tiqxs5rcuH8raHYoEKVm3kduC26bszLE2NNKfbajgV2E/1G4eRKXSRVh5
+Zh27sirD2wsTlvTjVtZiG3Yqlg4sUJWfeXj/GB6R6t+ZJeN5Okl7H1SwEsduGehpnXrqj4fk8Ta
JXlw6eQ533IdkgtJqOpz+y+O0/rSD4qzvpDFqdWmnoR4bWshmnjdKDY0t4YPfhMWquojN4o7eTqM
DlddbHZJILjrN/7HXnapy3LOV5UdpqshoWqd1RlSVhx2irCxdUVQVl7M7HabCtJvmyTPXcE7Z1OG
1ybJPaP9QqVp1W4wT9dOZt2UsV25cT8SZQK4FQT0XS3WYWfxXTS2niFRc5ZVQaX8ri/WiCX4DJqU
rqxhnPgJvDhu1Y3H7OBN0wbjqutJsxuL1nhRy/+uwzDeor4YVFKwYFWVdeCONfqzl7pwW9gHy7X7
8hzx8rrLfGjSV+8ly4UXVP7fqdWdpSh7P4YYRlymz20R2KpLucrimK0QQcjDLf1TmuR9NaLKI8Ew
ek1ldsa3oKtJUW3ygZ3nBz2yQbV9n6mBvB80SrdB1r2VllgjXG4b2C3Nq4Y02CTa/xB01o3QMlNx
35WKOsMOR2TDy/j9wMJyldaocgucfU1NrMaK1244+hTGi48U4muBA3PmiDpTwmDqZhXorSGrTkFY
+hbe8hcddfs809jNQCGtEsK/lDzf5KksL6mUHww2Z5WxqQdFUJHHZFqf1vFHGZuzzkcbuxi5qtmY
vo3/xn17HXcDCNE3tTcw4YYaWaor6nIF+rtXURONahzH6E+/xI4bOMLN3TAbi3WTiV61xFcps099
0eYqrXus+jjuvKG0v1CWjHtchuusb8tNx1sYfn6drB0iP2QMJQpz7ayzGPM1snW36nPVxCXMpRIj
r9FB445Ju0a589bQoL0o+jDdEgeUEbb5phv1tipDFQybXhGZfUxIJXd5Wm4KeRo35SY0vbIQ6AdH
biBWJltDRk/7UbpKRfmnI7rK6xJabsD6qBLRz3lSYFUPjV437RBuOzrGChwZs236+FOrW9/rKu0r
lkXdqq12Q5lxt6+d6tNog6Lr6g+1wwY36kSwxSOoizENT9sS+y6j6eVA7Le8Jesu7wa3CAqu8mj4
WCS0U5rX4t2fY0KFiv1mXI1iN7R1rFLuuD2KPd7H2h0oil2B9jRK0FkmFXBq+66Lo4txqH3VNEF+
HjPNvNq5Kid1LRvqySGNPZnyK0s6W5Kl/sYiKYxfg8iqqm1flbGVuazbW8z3Ru5c2yl+hxxeqsaP
rJXh2GNsHFSZ6y9jTTPV6Oxzvao1UVbEMw8FOPIoNl7tM7Hzt7xBX1Cry1VNw4012pVXFHgb5MJW
0m92Vugb5UQjaJjaowH9WrLsU+yAwhiMxIoa7Y64jtZY+Fg1DqpUKJNzf4zfkXyAoVAT6fqGvqdE
nzu2n6qhLJutlcE8hkK+TYuYrcAD8IqKRt7YDGtncNFAUy8v60IVaezm+UBXUX1Rt/7b0vhrOyWl
SyUMooJtcon/KsPErPpqCNdB2ETKIu2uRt2wDwmuV1C3obpEvEc5rt2Uk3Ht1FavetTuRii5WdOC
gylO7Mb1PQHnrs7gHQcs35QxOB7MD94aPO4yEq7ssHjbJ+Muj2DIDVmTuKGv/26R45wHFlpFTQxd
cZrMNQlPVNmnKpD0IpXZ1qri0aVQoaBGyQHmWnRKdt2VaMvINWJDIv8QDPyjHKRQtDSrwEn7PRpz
FZfDVWyJwKtpoAGeboOl7dVBfNVJvmtYytzS+awHceWEKfYa86kS1qaL6zfY7j4H7Th4UVldWhGs
H+99F7YZOq1ZdOmDgHUWWa7dnFu2bZTF6HkZxGynEzCyvK1XGegCt/FDBbZtWNV+WSjwNjZJ4e90
u3NMKVVgdUyJofrSK5HqEAwRC/fEiDNclOCO2MG6IVFwltb0Mm/bT/GQtkr34jyoYXDVlJ7nfhhs
oj6zXRSRXZDnn03DY2VAu7k85xuNq49SGl/RIb4mfSnWvUUvi6z9OEYmVxGOsSud2ut6Tk6DetjA
4F6JMLBUWRSAewP+Spl4RZK8y3T4MSvLa6tl6zjNek/6bBPIxqhEfAD+NFIw5zY+GlYs7CJFQxh9
dmzWulcF+FYFNUalTgbTiUWJ8qN2j0T2MRCoo1uw7MEq73C6nw9d7aSqSdJ8Fcc1GNzOYjA3y2Tn
B12/N0X28DBfY73f3d6AAQAuJ2tjUOBJuU++H2DBZ7E3wOPurGA9VHW+j5w432vuhAkAA59hcia7
ttYqLdNq71vI7MeWJaumCEPl63zYRcX7NG5st9XGUhnp630VFN8OccW+nc03nKJj3twRqyYiVj5O
s73M22wfRn66H+psV9m42szXxXRzPpsP8zeqprxyInCx7y/NZ/Mzbp95/zhc+GAliyEudlH5ZYwY
3eft+0AjuYP95uNNYcUXYZA51E19be/nL/BxQBst/B13bBkra5JNjBmc3v7E9NlvosbtwWa5saDZ
3rRBvjcp92GITafzxfvD4tr8xMU1X1deWlGzXVy//yh8nblRNFagt0CRh6E1qsIuyr2ZDkEclvuC
dXx05882dz4lxSBX3YTgPaxRQPJ9gnLAdoY56Y0ZwduHL7G++5TGib/K5muIB/m2sqV333g+WzzQ
xCHEKzzUK5plxf7+gHhb7Ml0mK/pykk9w5NBzSLMj4rnMTY/8PY08NlnEuds1Q9jtm+sMtvPZ/E4
wKtN6nQyJs11CwX8e5mE2Bu7DmYry/jgDo6T7lme7AJcRY7iEdXqFrYgKKH17fn87iMG2jx3at9D
WQ9vop4wK0if7+czpgt4G9Ohq8/jIkU7MtpxolBvoEfzaVAyeI0i2DilFUO36s/zNJoPnEeAQjHN
qMypB09oCGpwIR13lDB1aAaTaBgkTKLp43yGpo92G5XInT/LNoohEq1XfsbZlhb5X5YUzWmu20D1
cGWIK/MGLruVVZgPDt5nBlQJqYe/q9LfxMPYv8PVmT2Y+J3QzsYx/p/GN8meW51eleBKr+O6NOuC
+9FK1/sus4sPWU6ddSzStxktAtcJsmgT5gOYy4bGk76EYI7pYZWPk+dBrFjZTpKosAEHrRRJtK1G
dkUwjrZtwzwax6nCI6d7J0IXZZNgT2oq3MrIaId78CKC2NqJqtFuxar4tGtoqHDrpxeE5GAh2Qi+
C4fQuqAs3vt8UL0TFJfI6b1py+7Tpm//akmm13aR1F4YmGoVJYR6ZTDEe9ZlX2GGf7DB0O8MZLCU
Zelw2yCUrNOmGbyk80LgEt7UFQIFxliwG6zBPpfCd4HMMioMWn1BKHiE2BitupDl6TYmdanGCELN
Yhp+6aSVu2nMDa0B0zKf3l9cfGe+KzUouPvv5RX7yxhRuIbK8/leUjIGWmb62tiKZp335I2fw0gb
hS72eDrMH28PEJa4MonBzjd2sY8gnBndZCzZLkQbVvQxOAmN9EoGM9Bq5Zseje16flDVwTiez0yM
in1sxn7H+jf39/wsK73Wijs1XyunEB8N7HRu2Eyt7x9x/zGrnEGRQadepQmYstgPk+0QVKs4Edm+
SNIArk2n94dERNWmY90uSsocBlRGvX6aCjDYYY4kWTmFoPj22v2N+Ww+MCO7RJksKDZNxkFXQNv5
EMTDgVQRAkVyd6moCtvF4OepYnpf83uJCq43kW+fFhoBhrCK+CyxsFjzCYIZByY03JhxDdJcDu58
Sia7BGznZ0xp7xpkEbCgcBianO5JGAZua0bhtpL7XpNC14wTkH0XFWQrwHFyJt0Cfnm+n89kARAv
rk17m7ukIzLxctv3AgzdyCbzK7u5y7E5LTnT0cof3wKlq3fWyFShwYnshnMyaWLSQi/nszZNh01i
dduAknJvs2LYOC3ZQuAarAxMDQVBjk7ULME4K8R8km0W0HQ2UXmGQm/+9Z4Nzjov6AU1VrmPEqva
ifbvIeqafdcMm6JAZONPBpIwbdZQl/GWTn2tZvsYxUF9On/ukz4f3cqX0SrqA51UrpMWigfjsLcT
0+9EfFNPyn8+RLW0020zWQSUWqY6DaIh30iU7Lvp2nyo6jhShsPrxtMIm9vNNxonAlWVzPYjmo9N
bAYvTGFsPfjW9KD7X5x/a27+02uiCsGm3D9hPpvb3V+7/3j/mHvx7q9FJUxWPwDOrOLRJ//+yfOX
edqB63Er+32bMBHhdsRkdX/p9isW4cCaOHWtmoK2+3Fo2n3RBmxdmPiSJDDf84HrVQOmF0J8mMrW
NPqAvArzrQ3syX6+mI/9x66uw7UdRWw7doHLRz/f50GuPdtQrNA8ZOaRO4+T+0PPxYXxNVmbMSrQ
qnsb0cjsBU/avRZg/ruR596YpVmistyKVD3Z4SLiYEzwJM8sBDLt+46wbC3EsAo0TbfM4tWeZwX3
hChSCAuw3kMXgGyu9zQt9S60TcRdq/OjXTp5oHrAb3BSS+2CyVY1juv9/Ayw4mMCUjj1xuAE9FLY
bnSdfgXWulQP/4TPIy76Ki8Go4Pw259T+v7xf2CPpolMr+a/6nN/+fFH4LO/5QcmDv7Rhx8SAndU
+ILyv/1jTj+5+cx8ANRAQYHAz/MBy/Ugcy7gttG3XACs+YFMtYT9SiDhM9Vbf0sESFhHd7vdz5Qk
vUsBTAk64OMR7OY8r52FH79LATDY4NEGJh++gASF1ML3P2H16LVD6uOJFAAsx0WPUwDwN25gpZIN
EbOABWOw7yqUFj1MARjMorIpA4gi68YVdvAWuLZ6E8/ecEjq/RAn4CfF/iaZPs0HFuKVQSjaoil8
aPH1rCDng8iHanTnUzRZcFSPFzEYPt8OR6XrhG0jkf9dI2DpZJCZMzw6XkjTGwZ/Mwp4cXOOykrp
VnbrIZWTATEKmkdnfh94QQ+8M2vwpQ+jGmKMoDxDWagy0xVuJptoNeDJm23G9+2AIYIZx9OmASvI
YiZ3EJw54I6lnYdzr6xgRFcMO56RSaoM6ePLOF5BkLAvjRw/ox5MytC5kBc4y2NonPlfqoIxL8j9
s1GqiupmDd6ZVGwswRHUMXWJGDIP1oIxRZu+A73h98r3i3YF8TPMZeAltuGuBW9UdaVmrii7NbHA
/534Kl359TqRcaHaoN9g4l/2QXjAOgaez0SZ2xfohpIPssLDOhoyYKWsIV5VLDQKVi9Z4Iw0MeRH
ymCVROkWuOCPBUpDt/YdsxJkWDf5aUGBv4+C6CuL+Lu4JGRXx4GnWzuGwIG/ScLgjSiGXY2j3kOs
gLCpzF27rE4xadqNGFeVGMPLINErvUI8J1465KdlpguPDZ1/3vmsckMS+Kuo5G84/IkyldV1qmRc
XRqLxZ7GRaTaGCTmI7yP2I8/jFnUKI07UH9BtE/zdxFuxkNF1n3Z3QBf7e9SH+UKM2AbBpN4VYKc
VZIn751OeoWAkAAYSdsr6yZUMgiRimXer0bu18AFR/46rQ2QH1bX70IrAe39dhBZuE3AL1Yxtz/I
1Ji9X1s7uxXnqSmsHbyaU17m+DRw6E0LKQrgEGrsdRjgtRzrjW5BTAcDqY03PYLemSRpt9xUbC0b
3oLn3kZb3wbGLyiAtB6DbNh1+aBXscFvxxFzN49I+EFYHKierHJJSXtVJqgGOri2LhGBlxnHwc5B
7V994wzetLGemwB3nGGWrbrBI13VelBwkQERlOSbtuzDfVbBdtXJ2yFMgB6K0XA5dkCthZbzsQWq
zuuIs0cR5DFyigLI29Q7i2AXqCDzjgURBdBKN6xhngnTwRt3nOFdwWq3EfZ1AvTB32G1q0rntLHT
vT2IBmKR+MzGQEZy8SEYs79w1mBI0Gl7G2p/XFf5u6AY9Dq3q62kkCoprWbYQZJUETpsolBDEiSM
6SblnhQdoBcCNVijNvTAzvrKGsgah81pq/1B6aS4yFOYPKUBTmyogGXLwX/cNGPwhvZsDWncNbOb
0U1bG76Q2TDDCfj4dRptC056t8yHdVigcpWxOHM7E6zB2Xbbxh5dQuXOScL4nGB9SfoiX9mu1rS7
SIePdWWNG6cwqWuJLUmt4D1sDSLPIdd2AZvv/sVbsau6pvSwxc/y1H7TpzCQ01S2pwVxviBpefCH
ZooNqwDjM10Axa3hXAkHyJVAf9Rd1QB/b4A8Tau3Pm48yDC4QRB2KzrmtYuyNnOTxko2fhrD2HDe
DO04XrZV9afVhp8jO/ZVZefDaqzKHFIvYp3DMwon/2IipmBdSbIeE7Ei4DSugow1ypLoEOBOWaXr
pxop2+8gMwSWPQTXo5HFtR8P/gURI+imNiTKicF/MBBOu8Uwhh5BllD+AOR9aWpbVblqm6x0bduK
vLoQxk14d15beuuMEV/bCT4dIWdHIfG1yVlRrOKm+mKnVr7OpbzRpf1nU0ZmBzFqqDQpLvFAtRv2
Y+mFBBUb2gHNaEPGNgPV5g0aoraosdbDMBwGe6AuL8at3/Jqi9K8XSEdngMLd9q1AQVLBHlm3RC3
zLp6LeIUmNF2WyWavDFkZai/jTjKN0UNebdqCNakCIaLUkX1+In3du36FQIucxTX3dC6OQETgf3m
LOzKNyUPym2UJ9dlq6+iTESnfhs2Kreydh0On3kdi5UZROQ5oocTyDTYzngw2sB8McDlVVCLA5Qa
JHILEjvK6KTbxqj7OvR5vsKxfd5VcljrGnlJ1Jdum43WRDaVOzAtb5H9vsxz55p3n5hO/qx5HL/v
9P9l7szW5NSZNX0rfQP0AwgEnDLknDW6BtcJj6clJAYBEmK4+v1Bebm8vFfvv/usT2QkyKx0gqSI
+N6IjPw48rFreiNjSWWPP3RUm/tGmIccxEkaRtMcNyQ6q8VFzNmx3zgkrbC8iiY/2XJKJw3na6qh
3+XOyaEs0W3VxlXOojQAzRBHEF8Q/zHfav+FQaV8tIvmIJXCqlLfzJBZ9/YyO8kU2c9E3Q+kr6D7
Q2zg0dBmE5uXOPrqhEvsRHOQsHA0+5kTaAJ1eQM/EAtzVx50OwW7wKlib2IK069zMia7N2uel4xU
LkXQYcx3tmnLpMolyQo6PdFieeVe2yaU89QZfQQlxPAmkcqbSVt/1qgjkSyUURi2wZjoSuyUI3cB
mRpMfqqgVC0scQoFWYQrnUQOfyWBK84+tb5DRyyzEopK1guypMAnDESxrrvhM+zxkeX8OkZV5o/m
GCLEfiedsT6yBrc16NxkaKhKZxGUKW3djJbKnHxvEVlgQEeUrU/3NYyNqiuxUyg732OvvfW74hS2
vY7XyOPJdqujNZAxnVjUXtqgh8Tnq0PXsyYph4ruAmk/D7Z5JdzGFqKaDHK2DR2xoLEsybdiNint
/RsLHj1QjXLftE6VAHLVSdsEx2CwHmho7kY8RokPjbRXmMZcWd8ikRBvtD5FtrhlxLDrovSNrdNK
LxruPqJbBeK+mDTLa9li8nquiQ4M7mbcNuoVuw7UybnP0ynEZhb49hj3NpANDWVwIE4fY9lkt5Lx
WLVDnAeqOVkQ92MoRKdGV+POthq1MxRBqUm95YvkSQ9f7NT7zg+uYWfkS3MQVif2fsB2HZEOArOh
ffRZvWR+LSksu0YmAZDfO8eGE2P51dPk1O1uCaBXoEZCftOPzZJpxPqTIFjKSwnvN0VcGnLyq+WQ
V3zKOVHRgrXasdiz8vs5C6CHsoDsBwMjspdN0gZ2kZW1L06YXlXM7bGOfbkc7arJE5Rkp6mqa6xg
Ibl4CJvHYcmxC7bMSgZewiId3fJetu7JL5sY9cEjyCLOrl4cBjuU0n2js0E5/kEZ4hzgXdyIiLtn
e8qBLPje9z6M5IEqnS4+LJbB/4Tn04UIYot4ptA/PVkjnlWHiMQMzhGbN54MotPOZToDptnANDsQ
YxfniCwrbdPBgLHcH6wkoHIc+uZpr0unXqVTU47Hjk0pa4wfi9Gbd20pd9hzinSymJ8RUauM4/uc
pYoHkCPgEgIEE211S1rvbXLxrHCvPy9RLdK69N+asNLZHCjzSduFnboDtset25nGiY3AbNSdjR0k
iu7EAOMUMeujxuRIIScguF/JR7v3ml0d8OUy2uv6XUVhgii/2Qe0Z1gF5UNH/Fi7ZbUrjemea6ZO
E239zO/0DONYibNtN1ehYbD7fgGQp0u77t6yxzatmqDY+eVCYg43RdFOnBE5v3PgYyS51SOCj1te
C6zcdctzPITy2XQ1vS45vyX18tJaoKKkY3lnZ0yZm3ahkodwdMcM+J+VBKLcqxx0UyRzcVnc8usk
ljypClHG0BbqtIrcs+doeoEhchsVRmVOVFPQCHNChmoX8qG7Uu4ut6q7sIl2WanI3kPVS+gLZgef
Q70s1QSruq7Oc8RhFNjyUU4kz5yC6FiPzVk7kl7GcpkyVfZ7L8Cbg7RxQ/cB+MhnxaOjWwSfZymL
xC4LkgzSJ7F0GXR6LKOTEyUsEmRn2iJdCC/wSa+9tZQ3NnT7KlxqxMUXPGZKZQt7K9p5PvU6ETk8
GDgOr33oib1ysa262uyxNH7jfe3dV0597utIxLCXjkRPdQKpjp48vz2wU6GCfI+A8zeU2AivDjZ2
MGkiFrOXP1rCfK8i1e1ACOmUWw+G9fq58Gm958V3ZU32buj66QIY41xZ7tmdTwu4l7gcPkd+bW7h
ythLxK9BNybSWGMM27WJ+96ESbe8Gty1L7MgEJTL5i+W2cJccc/nBIXfh33ULbetDjCni7CLXTA1
u2paeLpEu2HM8Cj5x8CG+FL1Ljv2lB/acGAZbjiNbRZ+c6kFM8tyPcTXsTJ2Rj2xVomD3yKWiUla
NH2UujOeoyV6CAqwQAyBSNEt2AcAcknPmUFpqAfLFjKJpsj7Ugs/k0JmXFjNd1fwhBoHU7vtOli4
TYKbg5kMHzhjY3kzzdOFMX7ba7f6pCnHAu3j/986FgSYyVSJ5ebHyiJ+1jc2bGV8L4mL2Z0udsvj
pXLkvgwS357VLUS1x4EX2CJ5y/a2bS55OZGDqrGtzlLfTuPymbQ14uvucDEeoA7uIvpWKy8BCLsa
VqpJcq/BdHSWjNnQfQs137uGjEljV8910Hs7Cud+8ly66/0ZCnlgjpNp6Y57/rQfajZmANFfNOFl
VuTjeLQqFzq/802FYYV5Wv8lym5X9IJfHWNukZcDfdAtrXiATno0ufkUlQ49955e0qLEHj+RIGWw
Cy6NO8IYq7sqISSHaSnZtW3Vj5ZaNJMFIIcqeOQDvmxBrCorQ4A4c4sIQNS03bUTRTKN/XMfMJ5F
WAd2k0fJzrGNcw37uNe2nZgukolurGSqAi/Dr3rGKJ3/0tOV7rA8MBW2+1hoqB7KBKfZCkaQJwFs
HQsmVmCpmOGz4baZH4o7T2pi3jFgYEPY2c49DmMOLoydsVhZRVoZLCZtNPj7wS0fvNk7u97c7Uau
6gwxCA3kYobINDXybJeIJc4D0KrShnMunS6xyhk7n3Zj6jdPruQ/FhdvV5MZ7jHB5J+qr7B8v6B4
skDEQV/YiGe7kZhtdg1cxetb7yZieHvY36D3aNzAeOuCAdMhwH+hYbmM285+oYgPFC2DcT+3id/1
t1b4iY+ln4k8HJLZGe4acGOnbpMTwPvV8dZfVmVhO9oaREDzoRlOIVUmnq37rpcijazCOW1N53fO
Sa7N1sXi7SS2O1ZJU1fuqV2boho9bEd9cYNfehB71yvAFlTRHc3L/Lj9NbV+hK1pSadOoLU+PoSt
bRb7QKyyKcgXnEOzHf1bF2IRJARIBcH6Ae3at08q+CLtxjlunW14cqcpK03/w+6dJoUJAtd7XmA4
rR92OyKG31Yw83fgTUj9ftbi0LsFZ8dq/dJqNrjvXxIRQD+QjFuCQxHhierBwBYhgTgNxZ3W4FIC
7XrpbNn6MPRN1mHhOcm12Y4ixOfej3rcpu0KDQPAzVxEtlO6aiKwZiGcrlFloqBTGluOqQVS0UmW
VQ0h6+umScEBxW3y8shelf1UNh1i8mPxs5l0GVX4bv4eNNhR8JQ4Moave2f15XjKoaPDjMRRtDYf
Yw2s9QOY32RjPDR1xtPWVJbpoePyTxNdw22B88BWsRrRP3kyxehA/jI8dddQ+0fjrMIAjGzoYpEe
09AGmDlKyo9O1IEqssr2MGN7fsdGAtjoeKDbKPF6qEAI5TcJDK/hvWuVNsTeVRb21gihqEGUlZiJ
R4d+HhgbT7bDGnCj/DIROZ7M2mzjoSxZjTioAQQdLn4idbNawKuAEa3qQVdFA57nUmflUn92xHX0
+uFUTn6lDi0Xw8kKQpGM4whl6Rd9sh1Vqx5Q0nmCotrcb0P4++IURYmwl9FOmEPUabEgOrar1IVo
HYnn2Wn3TAYn4pdtItpiSOoVZflomvWPKk+TCqs9ztyR9R2cjkF8WN+wWz/FMFcgG7d+b4Fba6qg
B7cmP0kfz53wojq2Jp6yAMtkMHIESuEmNY0N/omBDS/0czS2MNejEmu6472ZqdMxQF7ERVbBvUN0
FqjDcSytaw4MMewD4FL5PMVLCVrUt8CHjbJTifHzz2Eg71nRg40z/m4QzmNHope5bkbw8DuLi2Iv
O3HHZzPBle70tdCendSUfhfWIwroddlUF1GCWhHPs88uRHjVboC1HkfFGO3q+XvNp2ofYh6DB49i
4VY3leX5O8Fi+zA2pkwbOA0H4eVuSsMT6EORSVI9sxAEracRRa3qnR6iAf4FM1hSq0fZhiRltf4L
Jt1wHHxYpVb5zAEKx1RgvbT3ppr9FMoxyMU1XA5lIF5kbnb4yYfhVki8bWiFElFKeSUT+Ma6G8ud
6BsaV6OJbU3jaSDfNcBLaEXwJ+gqtrnWZ8/GcwHMN8CsahKST3lqxo7EyGn4YlXPqg6W1O8pmLsK
DpcbtvFAS2snx+CoIuGfQtE7kLt7eg2a/lgK8xw15mp6OZ86CffMw/8srlQ33KmhAMdBnrp6TuQA
Y7kerRdJmk/WIJd9qFcvswFYbeV+7Jk4X/wmk58NGN4Ylcl31alu+hfuVwP4H4rYhuUeA8f5PICc
iFGgPMhkM4GBG5+FHvtPiGTF1B33ZbQMwAfG1e2s7ifmB6lqxM4HH5x0kTNlgTO8Gj+EudchAKXp
Fwg21Vdqhs8N8h3A6hZf9RLwuF2sKJ5H3AyLAQ+2xuYrvvAXtxJZWAW7SLtQdoncM+N+N7V55COL
LbDBjOV3C8iOdBoQ90S54b2OEABZQc+JTnzfBzksfQ8kN+QNWDISLFNOb5vxkNsTTX0DcJnIoNxH
3ggGgvXFvprYD1JSPyYwyKEtrNE1c7901nJw3DJZugGenQ3Y1pHVZfZElxIVPcFDmOJ5goupYSNw
9YZYwds4CS9l/iSTERFGSCHYSlDA4W5G/g6iHMo+kBBqyFw8mb5xIdz2CFQhvoqMkeJcO3f9w+Li
P16G4xUm+OeFhHoH4d2BQ2oQCO1SOsnxSkgpMt81Q9JfMbXwdPnejZjrIWa+/9mreX1ohgdZ0wUm
2/RsO7W3Y0a/5dZQpZZvV/Dt8ZgpUSByIWD4SGtXFM1nhhsDP9xPJSu8ndA2wjbwGBXSKPqm43Ez
LxVYiFWEqvNPy4xPmvuh3DmBELHjF1dMrniVMqpg0JkXzlVi6uBISNXuKl6rOKgH8eDdtTWvUhIw
oBP4uhGLISe7C7+wUNqXFQOAe+7ftm4rAfoigWJAqG+mFjt34m32QuuUt34bOzNSBHiR8KJy7p3c
fqWifENgu4EmLmuQ58cW+PsZa2vWSL2HEZcVvaaZNcG1K2jrpEU7gXk2oLE078Di958KCCtwTb5b
Fv7NC7Ji+pYPdrJLlU3oLqysb75XL3Fg7L/6USXjMjnPko/LrnCjMoVt9ImOYwFVzSBSkJdDFngR
3dX5BETLIP4cYRmGPY3kFAS6Y1rU7S0466qZT21Bn8DJunc2gHQw83jy8rbzj1IqlpQWxQ9IyKdm
qtIy0DotO1LvWNgdOh8JO03pm5TPzWFYsLC7FRNZw8KMsBWDH7GCD4XZhXq+uMS/wYLlxoLDuXHJ
gL+N0CScy5uievYN9xPad8/uIvKTRcyui5hGfJYvz6MJJRBtF5G1xT/2Lr0BBo0QrbsDijofKodf
PB49ly3vE+C07t4pdIx4SL2fZ341JXPgdNWxV7VZUMxfmaUWIDQgGCpDP8HwfLELYiGMNe2DCPu/
LPrMaG1i8D9XzgFq2dHLkM8i8TUSk3DJc5G3iCYHJxCvcEbayNkHc/A4ek62kpieO5NYQI+Bw+e3
cJXlF1mZlw7KQewUAK8C84XLEXkmvfOgpqVBdMQCqpr3SS3ZeDH2cKvq6geCgZ6hSbGiHsZbqZAc
cVwlc34U69h2Ymv4ip7UK0ciWPWMuKbYFQuslK3pOhinAxbdsC4QFpsbduDUuxlnFdtR/4AcmHHP
/KTvxlNl+mFPJSyDrcltmCvb0Zzr3E4Kh+c7lTtpO2UhoGfeupBWBsuc59xje/y4RBICEB+4zTKO
mCRkOpBAkD+7OIfkxzy5nAJPTYcqL691hY0nitrbYsI2Hgmk1iXN2E/gG7xjadszLHw+nZDq02F5
bd20krBfsUkqWCgrGgFu2xVKIs8I491Suft67OHUh/cdwvfZgmSQkZcPY67pziZ1dCIoOnmiZs15
4IAnB0QKa8D8EaSsY7DyW1R1DJuqP2aNJZvYte02m+2qPpMlrM6LM9Rnj42IiMC9YjNvAWVQHcUd
k36CslWYeyC4Mo/B7EROC8ClX80IXAzR9LXfINXhJHemsMtzwxEYmkriQB92fmyU14y0jqTyYMDN
Dh8yRMu+Mxs4irZod/Kl6k9bF65eG1NLH/oZ+RjbPQpy/vNuBQZwvCf6SzcFXRq6kZUsvShTVKab
EbDnZRLB+Uv4+qe8qUHsnCFNEF+HYOO9XXPkh3m0Pojcz+oZZuFHQ1AO4qRcjlDudridmWm3y1F4
8FCWRX0uNFsglPCbpmg/b+DcbE/dkpS8v1rNGOx+G9NUXY2zCExUeH500Ww3uQaCKp7uDSXajqBH
6+PQPI8rDI2Vk5xqwzATQDqvqNaG32zNRuMsy0q+FrlOI1IjNrN6EX9QP76Y3NgZZZsqZMScXWPt
RYM4NRc9iQnieSdL7ZtcsROPesTyyBQkbgtmFGE9mPWezlnsBj2esdXU35qAD9HOZcFNvbp1moc/
5IwoKbb1I9glDlgUZjhMuIbj2ZGrGR4wBTLIRmoEX5kOCHYg2qYVax7aIEgcOtP4HYvb2Li1wS8n
VwcHfOLUFICP8L3W2cKtv7wVnLMEeOqtiX4dkQ4MLwnwjPq6QMYAH25Kkv9NiwxdVpW0PaRzsQR2
MgJ7OWgKJn71EevVW1x/hSSZGeK4241gK2b/TqapPqBpCPkakQ89QsSHSd7KCTtq3/jnjjhnDQkI
Acp6svbLCp0ysSCeGrWHAulCQD1bafbD7B2GjU1t84c8iprd9nfGeiUvxw2EUyr3djkZ73W4QM4J
BtjquUTg19P4sMY7hO6QjJsjZPlBZkr5urF7G7Vncx92awS4WazQ+8b5dSvZt3W9ptd7EumjXp08
gyvSHJUvQFp5WCjJ6gtGRcexcyDF1KgFylAB4Sk0CAqT4St15wexCLXbGLVgTUqoSiaxKq1e6cQM
Yp49x3dh5HAOKgBfLcIKG4IzbczidriBi/3K0UM9SLePXnSvM6364/ZJJVI7kTDj6mugcAtNuYKq
GwGHbA6Is0gExh+RyBM6FvSwveVvcOTWt0vQluvfhlTVnbbGVRM+6EffGKKSxlvuraF8KxjZ07EI
98rMeMzc9enCEwJYt1isQz6ti8s61nu0iwOoEOn2P/aCAYTc9j0IS70uKFGBNMYpttevo7g0gHFO
QTXQk1bICBhL8j43t49o5m6I6YyUTbAgsC3r8Gs+y6dqDY+obmZ7uoZS1l4+8+9mqk224X055MPE
K3KFdB7zO0G6dbdmWU+MQzGkJkLMffvk02x1O0LcS6T8G+ZVoEtwd8UG9/szEqzJruRwAs04HMGi
AtAmmPI12G9E0F+xg1lA+Otq35b9vVXtqq59JENIDlE53DiNs4KhedzAp0knxFpiHfVXw+07WBAI
RmLlcitdpb2pXKitbI5REmLYd06BOWidXIlv1W3NtxZxzVhG9UPYuq9C08+0Cm+61olSeJTI6G4b
D9+2f6nEsuxbIbCd2/rkt/KsgvazPxDoHb79YPmeQireCuojLzJW9RuL3CUZjFtnVcuTpsihuCKy
aEhY7jvuPQ3zmXT5VSJDWrr+mHJ3uBFj9SZVhcXWuw5j3cRBKb8hHK8eDGKVppqgWRfzQ5XbBw17
DNm3OoFVeAw6S6dBaOfIQqVXhOnvQpGTOLh3gnzKWq8EJ0/57VTBMuatbrJw9jLiwjGGkQpDRY/H
tpffMCOXOLdglLk8D7Ezqwk+hNsnoQL+ALWgOc+djzQn0hznphu+SvvOD3LvG1L2kL8xrxKPhI1q
apaGo/3MPOs2QuAiQ95UeaSj/suJYNd3hbmfOkUSJa1ot01GBJ2HgxAC4ltvg/wO32nhCOnAS7It
KOXE3GM3H4EhYF2btXPrVIu1i4omOk11YKOkGgDGnzTlP1jBX/Dle/WAX93/DxHNb3JodD8//GBc
/vq1g4229FC74P8MaD41XP/4/r8e9Rf9Q/1dSOPX634ympT+7wi1hFB3evu9uBXIfKc0HRS0wROH
Yl6oerP+NiNqev1ENVEkD3sAfqgCpY63IkQ/OU0Hv39CXNR4iPDrNCht6Ab/L5wmcdZKDB+VGlDT
De++/vQwcQOKHyNc6yr/jmlWDiIzDqLhP6B+X/3GJk9TV7lpWyzR3jHUfRo9pOXXSx/tt7N2aMF+
Xs+6fUPez1ZV+fPsv7324+J/e60TfeEM+i8zbXfemrDCehR/9AGcdOdgbf4YE2xp/77QUhfa6OnA
vKW/fDTwbX7vcuBCZ1mivkREXhiYrQtsapZYa7ebG7DTYxHsXdp5L26gv5eNHm/ZBNakKDIZ9GJX
LuP85rdd0mgnegFUufMjoYHl2MHipVW+5GeYgvl5O6JtlJ9RZ4IiMXE9s/XL3CEnY6CpzvAyvAA4
mu6JWKf14pynygm6nYMq5uetX9Dh1pK5/bXFen6YhddckHYiLygEIS9FDrsOm5OX/HFi624NcgLk
pWxL6DrbYXuIINZdtnPVNFkZg/eSMTab3QQn4Uao3uxYm4c3xXq0TNj/kM8j09bZS0XUM+L01p2u
ZLkvrQIhn9bIG7M2uVWiCbo59ttmjLUe2YC0y5rWaduxaE+0vnEYqF0GUfsRqqvCspuzXT/1/mPB
2vEKtRIRuRopYoXtm4eyFBDaUVxiXaQHu9IP+H+YQ8M5fx/bTqxzBQEBwY5bly4ue/ifXrS9UeWb
A+mlPI4IiHcwabBjAGH6vdnGWjeYfjuxjcFwePp5z0NyM6OKh+eM1W0P7foxzy1/jwXdQUYgLR6R
xwwGYVRTKtxRIwlZkzNqxyFqGIzmEDodv/EnQbMmXOSDOyG6hY2xeCmroInHaaX+ms5OYWBVEMuV
eN6Oql9HarT4+9jHUUCQZi+qgmZOBcHPCRp/H6HESJFsfYSE/T2rI3YwzgyDYgGubKmxeESKe3NY
etMd2GSHD60yfWysWnwvpjHTXVG/6XxG2MezkPqt3fzCSOmluZ7znRyAR9ZtjigFjE8/xkMvQUS5
8qaYC3ljw8+4mdemQ/WKeILnBrINJ/pwLhzMG5yxCu3HYdd+g3V8RXD0zRX1CCsm6qzT2m0aY4pE
Bot1IoN8w/TEf+hXt2+8/l4tRwf0yRlJBgQ6SOk5Z9HAnE016thnZFz698H380I5X2lbF4eg9jlk
V4vCnrBEiFj3N0vX07UMcqR7T1ESIk1ieTYVcG+74ywEbck0wiA+CmHAnZjvosWf3pvGS/EK/vsI
m8JYdv2yz2Eo3CEHZ5WckRkE+fZe5tJF8lZff0N89jCJYXrxVX8TNN2+XFeLrcGql5/9dR3ZuvW2
mHz0cQNvgTDxGDFJcdGQ569FvzIYgb+8sty+UOXS7wVfHr3F5y91GI2Z7YMVkUtfXzkql7xfCi7w
Irxavvy2Ff5LFgCy3v/YXSI7cpFxjVJFa2F/1/6jDlDg1HwoaBH+QG2E6ghJBca/u+a8bB6A/nAG
/uz/eelv/f92+OdrEbkpE0tPXuaRxX5CEsJD58/TLZK2xJNE9Zpa1TB95jyr1tu8NQ5dPKxhdXlp
QBRtQ7UrCwgG6yXh+orJ6sG9rNd9vOzXKz7GfXdhJN5e8Z//RofMBEClzeMcogqJMnK8527fX3KK
ULpPdfsF7PeJTYQ915HFj14I3YghAeKLOWvOyi+qlmqnuQwPqGCkni2rPoIngguoHydQ1HcW1f5D
XQxX1CQYXkE/IYeJUi9zAj28NoCN4rpXxW3tw1jtWeAkTg/GI+rn4s3kCsl3tj1dTBPOSDfv7oJ1
XIVTkdn1kh877jcvy2An2/gQgdKdNWqsAC8u3hx9O85T8JrPjYUM1d6D5IVhZryjFi1/YlGIkije
UqaghvkbcUX6H56+ENks/7BtkIKC1BPXgzAACweP4j9tm0WQUFGb8u+wkglqeGDrEna5vHn2QhER
cGEztDl5GJYQW7mc3+wqotBUtLosaiYPKD7wMmPC7hBqEemMoN+lB+hxqZHY9X60jVlhfVc2Czv8
Mb5dOw10UvF23cdpQbu7HkjF4d/ebhuzldhD/7xHQrzMJsgxF1vX/qXsQ5HVcmGva+WHYJ3cfu7f
ddSzX7ZL3cL7ealZ3N8ulUEVfJcWuRNt7bwAywAd3DpF2iPaBcTd8qylbe7CYTxiSu5G4cF5XI9s
RPJYzIbi59E/z/55HWTV3VRCVN5e+3FWhso5uUiaTcImsi/WvPzeRK1zFIT2xz/GP64t89a+bF3q
ywsi7vmBl5Cp449LPl67jfmyuQV9MR22l24nt/E/X1ZHcDBLF2CsLHf5Us2fsHmKBLHc/pXOEJ64
DsevUJWvS8kKBhlYx5xbAyozcFDMPuLPDq97ZHE0T8hwEbdIE3CffvWWiJEn4MdPrqnFrbP21nNb
z8VO9XHl/9XrlvUv/HqXj7/H8Be23q9zH39vPffR+/XJfKjiRygOAwL9QN3DlnnJ5LsS8pbHrtvY
dvTRILUFJ1jlJdSZfl73bxcXU56jWvovl+pf9pHgn+XkPPhO6y/3wD9Z6x+vTs8/J/JUcMstemJ9
58J+1Esf3ofQza6qhMS1zWiYBN+GhoT3MH34tfs1HmJc/Ro3CweW17nzakJ8mwIe/Xb9Nk5Y8K3K
v/A+eoh0tSDFAWmPl/zXU/t+tI7ZSJLIBIQIaPEKSNP2jG2nt2Z72raj7ULsjh7isB7ecRt8f/PQ
AQTXLQBXLQmjuKuQqNWYqDl3q1FcI7FmX9iEp1vXBut6D7T7vSfXKxDUaVGFpZZn7r8tukrCfPbP
VafVLdiwNtG8rL91fgFekk5vNczk7OMK6n/PfeQJh/QYQBUF1k5hZH30W/IfrIG13P7vy/F6F1dn
F8AWCrwiKfCPu9gOswywBoXfLVY5vhX7TrfyPfAipbOvBtf6tHXK8jD6rfWp5VQ+8vkLdNBzrgS7
UtrDKvzVRaEufGAx5u9nIx709xGbUWHCQsZI516IV7GDam334q9HZB3bjraxj7Oyza39x3Xb0cjH
B6dZ+GUMIvggnjvtkC2kbsuF/Wy2E3KIJjiFf49tlyBaDOt0PdH6FWD0fn2dsw5ub7NdvV0YlXMU
/88zhf73mRLAOUQ1Lfx4IkpqBes9+K3wIoMOadlTQb77DQq0Kc6dC/KGfzZUcTypWx9EFqxD1Loh
mkOQWi/ZhjpU14srbggC81DGLYAfN6WCskIKdfXmwbtx12Yb58BRsmh2vOSPE9vZCZyV7l2egS+x
9FEuPKhubGkE4nH1azdx5+hLX92qaQDdvR6t49Kj8+H92hIJSbfeUJ4NEM+nxZXRXRDwM7IyyRMp
5/BuPdfZ4W/n1NrzvPGTlBUKZ7hWh4SqVpy3IzHOP4+qX0cfZz+O2BiIc+mq/r8oO4/lyHGmXV8R
I+jNtrxVlUpeG8aoDb33vPr/Iao/VbdmzkycDYMJgGy1RIJA5mvW//63QQn3by+AjXWSDlxHdkgH
6RNl9rc/jm/5bhwOcvkdoNBY6Usrd1alP0jH2C7OudS3WxFdmyzFHWdliniGp9kOXCgRT6NFfxgF
w66zStKFtnTUEt+ACONkv91GdIixyDoiNAXaYubmJaKE2Si9GWp6yfJS8WYkSAaUP4AEaOdeTYv3
zkWOJEaOEGoOuG444+6xyOVwqwZpsbVNXztGfDSXSheWD1qShpAmfO99uqMfWcAUy4PuetHF1kA+
6VKuARQvkm+6LK+LvhtegzZxlyPI050Sm+5ZjAC2093F5ClntXhcp8ez1xv5YIlntiuGHJExD/jT
Z89tYKYCzkCgjmp+B2fIQcYuhsH4oBeO/6B2jboIHLsizU3b54i6L6KF0ruXYto/GqOfrlQXrGE1
haItiFFWBE0bLiyx4/Q+45Sd2r0YKNokh/zqqITVvei43SsRG9cU3KpSSciKFv6yqO30rgFodifO
LDXJ7nKDmhMotuWXdjFCdE5XiqG3i4zpynK68vO2YoRoF8PUoL/eVjR9ufzP21YwQP79abf/9rCj
J6vb0L8nXjqUui+zPRBwORyi1P0GzHeB+YQJ5xhS836U2aabip3sRVgYiM0ZJcW1bEQXYSa6vwwM
bZ+K4nW4GISyyq8b3YaLW4pQ3NLOjRP6NMkqCOvhLtA15GRrN27u8r1oGTttuItEs5VD6vU6uUe1
oiqoaUxXiH6ytmjNWnG0HpVguLt2/7qLQhYJBEQCRt5b5qXd1GRMGpjnYQYTRJyKQyXF7j7xliKQ
QVAefht8GzZMPT6y53tg35iKcjvRdD11m4APkKW5K7eKs2OVplBnWLPPLHJvR9EmDtCYQLuLU7uz
DijwllvTr/1fbbeBvlP/uoNoc3LDwWTt3xZtiv5l82/JhiPrbL/Y/zND4XD/53TnQXoynLyWPqIK
Mji5C20mlSjQKujXLcQ34vYtsVunv7PfRUOQ5gwV35Qh0YpFNCIBJMaLNnE2BmN/135jJpnuOn2l
rvf68/7XfzQIrZ8Wf9KohxabTIfWuviyXpyva4Zp4cAW/Nbi2Ul0zsODDuWz5+9yH9Wx8eBIwInh
Kulrz3WMh3RE1hfJWsgfU2+v9MbDdIHuMg+IJjKuXNCNgA6r9Joul6iwQUuws41Y6oC1byg+KtlG
npZBCJz86hWZ91uvyLyLXnka/OVaJZLTpyyBMjjm/U93UJOzD6nyepC89vuYRwoaRTSJzsaO2y3F
p5+JUqXnWEaVs4d3yf8Etf9mFWrQuaeVY9hW0XxQB+NUDDIl4MrIl0bleu8VJJUSjNfrOCKU4xXZ
2u0B+vFx8R/aQvMflKhfAn+STqKpD/qMhSwMH0rifOOaTl06dZOufCmA5KFkzqlA6/pkTWe54YHp
N8d4e+voI6p2YArnYtitXdykqdP2tw5yheNMkyUWG4Grj4gAF2Q3IlZzYZ6dZcn8Vg9W/zq0WQpD
1BgQbqIk6jbZyWzs7hL5/n9MhBY1nD+WvWTFZF2XdQPFfIUtzJccWNO5dikXY//Rl2T65VkKKHZm
6r1xZJ12nxmJi/xwrf/UWt/ZT6LMD6Rtq02EDA3IdkJxaPNHMx2LiwjUgOdGR3xnJUJfSdGtDI17
ETVu2j7Ar/kZxUUzgUPyO3Krv7JWwyAts66T9iKHdc1Vxbbjr/w2RmXsc5wmslhO4y6BYCyQORCL
sMRhpRzlsbwQ667szxDJywQNsRxQo2ocNbh1IrkvDnmUnL22zO9E5PInWMaaZS6v1YAQ0O7n+Azi
9hwAm77Tw15biLPE7O3HYoBpPOVpRLs+RPrOqV37sbbzr+1aJ7McCgHUdYrsuf+1kjOmqhhLRoTQ
p9qeTuXbxKIP4uXkQqGT3/xzarMLFSXNysw+KnC4i9R1y22dUGXuh6kgnPr90cvK/ijOsiittmZZ
3bGfq4ydGDyFCcI5AxSJC3B16+hkQE9zx/FBSnXJ0QpHc2mlSf/Al8WB2B0kf1lJj65uTkG+jG1w
lJH63RqGcJbKxh1SnfmRJH5KhgsBH53t8aIYZdtG2XxIzymSWsBIYDa56sxv1Sj4AU++XqSDn8zR
dSgPt4PpB9XBng63tjbNZ7LSezNLdRRIRa5XX7LW3CL1vEH7R3vRQj8DG6AbWwOS1wts6QOQqvzS
xEN3CWt3zxQYPefWSZBk+VGigzgTB3ssAfOFbb3PqljZiLbSga2oqh7KamLbTOHpER1oJHSn7JHY
RIu9+S0UbWLf/Tn2Omy6wJTypWu09baCm7+/HUYIIHvo05skqdWNpnk57PzPIdfY8ilYme64NcJO
P41mt2jSpDhqUySaar46e7nujyJijvnV3mZysBpCuZvf2sQQajjvSjOgxEaOt/wINRkVjro3t1oK
vh0VSe8t0VINSfRg2CMJmL4oJdDgqT1z3Ww7+CE4PTJSb1pWkYsyFeekJ6l5r+j1kzm1GyRIVpHT
u+tUQjckAzcNVNAtemXYt31nPqRaFjzV2UoknnRwqlMg8ke6b/ufQTwN89rfhnnBqggdf/nvqwWM
qv72SjE3omJk2SorB9OcXrnfNke91qW5k47aR+Lzvli6bB/EQbLHcFUMiKvc2nS/HoBSkAi/jklj
RJl584zPq8TYL6EYD8MwnZCx7coq6gckPYddCLDmLA6DISM/wUrk1gQ8XUboWE1B+2T6dZgP0H9l
yhWkzqlN6yJlYRROsZIdu5/nfZVslb5wHgsTLWFTy6noTmE+6uUmqm2fbQchgjvUA7O8hsJG2NiG
ckLh/iiiCOjro2dcLxQtidlu3DC0zp6DVIScpHtA6t6m0Xt3Jkpgw7QB+dImT23Rn+NubRJCYGBQ
p1rbl+sazR72BrTy2Sh5b02URM9V20pLRfX5pAyeezRHuV2AepHf5NHbAowxv/85NLL4+ujTUKNo
gVj3fbe2Sx8F8qz17+zpUMikc2XZB+cfw4ozigTrgqlDxJ3d37HZ07dSCT4LJi1jnNbw70oYSXPN
H+C03q4rkGFbxzY4gML345M21u8j7p3PIVy7vZ6QHBNhmWMmYUV+ip4PvZWK8JBmd+76OjhGP0oF
RbwXoScVr2CqmpPplcqzH1VzWzN+NDg2IMOhGQ+DUQTH3FRexVdMNFGb27O/DU5W5lgHL9Iv+pBR
5xQbMiUZZaiV5JJuO7Xbtkz0qgV5oy/7NQm1om2vBPbOgezbLepmCHcAnbZ+LydQZ2xK7kO116aD
l+QVBUPOxgzsZpU7kHn+1yTOxDAxQoTiINdWtXddRICpukMK9rCzUF0L5YssCF5NZLthUg/jMUKq
4tkZTsAIg1fZNdz9iHLlXISqk+gLy5STrQjhku3h4LuXsAzf3Mr8K1JwWPBMt98hyJM81X68L+N2
eBftwdSu6vI/tlvk1HeBpEHJmMqhPYShpQhFTVRUQ0XHrWx6a2vGepOP8laChHB0ZR/gshrhszCF
t4PzGboypEyj0BHonto8ch/DdXRZqOFxDLYwC7Rj6ITF0uv1FGUdzT72bMNnXtcVbyQORngVprtv
yUw+5Q36iH1QvOmRpK/hZ9UrDA7yt0LVjwFf9gdb953r5eM07MvlSSMtRDtLJX1pBOEhKGx4/xMk
Qhy0DMpImFggE6c2VgLKqRoV/g5EQ4qpgYFu1QqieHSymqegdy17xq6czQHFxkUfSHAFQgpYos0w
UQ5RrSenyf4YlhqvUcfOZ+bnknOvD5eR5F42V5xUWkSqFqwMrfEfZKdwp85iwj64rXn69y+EYkwZ
g98XXSpbeCBSkOE1wzTYVf75hbASCdpm2ubvuau384T11x61+7QE8qxwvJ6brmHsWyuX56oPFtgQ
XdcBout6KOE1hB2AZYqfxbpFGvGaiM6n0ObZXIotF7KvaA1JVbwUGzKzzX71hm2S3Tu8qgK/IPAM
4qypmqfSaoLtrf0GhUCe6dopxgtMxG2YI3dPSE1fMlg4YxoFT1EII6xNxldViXmngkQixVUOrw7E
GUQ+ev8ucrrrMAmM6BGgsjoXCx5WF/LKNRR0QqbChWi7rYS+VDRug78sp76EtzvznYLh83lnsQBT
+/ZQa6F9cvr6TtQlk6C7VxC0fdFLo1jqYVwfYJI6B8mDTSRJYfIKZvgOavrwVyMSxCDzvQtA6Wim
4Hxx0pHNf+hUecdXe3jVKiPZVANqSyIUw1SgTAeI6ukscwcsEyiEnG/PsjckT23ey7vrw6yhz7vR
sBtAFITHXRzq6Qyl4aemy+Tdrf02Vtzz+tJIRna9X4jw2rwa/XLOJjW6kIkGJVsZzhK96fAiDmoS
vI+JPuxF5HaKfXajVxGIa3zLVZGlcCrAMlzzT/dBKkX+jyWWMalBfnmBNGgMBvZQqjal5b7sWqI+
qhLXz3LMXNRkR17OP8a64x17PFPmEZuPhVEZabUQjf/ULTrq3HirKj3fi41m7Zwa02svIohKVF5U
1/bXIpT6RjnKbn+5bnKjSP5RZJZ3aEvb2AyKEczdvgegGzqNt9CKPFt05WBuirB5Cdj6LDO8lhb1
ODp49HSKRf5Qe7EhYO9EmzmlC8JBohbnFmsRjYPeTFg7sE1dmzMDwgBDM8B19HvbH5fih0pUMg8y
9gbCAOnBzRr/nlI1HBQP2Ylp71zqMQWcNM62Iizwx911U6JHhIoW6xh3BN061sf0kOv9oma1dAfX
kKxhUZNnBAndLb1GQgPIRrxpIboqSX7HjEjfDA4EEw9Ztk02pC3qk71y8S3090aSOxd0lFsok5yF
U1vm2upREst2FIccvpEBpfTYPxu+StlkOlQF9SXRzqbvLKIRGSfq2M7eNiPrPErtm5g6qswbV20u
JWul7Lx9U4eIoKXufR331VFA1mo1jbb+ZNNgTlO6OEiJex9FVnUU0W2EgLyJqz7vIUYEHgphGm/8
7DYvislOVSr/WLvfvzSLEGsW/0iqSgS3KVPMj6LPbb7fJktxVujHtrJL2HR8rHI7xF6KWt2OfSNg
mNCABqpkE9Ev7sn3+QG/VCN8bnwIvUldZH8VSX12Yt39adYfbYol0ExS8mUGgvB7VSvvqenA6owQ
6kkpeOxylQ21OllXDWpoHUOrto5IaGXbVInu7ShF1QteyK+O1H6AnhiwmpemDXjvhfO0VT2IlOqv
1FyfxqjWtUeegnsbxui3zxMIiNcWNDVvXWiOnSS/jfamHNtHya+acdaVpBYRWSnZitDoKCA4FwUu
FStYSsE97FRjl8t9gGJ8jW1CpRseDleRsxKLA2af8j4cTrFkrwtAbIfb/Gfx21ix3kvm16mvrS61
b0tLSwFmCSUtfmT8q+LqzUcTmMmsVSj24NxQ7Sw515YFhNd3C8qqGJE1SrCoyxLCXNNYd6ar5/Oo
sNQtlGU+urZj7HN2rvtyOojwdigLEOta7G9vTVC+u7WGMPD4rJRVgxQLIFpd9u9UqpHnnkr22ZYm
tcJ+tNatpaOJk9khYnqFKc9Ftz4NDHo/ZOfhUchE/MsOIM9rreasw7jEMAl5hUMc1cqqUUoeHpx+
55XhWi+FZXzrRyP9kUdQABxgfLPRGzYSikAfkQSWQm0qdzGQFJ/ZbVY+ZBI0a1U17+PKLh6ysAmW
chNFK9GpBbV1coHpi07R5Ckp2mYkJJH45nJJjru94eFVlsBuzcnTxE9xqMXHscgR7DDA466KSk6W
QUI5xI8prsh4DrNMm05FozhEU/f1TFYNRFFSii+3MSJkujXXtt5LO0TkVWvW62Wwg+H82me9c3KL
xDm101mhBhJCTvmAVxRhF2X9xi09HKGS0ZpHbsC0YvfDK+JF7GSslxx3qr3X57BzSPEUiR6Oz2MK
Sakx1PAiDp70hKWKe5ZIOl9qI+33ylC+3/q1UreXXY5Ir2iDO/GXnfUhCwWrG/p1jHvf0Hn5X1i1
mAvHVLND0MnWnaIgtMuTknz7hxG5JyurLtdfNbZnF4/8p8Ym40lEoeH9Fk19rDQoOU8jM0Va3qKp
b8BA4EdCEncfIyVwbsDMXd+3Iibpj5mNcV2uC+BxWrV7F0kvXlK0DmtFejbsao4fSPvoSlV7kRUI
3HEmPWNy1x+KyUewm0aFeWetw8LPl6I3DrG686scdDGGIzNxazWL47OC1LJ4u8Wh7dpsXbrhr58g
9LRkjd1QOKswSjlgFHdp0FRAomYI4mVrUupVOru6iAP10jvI9QZuQdXJEBm4sqJC5gc1yftp8Xdt
RAsCuVhEMRb4KfIJMyX2ZmqUnpFCT4HCSt0p9Lei5dZ8G+orRnIWHXGi9NNQ2ZKcdZvDjdgEGT5Z
5MirGejSGD2iVa9k7g8rsQMqBHX9ZMQOkH3EfTHjU5S9JaEsMWeRKOE4BchHi4Odg5fek+xZ5a71
7N/a9V4Lj9mYfSReol34+MzlWHMeRaYlm1wpgi6/iCh0rVd8MtxrXkYlCYrQa5HtRGfr1UgGS2O8
FmGgmfU6DCx1Ie5mDuWws1QJfyzbRYdQyUJSmg61Yrc0DrJOZQWPL1g/bu1/8O7dw1z0nnSND1iu
JtpKDrLiOEwVLnbT66qUgu9WjBAPU3Dz4I6etG78YdiAQmov8YiGrhgSRmRbQIG8x53EX6T1Aa+p
SfsfOXD9HxaTlmxZiq3pPE3aZDP7e75OA9fpQTqK3yc6vNkWzVnRpOoCDT/a5VWERwn1jotoy61K
YdKPm7UIRceoWV+v6iVlM2Ro3zwYZjtLx7ndOwlCB8iH/+8EbEVyj96wuiQbBSTA0upqLw5uYhSr
zJD/GiWp2qee1edwXFXEKKeDGCJCPa25TpzeLv7tGnGffigxtf33auifeujAniy+Q6pig4PWQbJ9
/X1VpVz5XaJ1b2qbJqsE67aZsMJUpkWFOMv9mM96INeXMrDCrWjDm846doVBB3WAam1Not+isYkC
5KVVzTpELWZ2buaxGTWV05ezVo3Va1v/efb/P65Ty1WNEt9a1CkNAMEzXyexJrbFIvT0MNqrUxVT
hJHeh7+Fovc2+HZtnbW47v05+BZ6Vck/FEvuXO4V62BnWXayh2iTTEgOcSBfj5OUo2lrErD+Qzw6
6cm0tLmuysVHGQ0SQqdpfQ9PQ93kEZtI39Yj9gUaCgd9a36fJI/5a383I/QcErQOd7nClGziXTKz
+zh99QamfMnvFWR2CNPeepQyK71PVYpxoPPuNGjar0GcVRtfQrrjGkJpnJmdOxy7sB2etfRHmIzp
axen6V7T7enJ5l4wDYJFZssVkk30Dro0h3RXAhiVe7YT/ATiZhDavZX4Ca6h7jxmdpveN05aXKrW
uEs831gaRhhsG4B1CwSWDUoauXsOwgkjGxXBBy/HW2Bn2oMmI11kBoq/qoywfLetD6lGV+bLhW6j
vPz786+aX59/UlRI34AFmfzddVuAo37L748as6bkmMkzUjPJ+Ay7Vl9VfmgOKy9eNG3j7jGuc/d+
W9z7nqevRSTaqaxZwtbO3YsYNg2Zd2Bgmw7VEPRNQvZ4PiqlCLI2ygxltGqrtUZ/KQozP2dmM/fK
eLiIJvTj2lUrpRggTiNEh646D2bZABicmizIOYfKH59EJA69q6Dl6ZJVaYH8LkMV3pI1VtY6a9xx
2YdAJVlk+vNSruODARjhpQ9AJdhIfoOk87ZFaIVzv20xwADshEY4zrkL8RJfX3nxKqNHu9bRNvUa
hNgMPkvr0BmrE6ofvw55hAiaHhvxbx3+NERcYU1XiMFpbn4omovItgMFF+X/huKUExX7+vOsFD0i
ptCLsLFtW9/63AHwPQ1E5vKuls3zlzyACG9twYApaYV/z5RCyPgcHW8pg1r1Cqpsrj7z7dTfwQCR
nr3QfdeZ+08iaupTrGf2U6K6yb1s+SfKTtKz2vj9HtkjdHqNRnqGpBSs8ZFYVh3o1AsEnPTCXB3e
V/xBfNSBEezkUPjIYjp5WOxFW5I766zGgccN83YvId2zl7Kh3TuximjULRZntzH2NFqEbPvufJLM
aqv0m+smzid5sUM25UnAKARwQpzp2HHN+swBaT7kbPY8Usm3cUYGA6ySwpHlgaKflMCYRGJYQWlT
KA5y7Rkn3MDuJ0TvbiiNAGPYNnKPZYtX4p/DwgLF2Ss7Th7xUMKTzD+JA5re0Z09nEVANpC0M5nl
56xR8bscu0SfiR4rmIpPukLadrrU4WHa23WISowcXvrKmsVZF59FlJtRQv0CVfmpTxySmBLXCL+K
5cX/2vQcf4QmRxs4av1jWg7fK7fVnpBlsEWETJz2FErjbxE1t2tUJar6FEXub30tpKgFqdcEpwNz
xG4mlHfirO768Xom2uBhajO5w107mDQBBGkf9WaXcpvVwOK/nis6PMUkjGF7U/Pe2sUwbPukiQ/o
CMPHkxCnhws+LiXqnmg+5TjtpH79lBqFhUkydYu+DX6E7Ce/GanC49zXMACCEA5+wKajKtE0REDP
g97RHJJCsj9Mv/rpmrX9mjqZM9NzJXnKYIktXBsy0r9PqH9j7toaiCo2j0yqTKZ0f4FXRabrp11R
WU8+2jYz8ent8gbfcMRadiJ93Ut5Mc8xYduJT6/oTQJY8KJXVuJfvbdrRS8Ov9tGzXBI/Yfrxe3E
Bb4KwtgoS3XYpwX6ZGntpxD1/6APmA2QezbDLY61Iollh0530NWgmrNf7p5yTPIQADa7J51NewPY
VZLUk64H+QtGaJPCZTZVZAnJFMpL29MQqZ1C07OA0hd1cRxRIH4xjGxeDEW8bowaPdoaKQm4P8Xk
umU+NaNxERvBoR4R+ADw/BB2BnLYnlysvTq0nqRWuwRQpTae4esbrS92cpWlb4YENB9HW+WIM4a6
9x3VWDqYmj8jPvgsstyfQxFH+TXUal3lOhQt75esy6UFjElLeF6PmGXBnQoR1KgdnzVdM3j2UaUE
e9Tqzv5Qk/Fi8lJ+yFrxw/J78w2d2wY7U3d8gbUGJdI026fegoSROGrzEIfpsCgakhQy2gJoGvn6
KU2ldgUw2L9zy1xe941eH9DPtDaq1DuT/lCy06Ss31pdJ+/tosg2gwkZEHXnYN30uXWXh4a0NO1h
PKvAgikBds0lRRxgEQZ2/ViVKnt5Ne2embi0WZP0yiu6sTGoiU56t8bxlf9J+Y0FwNEaC+uH0SUr
vUGD3qNosyk6/jutnsanAX2ZezRtP/pQU94UT5cXlacg71FBhFTibibaE7zn1yXYtlXvWfKb7xmb
yYfrsWtOPS/3dnQGLDmgSsOUqlC3qNrom44Uh19EzY+hsD00Apv8KXBjXBkMSdvXReodbTx5l7Fc
eC9RZz536PL9kKJw1TQGusBYqaC8icZQpkXNJclcbaU1cru3QLMyIXq4bpd+/lAlIdOlryUfRjGu
FMRJ91GG4pUV5faewr91PYjQpBrHGsTw8QakQ7EUxEzEqZyEnIpB11Nnulyrx3QfIb3yeRtxZqMm
McdoIt6qkoNGWieXd64cqLvGTNWVB2rxEcBjygdHT39o/ls3+uO3lA/zvC9T+V4tELuXQt3e6JKn
niUfhw2vsIqPyivn4prUtn82qpw95YkerRoevb2hwcyWlNQCwuv3pKNLmc9imOyYDR8CsfqYDtq0
ShHtJTZJID9/Nd3aqUo+iKhzVUgRcVBd7/H/bBM3Ef8C6tGviQZMwAxsYwHNxHts2qK6qxP7rKIY
9CiaTANlJ4rJJ3lqsp0SOXYwyGvRGRo2NjMhxQAROupAPs5ErlwOq3nVT3KLyZ0Wj/XJrKX6ofaD
vRdHpLGUNt4UiqEt2ymrBXUaMWHVqU6FpjUPauP9NqwZQFomzosWWcMmJ02XOB0oXrWwy0NvgF0T
BxEm0cDfzzBS7N5N7ewqmXcOgx3UXPKVoknqjHdNdupfbaPJiw4MoFiKXlYZ+f7fvyfkGf6sDtkQ
RmxQnpRWeTknE7A/N/QFNqljFqbqE/VPijEr5lqEZ0Z7bZJ3uy+mD/noOGtom7+iqe8WTX1iZD19
1vs/Rv79OjGymu75+S98XhdEUrnuyhTFlNalnOI2HeUV5yBXLZhJ2xzuRIs4DICi1hI6/rMvHZUZ
swsQiWLbTuSFUyI4FxkwGaaSGy94dodJ60ZE4qBX+LYyUZRz5Bi7CAQiAputYw9rP0Vi2LRsOICN
c7KGwN0FWngfpKFzEk3iTAoo1zTeiEnPZwfZrXKVJrjBhE61RP1QPU+eFg9DUkyWTFIB7CQ1Hnwl
lPesH1BfSdSPkjzvY6DYP8Za9Z9KpcWzLJ28VNzIuNN1DeOc2Ku2edY5S7JRsLdq42LlSf4Q5ek6
SszsxUy78GA05AZF2INXZNYy6lXZp/nLMKrBXEKvLMubOylOkwU5KRX8fWbymndGdueVy1GpgIxW
krRlsVAv2wQS7HoYx78MNetmQ4StOJlp+6nJ1YtGsfVb0lJC6TMoIUCDzE2sUUn/hxFkNycxREVd
Q+RRVmNeU9RQk+TIHjhfJrmcPPMt+w5RxP2hqm9N3VTnGGaxvnEtdLxUPTfI3sTGuYsx+QjJlCwh
XRivco4QZ28k3xQp/jWCn15Gay+zcEugfIV3CVZiuEawuwfyS0q9mccle2U1B+QC5jSQ7G5/hci5
fuMdAiTte9lDU6+iilJLFXzQyeg4Gjr1p6cgQYiF6UcJL3jWAoV9sfMinbMojR6HNsC7iv/MOQ6c
epUCHT9i6j5s+hooyxC0/t7tjWyT2Zl9JN0Yo4+LJAB/MUQZNArKg5eY1Yo1+HjUigFuhJppW0+W
hteo5xuQ9w45c7c89vAPZqJdd6txofk9w6aJqy/634bJUYGFxTSDSUPK3Wrj17AoguIdOT/5tEcv
Or9CRBTKNw+5g2Vs2v6hDovyLlYi9AIh6H0oKI94svktkGUEfpHSBhnloHBVlwE/rFq8RHj4JPji
fUvi+EcqoX5rFUX+X0tf4wuzgKnKUTRdRU7clg0dutufU1XdR4oVN9nwBFrHuZT6s601TLzIZeyM
1oExEEfFWxKEQmKwObXICN/3qoK0Bu3RGC1bfBB8eBhzLe+jrdiIiBDP7N9D0Wtm9b4I8nsHEcWD
qwQduv99fonLqET92FDfEHu/DwQu17G3uWEVPysz/0sbYvtFguKJbYqSbCn+/KyxP95jZkLxpsmH
d99KL9h9qw/l1O4Dxl94uja8t4cidLNTJ5N6Fzv6LBrlVTdm3lzs90VegAJXfwzU3Nia6PzXawN1
91lhaOEaiT9WlhDHqVXaKcpvIpludWiE1257sMIU9XRf7ruDiJF87TD/MBqqElh9fOkQQ8wcOchJ
G7Y7IAWGgJ3dP9W6eRZIQoE9hOUeH6YmDDSqez+38Dcc7W4B+VI+2lZdLC152gyhSIkESNB/rwOY
q6pn/LTs4oIQv/SKoIAxj9BwPo+Q1Zn/FXJxn5cHLpgxcTm/uevlpuHpP8ugvYza4J0azMc2VtCn
pwpawSzzzPS1LAPsuizMOzCxTV99Cz10V+/OQTEGDw60WdE8OKm9QTwBiZ/ponRg96cjO3/Qfbl+
CTBp1dzk1clyc0+VuJyLsJeGB/g3p3ASBEpL984KjeLR6+p43ylauxDtXuqdANUVjxqm5KkzKmjJ
5Ssd/8Kdxkr+AHj898OtTbbqbqlnqDmKIbcOEYIURayQusQi7SrUnNUkvneKFLVmCr18KIN2HYQJ
ji7FkG0jloW7BOTCXuMF3Whh06ARgj2Q7LU28OUxWQ5J2F/i2HHnuZ1WT1GNX16vIEYt+xXa2OGg
/aW6Uw04z36UebUaItfFytZY2wZY1Jk2uLjOeQGa41gcWq5Vf2u84EFr0b382QKm2IqKWV9RF3Ab
bMemalpmB2gRm9G96KOic+3TJlL8Z5+oyf39OgeLO6TBsav0Ji0hR8f20s0cfyMQmHBjtV2W4wQm
qAa1Z0krvYtzoK48kc2DI3tblvHeT5iKW9/NgjdyIcrMlProLnZi9JSRtlkloWo92CVV7ABplh+h
Oeftt76XSoHauZpKF4Ris3XNYgClROSSvIL1ZqHGw1tWePvAietjJUfa2iKTNyPx6f0EcpqkuvZT
yuu3jOLyi9VE+aLAVvSkWfmwGTU132puo68iKfb3KKUEq9ivlL1WKsFRrot4CegretG6+BkdgOYH
KJdVE+n+X0OEbkduDv4ZYgQzTYEbpVe22r3lRz7bYtX4sLp3lszQDWIE4Y+BoCmYfd7tp/pkN/EV
RAeIoF9nuMFgn4gH1UweDPPcdvVbmTv9a2sPw8pKdXKNEy6rVvSF3EjO4xB3xQFeUzCXaz14bbIQ
uBqPx0aEzlgem8rrLqVb1/ddFj2o0ygHLfpNUg+I0kwhyTsyn5L/LTW65o56Ar+KHDLSDSQ1BgNS
4klALv8TbIWE6UJCcuokmqzUCjZl7K+pFWj7GK+CHbUgZ63nFTODHEuLSmmax8jssQkp2+4dz777
kKfj/2g7r+XIcazdPhEj6M1teiulTJVKfcMoS+8NSD79v4hUV2o00z09ceLcMAhgA6RSmSSw8Zlg
USrrJEkKjF/j8jgafYDaugaxP0BSUJ3urhMDJfnOg/qz35rGS9lq067L8nAti56Hqrii8Eu7tvJn
iTyw7/5+nm7/27vPRtiR7SQQ/Jqn/hvDW0PdE2nVSnkWHhZXuW8Yy7Ga+ntVoPOI8Ye/gS5ZPPsF
0xJTz5wfJbjAoOVHfIsd4TXux+SOaQHhUZk/l1WI60th2LfwTEWRSg6dQnA9XGPnoa2ZTYKzrL68
ErXzqQNSn6bHlozvz7rVDkNXJH+0TY9GbxvnFzOp9V3BumMXFFp8CWCNLm2lCP7IYGQHTMplp144
uJgN4DQmcBP6/CQorSx6doJ4oc+78yGCV88Jjg2SpiDbfpfGZPrYNvcD5eL8F1kZIHMfF0owTgw0
DFQbD2WkVT7A6Ejf+CZwQufZYGt3laDmXL6klr8AYpZsAYo1R1cVcDPlad2xHdnOh2tLbo7eUlaK
tGEnchrdZZBZIEnt6SxxLhIOI88+YGI+FIWwRtQjWtvcQZZCG6jreybgvfvkaDqTTrfvjppSOac2
sft1g7TGJ6RKgsW8CvqZlSfEGKwfslOmRHRy4m7WmX7r1CR4IKmha3xy0B0PrPQedf3wRycEzr8N
vxJUo5d40+c/Yfd9dXAa/eJpbYNtkWo9qiP2OkUS2ec2NhWMgxN1n2D/dbaAC2zMCZlQLzSRISeh
lgKyOZGi847gQ+ONgqT1cw4njnelGH/6wJtbky8IeDzwHn2M0LtnrdE1futEIjy6dmLZWv3uNEqk
QI1UV53q0bVTPF9pXjZdr+TrinhWfXSoewBA2x5jkHUOsDP6jI7zV81ytZPALeAwlbHHZJcsY+Mz
l22GIdiZcw6yMnARtqrRu+YgkZdazOvNT2VqrQQ+R8BcNftL2f9qZpx727UDZlNGuXOt2JmrKyMu
LoGZfMmczEceDa5u0+gvyBj6d7JKHmTRy9INiff49KHebHSMBtANR1v+MemM8RjOAojsgEAmns9u
B1mXBH25S/ITTyi3Z92mPuXJDDjGNeCkzZu3jg2eVndzLON6W/8kW7Ftsk619xRgorjXs8R4SfAk
Y5POflIHJ3yoQ/GE4QubYGbj7bQssVfKhG2m0qEHVJR1vhPk31fyV6u5SO17+P1ei7IVKfC9r41b
q2x/WfPSbACovyGNY1NFUYm1cwX+89Evfhijo5zwNHXOcoIbapvIUavzdc6ru3Y7kZ3Xe8y4WqYz
CepuQo1RT2tC0NVM1VhlBivkCsJTGYfZE86y7+snVn1DbmVPc7zVZd6rqZ/SEYR/1sKxTbpwjUMo
dxRl5Z6pv7sSGB/u7Ak/7DxD4hW/ZffcJmHxSWmDtVxnjnlX7jPyw0uR6N3TOITltnQNjD/mjUI/
yYxFlpjeKeEje8njS6lq42fQZ8/XeTtYLwNnPEXdMDd2DpnfKWe3xz3ax3Hwi9Uml2DOdfZxebCz
3HoVyRADFPei+8rH6dpTmmYbBZ75mObI9bpgVX60+sZMml85XIfXvHgkGVxAIvzzRFE+1rxvwt4j
x0PsXUxetc6rCrlPbiqAfZn3iHDTlHsEecOWkR5pwUa29tAk8U7+5joYYrBW9/l3YolStHdp5CSn
zioitNca57XL6nWTttr3rEDZ19OS6SFlkgQQ0HbxwxDep6ztn2VEnUUsWKP0U1um1bZz82ivpV31
2M3JNxnhIDxRWv14LnmmrdpZb6SeD0KFTKOGmbZytXBkXW/HVDq2gUmyE3/KhujO0NPqIl8+BSU6
lBf5NZ7bbqXWCN6Vfvfzfb6If//291Tn39//M9yGnR+Njbp/10IyLKVRAnUYnyfvUCsaCs9RBibJ
88x+1RexfZTECHkWdD4LIBOO0ypufAUsWe9vuhzZH8gp8PDJTRwrc3DZPVefEyfx1jaPqu1otvHG
9nOywjO0WIKM41njpi3QJ6ogrEWIGh1tnqyf8ej4nLuJfi9LajCgqx8/JxFZG83GEZjndo3dp2O9
wrj+4QCUeyi9RrlLpn7AgVroWP5iH50lw0PY9g3kv+6HhVLta01mDexCP77EBrrVUZ1ekjEQd0UM
Cz1y3eKu9hyMlzXR7GtWpxlryPXYVf3ToKvTKY26P7RJ75/GKteXcdsHGxvvnUXJu+6Hh12vwWe3
S7RY2VV++w2PWeMxM7OSzyMwVkLz6q8av/ZcL50XjO38LXTgfGtXZfeAAco5Bcr7mmbGSu4rqS0M
ulEU4cWJqwehhPF+GCL76OdwUeSB1ycIxaJCbm3mCc28qv6X0HnfskMTVd4XPMoR2kTR+eg6Y3vP
lhiv0g5/XMMaqk2d+OZ9zdNpKfzK3bgCRMEC1jaqTV3iPLq+em/MHvdo62P8VuL94DtlyYJn3BSq
+xJaef/NdaNiUQnsQOKpi7d2rWpLngDixbPtaFGbYf89gA5fBxUmLJ3x3Oem98vqlQcWxbuW3fnV
6MBYGBN92bZauxAZCuuJ2XrHYsASw57NZaYiX2sjLPYUkzwVdPXLlHfDpgcXtyn8jhV43t7rOAUs
GkCH37pEXFw2W3+y5UTOxsEL1EcjHrkgJP6BxUi2HwF/0gLxT+mhLaSn2WnoQR6qStWOSgKEb65K
FKVeRplrrUur0M7CGeEfiPLL4JaXys7LZ2C1z1rtpfeIKKmfCgUHmkBz7vS4bM6jVV8gAgDpz+KY
JdzPWO3ykxoFjx687n3gZJEJEbswTwoJaG89hXb2KmyyxmWn1htZVEb73i1ZHtp6L+463GEWgZLn
r6YSR6ta7cKj7nVnYJou+GdUxCSNJvQ4q9BsSsow2GajeKuXjQlJTNI1c4gsozb2h+IU+ar3x0/s
jOT3VRp/YnbS3I1DzC9pEtpBiKb/rLo8qYGGZ1uSJD9474qHzO2N8zA4Oys1Q/w8MR8GvgEEfW5U
R1889IPjHMop+cYeIxEChYS9F6FLdi1HKOIuRliTC3/I+3VJZvkz05huDfSe19pctA3bW6qe1u1z
9Jk3kVeOS9E2CvIvtpEfr6eO2bFMYsblLsVcmwS8oFwMxUNxV4rQO+TNeKnG2LrHD3vL6nNtesaP
QmjM8OL2mzCt/jK1WbnUC7fe1NHrVAP0jVnpjF3c/BLmk3Ad8alJQu+EyTPc4SqFVpF0kEiwMrkg
4efvVIE3At5B5SVTuvKSz2eOqV0yHvpHWSUb+6LJtkIYwVIWATdld4pWf0vYEi4ax3quE7Xfi8au
l7LoRMFE5i35im2q/Yy2sHjMumKZzqWygLEZBX23HtRBOU3zATTZ21maGP22D+2vt6pb2C3Wg1HM
1gZX/93TsZsjKN5flV+6h6Fq4r3b+R6U0CHbRaYWnEUUNduwNpI7thLHjYHB5P3k1s7ay5D2ECK4
eLyZd0VWZEf0iNtDyM9/10WFezJQSt3oozrdY4RXrH3AH4+YJSE9bQr1uUwf6toCdeBO2QO61vGu
N+t6Hwdee48sf0TeK61fdT8/qxW/9CQFW6DlzR9x3RlLkHrZxWDbdQeQSt31ZZcsq0KHbkcWda/Z
jCYsZX5liGrpOob21WZhoau1/dMtsyeNOQRS96p6EYayRlyk/GVCKgt5Fr4GPXcowqS4WHnU7eqx
vXP5KW0T3RXbwQIrozouuQU71F9Uq/mm21n8K0fivwkRWODHfLHZe351QgNT0V5rHpF76TZV2hYn
d6iPXsyeoI8V0wWGER6DDTsBVTEsw6JOf6ohyywvZ05iu5hLQy8sjtNkWGcdHMkq9IT2xRTjmRyI
y0alp/HI3jSqXX2NQmtaC1etDqQpnce8ET/hVvCgZNeeFXFjP2RNFx+NCJcqN+vHu8ybly+W9S3W
ygBaRjvuMI/CAylgioRk0UMHSve7B0xuoeXZ+DhmpgBhXqubOu+7F9ITbJAQEc0TZ7cqsgddNAU4
gGanOkG6dybP3mNwU5z4XybbUW3te8+svFUkZrmqIfZ2ox6Np7wEjj9Env9smWZzcbBBSmCmCkMs
jIrt3mBo03OEAN+WHeR2LcFdAZ8lzp5RtZfQrw5hc5AibouoFdCvpnMXHZqmz/j/5o+qX5Ayba2j
hevE0jB7se86LVhPrpa/QsT4ya7LcKk8qB2FEf6I5meuhZ9X2SvlMtLJw474ou/7qB+3Q5/kj4Eu
PPKVXfPd9mrEPDvtp8KWBV7hzqdKNae1piWv7liXGIga3iWbDxDsxQLbBHXn2wqOVySCtNVUOyUW
wbV3kYGeZ5tbF5NJHHz+rEPZDX6LxYNlHkWGpdZgX9zr2NfBUlvbBqAaejG9jEoQrt2izM9KQAIQ
fiDz595IT17s/eEkhneO8FEuwuZpMoxoqU86grUeLPfaPzieq+EonBjLCX1toCeI4ntpo+9zfBvv
y/kQ7fIxyzcsjqNdyUphZdqd/oLc6VejHoZf7M9NIJWZqLDarpUUy67WK9aC3DePyzTAXSjlQW0q
1sPAc2Snjkq8Sitb+2THgbPzEzwf+crze9XSL2Bm0tWEfTeaPOV4mnzQI5lhOZvYNgb0gLB/d9XR
ORVV1/UoKXVPVuFkO1l3O2iN+2dI4+J+LhzgX8xGUCRsmhcXFyTcSszoM2aPxarPLOOSeCFLVLAQ
4Lm3sTFBEYCQAL4HIUihV2IxRe1Z1AZLQDJUTxn7TItKN4e9rNMyw170UwupWHEvsRE5P9mLwgUB
I+LAfQwMZsmRrn5VFWU8gDydDqYC02Tho50cjXNqolIEE8Hki9JE6atQQwDrwIFm4LJLAjw8gErv
EUAz7GUyuPXaBkNvhTiRp0EWndRyyPfRlPN7KFVlVTmTztae5z+OjngM7OAMNzoIEQdSSLAk3dbX
6uKBfBqUZIzU4LG10MZtZk1QautPdjHG54G8BqmQtv6UlIV75yXmM98fGydC2DzQwf9kiDuzWsyN
ClaxiltVPRvAkiAuG+Kq8e/a8rss2GGorgtHJCvHqadLgjTWwtBaPLRDY7pc61D72OqpC/ZiDpEN
rBbQSFHQgKGmFHGyVC0cmNpZQG3wnOrUdenbWWqUyRrZSAuZL9FgOj/HXE95EvG9StV+g2Q+uogW
kpOKCrU70zz/LA98Dbx9B9PKQFvkjH0oL4Asfmgr3OjUgsciM1jnQZsGxFH4ZPZWbTkPsq51i4Oe
NNOuiF0dgSmYXbjwsgs/oAan5miqVOMdu07GRR1HXKr8MHgIuevt6IzpTmFpWeFjCRttnFMI9yBY
V72lmrymQW56pQ4XJzZfe0h957D/MRoFG63dWG48l8RtGSXOofEb5mLzmZYgn3OtlGV5aJ07dnnH
Td9F7Zq0KVsUJUxIoaSvfhImf2AmMCuiKO1nnvfaso394AksSrTGWc2/t1W+FFHylcUVG/BdDXi/
s3i1zEV5EJ4OqtbyyA7Aa6NJHxz7kOO5LFL9YjSPkdlAbFRtpFd8PmAkEVBOVr063fvYncLf0JRo
WU7kA8zESlfRpBgP8lDhw7dittVttEB9q6vbrmPDRq/2Q1qb1zihaXds6NmnpLC8TYn28KpzNBN3
MjItHhrWz1poN4+iEQucxIpn0+nXXqIqD/NE3e8a7cUAsXoiQeBfi1aZZct4FPEm08u4RmsXB4wS
+f8tEkwpe7HFd9ePC5wDhDjwW4tYMZvDg4WSxnLEdXZreb57TGrlcxgXyaOAIWl2dfMcjGP9XIBG
Ko1WuysDpX72DGEtezSqecJSxIXF32o9qRmMCO+sAlAV1C3/Lo/tH9o0xS9BFtf7SA3ZEfKC5MWG
LbM2MXfbyVYYEWh3hmYJeoVWbCZQuU2UJ9U11UfeH8BYqB6cHt5iWNgLm4Xm0VEmAIO9Zewso8G8
1FdtGFNJg2AT6DF44PanjFQC/hWuuiKvT+uoatuy4PWuJI5FiiVEvxOY6Fr21T38Pkut7NbXvh2g
M9725PnmYGZ4zaaYQMbL1qQn92eOE85688jAtHhhjYO6kcG5SNnfHEzkDOdWNUjydd2RGLv2HbD+
ddjQ3spgo2/1VR26/rU1tZsOfYus2l37RoKNt54tIfknJFOoLNlhTbaY8ewsx+vve6TvN1k0lSc3
OYI+iZ4VzJk1VTwrGGw9Z/XwGRaVdy7MfNhVPeRNxRjEfdciQRf1HtwhJbKvda32tZrQU7tW9YgV
3JlsNvtqic5tzIoZoHl4cIUr7uUYeY1bK+vnaOvmwzJzcsEUL3JWwKfTYxBA/Ib19j0nOfW1LEN9
AcrDus98K95Fg3to2ym7dFbyqVOT4AU+sn7A1wLFa28IXuqkbTfk2seNbAU80CzZI/QOsrUw66es
KfpLELnG5+5rU2XBTg8LdVUKq0YxxK5XDbzVbROzyYmnBTJIGHL11jq2nD9P0/nU1LJKX74LeHdq
Zlq5SUbSB4H16EPC/Gzz57EhC4x38ILPBt+2Bz8tDrKkWMK8j4PxUZbiKUcCNRffZanmj4a+jZds
NFTh56lGO8gd2KOTo8btZOChN9Wr2FaM+9FX3w6msncUEdzfqpnwY2PnB59k0K0+NTttHY7sFH9o
KIJYXVQ+bIFbsAwhH8FaBx0z8ftyfs+C0ao17RN8+E0k2vHVnWx/NbWAmkctV8+qTroL7DTWgqyR
w7HGZHc2O5EHfJXezlLDcvl557zDHfxPZKv2+ywtMm899BBKPjTIYNkqOiV41wrZB/sVWzRkJci9
XkdtGneRNhPAvQ5SMQmW2ZUSubC3Q8xU4ZDOB3l2a7jF3Ro+xP2DkNvwE4D4ZCHHv/WTxVvM7Ur/
IOTDULe+f3mXf3m12x3cQj4M3wQzMO9D84cr3Ya53cyHYW4h/9vn8ZfD/P2VZDd5lxrehJsujB5v
f4KsvxX/8hJ/GXJr+PBB/O9D3f6MD0PdPrD/6Wof7uB/6vv3n8tfDvX3d4q8Q83s0CiWCIQwtYvm
n6E8/E35XRNbUfTKZ3Nk2eta7kysTN+Vrx3edfuPV5CVcqjrKP8t/nZV2VMeVPadp/Wt5f1I/228
/3Z9FjMsvYX0ir5d8Trqx8/hfe3/63WvV3z/l8irt3AgrEr0m9tfe7urD3W34scb/csusuHdrd+G
kC3p/C//UCcb/kHdPwj534cCU9+tRhx+FmY8NnfdEDrrGkT8UhbDfpYMMPMG5A6tYLSspVq5/kpx
cWTfpg2mfk3tMaOcm2XgMAZg4gCvnCCp1ziH4tm0ks1BvzbN1DuD+YVBJ6v6yUuPlccssNRLfYtH
ubMy2VRawvtbss0A9HK2a7uauUlfN2npBmcPSU95ag1ToixvRm+689bxVnWzgvN9I0bluEm/+lGj
7E0kn5c5Vqpb9qTIR6lZ8Qgqc2dWeXuH2FL+qJB9OVlee5FtMqril7vx7HpYQQvPH2WYnmAlFpJs
OcgQ3VeZIuVMTRlVBqRlAYbLjAELzheRDf/w6rrbXxxL90mi/ocreyPKS7r/LcgNMnC5K84TSKxx
YaP9cZZlOOzhcki9t+Zbg/k7xDYVQoqBkEK8dZN95UHGeb9Hsaok3BQm5F2thNFi1DG7APJUHsgS
IlJ6K78LSlz3DPpy3L7rA/L0z/B3tYgrpu5yMFSBTB8a/li/2Xe9Fjl38izFu6Lv8+78oZ4JUbRi
fsp36EOHoQ1PfRKg1vDnGDJCHkqWt6hA2f32VifPwtTpd9Agf36ol4OUjXusy8k+yEZZ5aRik6mj
2Ffg7cFMsk+IkZPFR+Qsc7v2rvWyUdbLs9sBeJ19lMVJCuDJU5fNFL+O3/rKbo0Z+avIqFs8z7Jh
AwSgxyR80vEEt7zmsqg0kiSYGil8a4FQk7azh03sFe1FBGp7qbXSOTi9+yyrbvXIbz1bWeuy1iBU
HjLgyBvbDPrlOPeUdddryJFulfI6rhOM1+vIBrWcvmRF3WwlTVeeoQP18MbX/UDdRYTPKxfXtuu5
5OxK9i6ysKAdcE5HlzNkD/egtoaRomteZc1BqRSbc19R6385bzWjVpcy3G/rfji2mm4vgqbPVk1s
vHGnE6XzXLIbsKNvB6NsEOskmy+r3oV8ZF7L9iB2oWO/CzUUX8jukoiNfMEiQucf4zRy1qYBUbpJ
XfsYzqAIHCLVP7ICdaDZSeMWEdqahmiwyJb6/gPoJ8kAn29kpTO7hcJ/tUiArIrf2CA0jY65HbBz
NGcA+aU8RuyiIlz5p0AeguwZvnK4Fsu6UupJz3Etu2HXOKAWYo3qSYN0XNk8zAoFm6it41WI1Hu4
BCmYAwfJ4pXwvfqhFGP9IOu0ua6D1I3lEDnajSzL5g/jDGp833R+sO/tRpx61epPnmCHeCHLMSr0
R1e/K7piyFfXBpJP4AEGp/sWYm7Dxr3eo78clKvbCF0ev431oS6cx/P1uw/VthopW0UfHrrfLqHv
3itvLqK1Py3JIWjv3jDX1w5bgMdrjCy/63l9yQg/UpcBoKclDD/0cRV2TLM0ehHwwrb5bDYnD+nv
s1Gayt3KsrkXybXHh3pZZAXdb0H+f2lE504LEp+wpjxIzJkZKefbIfebt6IZtIsOmMhJNsr6a98e
Ns4ymOppfetGVt1f9WWlLa9qtyaEQ2hQAjFA04giQMBatVac5tUYuyw4tLkjTnmcszCNmmofT2m1
T4zUVR+FRe5AHdx8KWPqOTCRVIXRAxndsetGHvJOVrmhXiyZjArkQRpNzZaebqNXPDjTjtecdg+Z
Vb+XZxk+oPoUdedbvY512ynTLbSLCPVUQLULbSitrcNtQ/Gj8nYgrcdfAup7FSnevDMwN0emh1Tl
76vJuma+5FAobMlwtdsNhHXenPrGvF7tXX2eVqBj8MUTk76f0qjakqdWn7wuQ6hS8e0fOnYeYZeJ
b26bi2UNqf/i/46NDGf6ECucLzWXSSv0lAONLYCuQRwt9RrSSXmwM9BrEtfmyo7ISIJ0eKsrIFYV
Q4XDztzj2lmOI8I5qVeF7qKZW2p0zLSVHNEewp0M+dhlHhtqbYTqOz1ka2FVq1R3nMG+B7OOT3qD
0DD/OvuHHcIT0ZLqa2jH6HpYTXpf1Qnev5gZbix4Ls8yVsq1/Gus2k8W2zRAHxS9VhaOxitJcgYa
XA8gwyQUZxixaqCrJlsl20C2Oi5AB9kq+xYd+5CqZ5hevfQZZ2myT76oZz8p8vVk4CvwU7eibK1m
JyrZmhW4ytQmgKZGQ+XX6xamnzb3CJXA4JnPbg23unBuBcGhbe0YtoKMkweBGvO1Ae7Gj4kdvkkI
NlFvHeQlPowkLzGidoIiNAPL4Nu10/mmQF815wpYk+GY5doegeNF9hC/woPCDkZ9DfgA2CyMkBoW
nfZaWRogq3J8GgsBP09JUnbCA+3VyVWHzU/VPwfppGKAyBd27i5Hzdu83g/ke//ZqP6go42hKPj7
MHncW8K1tprfw8wGn7VAP6w/RXoUvITltA8qsv2tG0/PRVUsh1kYDf5ccad32EYFcxSkRebONh4z
stVL9Io/hSFlqxwSVp44ydbIVN8NmY85G8WM4bbFD7YUUnYYvAIEvdM9qgiO7zs3tDeYXdmflSm6
k+/hW0QK8HNfRo61CRsL0WUTdSqxqCer2sp58hRHxtF08uWHuTKkSmbgk6oaRyt+a32rky1RU79r
GQdeP4vrVJ0Nn51RNE/JbN9opCkqOmZzaFWhiLvfRTZFg7M8TLmzhxxdnm0FPzsGKnaN5kaP8uAB
8CgTsHiyhLaFfq7M9mj0JgYw2ZgN26wTPQ9ZOkz8/h+dLG2Xs//WtkCKDpOYVj2UbeecZcio++LO
dqftrYNuT8mOJyisetnBVwtr2SKffo25XndK7suiCK+DGMg73ocjG5/yLhxg+Ni2+9ZCxsoDqOl0
BbZJbMx5+Elxy+WAK8KTkq7UGOOUomvE0xjU+jISGN/KugHE7QlU1A9v1nuVVVVhIhWUqWdnrhKg
0zdJbTOLnIsli75Hw/oi22S4GcMj9TIoO63qm4cx81/RDhFHLwjEcfQHUOjyVB54vCsKvha/Az5G
Vb9bZIws+kUbVAtZRuosWuvW1F/HvMVkRTz6y1tvOa5Vj2/3cR1ClsvMeVZFHWw/hNiNyhs18D6F
Vo2TSueZB7dXIrCDk8qpPNzKsl1GymYHqay3SFm2b5HXJhnKhsS41AJ0RmSQHEOe3S6JN4FiLP/j
1WQka9QQ1UGQiareDPcOAoOreNCStSz2Xkhdbwz3vTs5C4EGxeZDgy/SHyH7LfuP9cVwCMtMO9Z5
ndrYqTDI4D7pYynuAj1oASdlzsZjZfmAqH298OtJ7GVRHpLOfVTNPj7JUhXH2kNnDascA6H7Yi55
ZhA8QMy8dalQ4Th3nbXzx2aKll7XojLgZV816N/REo2XiZ+Ijtif7D5feDBDsWmiDJxSVS+B94iH
2lHDJ4gA4Cr9J3kwYrsFQWT5h3SucxuAqtOkYO4yF9mt7+7zQD9UpvfWQe+BMFgYCcoqqGjZ2pl6
ZGPneLC3+akvnF+3eKiBwLts3O3mgKqvxmXQh+NOFqe27ACj2dFSFhU3NR7z8nOWpG9XQxWpIn1p
O3sjbRNQN4VB0sadfcvQEo35y+JghcR6cZZ1UWEBIr6Vzb0BUQ6tfgL8uZOMkkV5MCI7BkdTBKsP
Dbci3i3mJrRsMIKfDc3FJ2c0AqxSXDabBnTsLYCPq1Y004ZdeKTr3Sh8UCN3EY9l9m+tsq+JJY+M
TQ03eJL9Ifd/7C8jQsRprxG3K/y+vmy8jQEoGC1fQOgeUv8bK0TDK6mx0FvYkHfOrtKuYWYECAlY
4nvdxsEhnjHWCxnd2ZGzHENjuMhDi2rqufQbZO3b8ZLbkDyy2M+28p6QmMaSwapP15LLNlqjWMMi
kR/H71Z5d9l/aE1Jib3r2819xfzR5Wpi7dirDmA4pVBvkrI+ABdEWwoA7OMQLtNo3vCfawo19g72
kP+STdeg2u/WaeVG61ufQBTpYuyDt3FkA2LG/x/HuV17+O/30/WTujQsFMqq1DJORaNv+1i39q1v
MN9K+944jRXDMPVKjVNqG/FhgAKMLaRxklVCtl5jZHgFKWettR5ckrmLjJRjy6Iy4B6xqgIEn9qk
GteyUjZfryjDB0hIa8hX9SJyo+TtKV2O4HwWpWmMOzwx1rjfReaSpIZ5iKrMArrNM78NeOVhMUHZ
k8932U4uZ3TXZdW2u7d5jT9Ee7J8yh0/kODe7VJ3MxStgdbxn3Xq3ID/HcycWr/W5yjvYJY8h+Bg
/qXXrXIv+8sq2UHj67Pim4IsytxfNog+c0+2PiqbOBvgc4jyBFaiOk2aVZ7+U1E2yJARVWu7nqDW
/vdYOVIaBV8dG0W02n4qFUNZyjMT0Mr1LJ/rylTB/O9369/H4QergAommemm6w/aWLKoA+NV8gjA
7DyPk1XyUId98M6GOwVakPoGsm1ZcNacAPIZ+8ummYFxHkwDAHP8ZMzVftYlh5G19FIWrQrqPRpJ
CgDmqXjRNZLwZIEQHJ2DmdFfx5iY01xiJ3wKICu9cEj42ZrMY3C4sDP83rZF6Tw2vo2b5K0IOWTf
BwiabJXGu7YGiJU9xLZpnZAIHy4TMinWaHRHRNDGi29yaCIFFewq0ldOX/LwGmI7OU3uWwfZSx5c
I712lSXZf7CSeO0ApVmVbpWS6+zGbaFFxkMJ0WrdleTJTMvCUm+u8xWzXZaF3VxDZMPIAAuU2fJD
qY8/u8DSDqSGjQdETQ9qHKpnrWvdaFm8jHDFHtq5aexa5azZw641HC/CSDsbD4mi/7pGmpC1QKeb
xVJe83YzaYDWdwwspgTDfpT1aeu1ywqLj+11qNvNyGZ5g7GTXm/kNlzxonmJs89jPUAwgYWdMa8n
3Ujpd0D94W0pLOkXt0ptnMDdyvWiDAfzTSSi9deY2xC3hlvdbRjcfuLFxO8Ur/vhMym0FwiVynNb
jNa26Mxy12Z1+oyS3zcd4OP3fw0YIgwv6oC0jJQCGlV4MgZCXlIMUA1tY2VX2fuiORdlsGyVwbei
bP3Qt7CBp7dgrJeis4xzloAHGnz3C/hWzT8EGnLpkHhQ+apLZSRNE5tncrvGWUY3Q7tKakMci/ZX
WljmIUTi6QiTlH9VpeBTCTO0qBERoxYf8+FISki2jnOIPJOHuoEkdW35WLaj1jjY/XcszWx40XOc
HE6WSSJ1UKGrQzwGyLUHSZ9Bg+ZgTFqo7IaKhP3Ee2TZW1Xu/kpTMzuCBi5JfUZZdmxARC0Tx9eW
slPjpt466rqIuVXuKOYZr2ZY62KEATg7pM9FVKPGey/0O0zIvbdWS+3rhwlrgDMEvBdWncWXLoun
hVZE/kvXAUfS+mJ88avIWnhtk7/4DraDRRF4uCg0ykKx4Ox2Bowmtg28g4Y77ZWnbcaxfy1qUuoB
tZp3xVur5NX9075pGkRLR7Akb2f2p9EBjzHqSGOu4Dlne1Y7YfsMFPvInuFRBNVa1g1ALqfVtXnu
kvWFtq7nEUwIXWtP0+u1WyvlDvkUd51A233Vk/hzA8XgQe0r/V5kVbqQ9XnWm6tMBUbuzaBe6M9M
zbQv/lS1Bz6ABqeSLHmF3dYsmsDz78ACTo+l0j7I+kDPqk3qmxaJMS4SNe2mM4ETtehsvkR/GGE8
/BBTgF0Bj7WHvmynHe4n1U41s+CR5SAY+v9j7cuaI9WZKH8RESD21ypq31xeu/1C9HbZVwFC/Po5
Snxdbnffb2Ii5oVAqZQolymQMk+e45TOz+SVdeA/IU/Qm8mrk4IW5m1lDb5JVD5B0zEAhUWOGqh3
+XkyotQgX0np5ieg8dxL2WjaUotsvM3ez6ISoVKyJe9nt975LB2rU1+CHCuJnGuM1esO96J5pgOK
2K2znYZQbYRy4OJTBzVlGl7ruvB25HvzAM87ImE2MKdDHt2D3K98MNo8XYU6YP8VR+FYqtX10h7c
/Ec3psvJkuNrBHWx1dRmHz24SpH8Tw/iicrTZFkkMdREIw0FHyWoNjdgtynwK9L0+BKqDQePfTew
dXCCzSLKMW1O3JvmcoT6Bi2xDz44Q/vAVx3U6+cefjR5e5Ja3aIoRO1pPgxTcyMHPB54e+qU1C4b
EPA1G7++lwAm7oSnsfU41dozIlizh4min0UhQTzkpCiJKpEfNhTfOlTAvyH1bBzArNvdg0dRnsF9
vjVLfOylXslqbUsmAvKlg6nn30BhZxyo1fTJhJrKYQs+d36HzeVymFqkJUOIuZFQbscRh6tMREcm
3sknl5UBlUCDHhXbYcipBFTl7DHXWHiOo59QoLjMY2PQHpJQyhVY9ysHlTKgxaVD7Oj6XrPVAVjz
Ak8RnAJbazGUFPTfCzwbkSlQPeSuatr/67SMIALZohwWda+NHK+Jel6D7MtGDie3sa1H4UL5awq7
cn2T9JyAu4W6XwOtQOluyf5Z9ZNcytQcD7mMrcUEFo6AHKnjNhWdRRnfpO9TfXLLvIvmGwVPNqBc
YWnQFXbQdU55Z9c5NppWlm5a1uUBZwl2mnqOwvleh86o1X4XdeGv2aBPkCKAPjVpV5Ot84dpOWoj
v1LHf9p0NRYVfihNvfnQkLzlYtnL0Qgo8XgjiJ7Tlh/ymDHUi9ahEE+UtZy7Z+7oP8/n9KZlQpJu
5pzuq95ZD1X/5CUByC8XNhvzk5DDEK8yDaWebvlHM1NVxqVAhC4fug213l07VYvcqsO7nWakFtnJ
492f7JYSSHr3p0uSq//qNCBgqhVrNR2qOnRWfGinxc1GZ4o/88QqHzS25GN74CVEvf7buM4TKAoi
T5E1kNISmbuqmuyjz23GDsRrG2SjfkIvwdk3jX2evw9qgvUKZdH4Am5/EbJssxuZvNJFFuB96Nyk
nk82RHy/hVHbLAwm9BXv8GQjdoGamz8BqB8uEaDFwLAaC+Ig4FFTHC0LPKHkRYPcaAD7gmIo+HNQ
x7PTW6rESAwofVslyt3qTEJDCvLMi6x2xhO1I8jjrAeJVCLZNOXz0RFV1ys8rdx5NHUjJmwgs4j4
G7DXJoiH0l8WMm87rZTmHR2mbnADV/BodbO1KK9DClGPFkWpW9gWQ6pdKOEwOiBaDb7VFjHvcgzB
4KiEw2InMyFG/UoOH8z9YKxBZ1ssyXabAzE54J64685zUIdTGv6JRVhqqkv179cDCihfT5MlPndg
zfEDqddhd5u88fEzqK0eN5/PtmBQAiWMEm0FqWF7NVmFOmvXuvASKvQQh2yvyoFM5ECH1P1oIlc1
EGBlex74+1y36X+fS1bdFz9Jjb3H4oXr2G8Sk6lRQfHeCPs3XZuuAikSm3xr1+t5dz8MhX83FLGK
UUFLRkTQVw11eM9tBK6Qiy+NN28X5Th3FbYyn71v16MRupqfbNIa/bsR81Orr42XpIhfxixxr6PA
cq/JzHhHTSrd8Sf3gCo0fqIaniL1o2tqHKhBTjGY6VHLaD0mqu6H7PAON9kA1FRroxhs2UM6LzA4
fjk0gnxQgfx2qdtU6lIugriQ3caHMboqvoYt6vzUHDoqr44Clyl8ldnSw3Id6TFAFsDp38XFcG6n
XB7IRIcarE4biGIzkDnCDZFHcMmn8NNtgAcyzW32zWilLpSEIbu9pa1ERq84OqUDOBzDoDMMY0Hb
FLLRtoTObrbbiE82msBC1m+he1W/ilEACsgQ+MI+kIahWNTdtXoOJQZFJ4Zy1zfCsEq2K9tmoMgc
IC641lA/uW5VgnTK6mKNMoNs3ahs6q1XRuzHaABBg5ReskSdkrv6BJOnJvXWSDnOvTeYPMHpkaWN
57GfOuapVG824U6GtiGiW6gigqbR81SDqSs0wOjvDYb9HPbsFYJM5YU6+44tQJLHHpui9e8lizdk
jgsI8ZkCdbgjS5znsdL5rtTrLKBeO+LaKvJT5NHUBUJoH88XmKcc3U8XQDLxwwUSj3trUJmiJg1l
Lt3RjrMlmgi7ULOwAeiTBlvm2bAHgad37EOZBNxOku8NCjkmBv5TCMFZa8EqB6QWVfY0au2VHACg
dEF2EZmX20jIA8bfGwObYD+0vuRTYa8h7oLbygZrfT4W4IdRmJVBgV1uB7KVEF4BvW25udn9pBXr
BkBJxLkgDvZpKDU1AlOqsajThV7U+8TyPk1wM9l91NaLXulT0MGpegSq6LRNAcHq1OHWTTY5RXEw
CQSCqOPzFPM8dYtEMaLQgcla53g7iH7g+6EGdOndHgGNdDRHEO0F/56i5HCY+AefqkvGTdb534do
rM7gSmanVltTA9TQkHl2sByf7U2xITtZ6KxTY0TG2Qlrm5s5gqAkOO2QZP1t0g/z3ey/TRpBEGso
eeK5S4bKKbWnoA2IHXrOZhyzVzLdDp/2HygU/gLRL+Bp1Ujgy9g6SUdEi1Xz5uuq2Zo4eZ13QNQ7
72eGRgQANHmH1CwahHTK9oHnKODTtQnFKEXjgke4cR+lg8p0ENb8Awk778nA8xMxPCM8TmnbHpgJ
ICT0i8wHfOdiEWud/lPrLqTzpcbYDXsbExpaeORRAmnurJIrQ8ilLCrsihHRfu3wfF4MIHG5tHwA
nYceYfcVF9Mrd8H9AL5Iucw5uBxdIasAGZX0AujxuHM8qW2Yy6urZ/gNdj6owzJ90C0r8jCZiLtx
4OzLp0FG12pgW7Wqa9eC98CTzN1ZwpcFVCewgER9UOuuM7s0n7N2POfSy39kZoZKSqze7sGv2aLG
FB6xppvPrRjOFD/7m8f7HP/pgSI2b1miCjjw+uwJvBTFHQEd+pWO7NazLXmLArD4kQAVVaw7+xEc
WzPMoahNQD2hhrE2R7BX9eDb3dRmOSyryoLatkJCpGUyT0rju4AmlUBL0qSEoUBhpztP2huyX6UQ
LQG0GMsU3RV3kd6UR2gbYAcCcbK5SSL1xBtrwITYCRhW1HKH7MrUpnp5pCne5yETBD2XbqoZ+JpB
3+8A9IjCK5B8RMfJYdmFKyG9Po7LH30MxFTn+69y0sMgx0Zr9rA7fVjEAOn4QNqtHZ6igOo9ngo6
AH6p6txAB2TkJMVPb0YbPNiQudSwdaHRSNo0CwbOB/VCjpygGieE12RRXIoaXKKka9436QhA1Z8d
raNhL6E6IkTU5hHZ4OMuVh1RWltHZoKH+DQiVFVUXOcPb/EdYbrFekSCmvTugnCQ+rcue4FSaPED
kT59mfhyOhvANx1RwA6KsDeHckhWba4Bz6el3kZ2/drWO/fgyNB2A4RLsnUJIkWgjKAxT92JxtxD
gr8H9EPQq8xRerfLGYrY6S8DzHplAv3/0o9g+rjZwY2zsvIsfvmLv6PsLPErIBs5uMgq0HvkWYtf
qYpJUlv3onaBtLENQTvELvzaGBeWU3SQjG3MF47MS9shCIngwDlu+3pBLJvgWQGllQa+Q2pajvW/
BzWGBXBeKU8IUlWgv1UHDTyVgBdCP6Ob/rWpjhQyZVCEEYA96c5Kgt24NrzmmHIpr7E6lKO94nUF
dnfVogMA/1bCsehUFr/o9UuPXDG1QOkIPg4g+yCJHB1upnRsi4MY9K9kooPT+9XO01k3j+RJG+/K
1v4FiZ7+AO5PyBj1YzZAHLTqlyBCt5FjEjXi7cpIPeRJZ7M7ta2o+FXmug68TDYesWUyVs00iAVh
LQ2B6husy9FDbfKhMzqAJQ28BdnxZgZ9LwCcdd+/DWg5JLabSb9kzIWUkdb5Lp7JGsM317fhSjaR
F6SZKR/5ECOOavtXpgPLFY812EMdQztQ5yR0HQWVEFqnXg/0T1uIVodL6vXwqjk50v2GymL5aIML
+gFyAFXbtv2yarVLI8AtRp6VjersRpb6juZhLX463BZyRb2M92JvoN4VbJj4RMBxpHcpq/c0LXkA
CQnCPq25p1ZSgogSW87mSLMhZtWDxL6RoNFyoDdqQQ/PNgZsw6aYPYUoZkXCIwFNFJRItwI38s4E
je4JVdl4NLdR/diAHGOhCyizVfjSQgR8IsgF8UCP0nHbRyUAFyqmiu20sUySuAErHpoFq2JzATRD
dsJLCXwttYViG81yg7RLjWUeFr85xi5EAMKmWOtlAxVglYLTVAouVKm5HDEgfxi7M5mo0+EgsNF9
S6zJgzqcHkRONJ5st0kMuwdGt+jPZNe5JiBJA80s1Osbx7Zvym0dh9dw0ixQfxGlVVQwEFkZ4Eid
wvRHgXc5yFVUT8x9nEILJls70A5ekBFqWHCn09kV1JXlqu+RloI8deD7L3HVycstBCA1C2UBYaJt
KXBAHQm3Rghh8zbAA9a8o46cceS8K+MFBBn53q2qEg8+n22sovfPdQddg8JOIKgQTtNSb930pRNe
tXCnIvzWeM1ZCATkF+P0WmPDh2+16lBBMjS/Mqt4tkVWvvYa/rWoX5ZP2A8UQVzm/NoPFQIClm2c
vHictjJy+32j+wKqvOyPK1ej9fHKtrqyFtfnWlaIs1T5K5L2H6889NlzWhf6Mi2t4TIl5RokZmDj
nixtY1VS+2YK3Od+n7EH0IF4K1D8+0fU/A975NGNjSlS/S4DodnS5U39xeb9iwJtY/w/oDZCpnPK
vmmGpr9Eg5sFDD/6uygPtQ3qt9N9kqX8NHbptLL9qXp04xCE0bFlfIeQxtvHMPAxtDCKvvcmgoCf
Poac/D8+RmJ51W8fo8XC5mRinbzsR/yeGwH5CiQhikdQwVZXs8NjRbUsX8cBWL7SleWZTFht8cDn
Zr+hJg2PJ2CVqNmZ4zwcdd0uX6qhKAxAjTlIkd3JSoLBjG0IxBvFFVstABM6+8FRhyFSQRiIIB3I
1kaRQv0qriuQHD8AYVRcnfBtOCTBkE9MbEQTrF4/9p31duDqLAP83dEGoEtVy0mGCbGV3ETgVPWA
nAeqPYa+08FSGZCug2UguoAUyHQEGyw09fQfZIa6KKRilBfp1JBXOUl5rBv9inVLuEzqGnyYUljt
cVAMKnRg3TBgfQwy6AT0j7tbB6QR4K2/e8uxXVVduIVcZ780ET/bUfIuz8B9BYYJD2SowFlTLziv
/R0l/go2QY7XA72sE4arGTgwiThehKHwNlVitGZAeu+GMkJTwduQsDuJxdMZ9TKwuC061dt0wM70
ooPqOkjCLlNsPjJiqVUt6eiPRGFLfap161Oe+rvn7+MgMDx71mZropAMsLBQ2HKVdeBQoiXgvBok
45jU0AlRi0VKldNh9rY6E1W+SM3fDr7U5ErWWP2K2NmmlmYCpJDIVwC7gjr3sxeZtDVK/WAnbtos
8cFk0eSz3ZOKYcwL5auy3/wNZv3C8k3gGYbYy6gY2+nQZQzVIqJPEG6D7dYbKb/C7SaAHWi3WOZF
fI4MvLi6TqDSQrrjF98Po2A0C7an7I5b3U2T5C+fvISbqtziPscO/qrhn9abDhIXXuJagVfGSHAq
YVZh8vHaSPxLKa0xMOzZKL02mpp7zS3dfADLzkrD+waaKXZ/1HLs10iphuUGlnMsRhGR0rGB7EsJ
aHrMD9Tb5fZegrbiPopii+Yg8wBp0WNcYA6a0kQcDHikrFgUcZVBwaqPH2rZNKDfAVCpMZP4oQJx
P8havOU0gn122ZgDNA3D0F03lvPWm2FbTUPJ9LfxyoM6XRTYrWxo0qB2oHW7Wv0pfCYwdyurOeJP
4TNnuW7H7ZF6J5UZp15kx+Ecg9/81ku/JmrGLvs49m/O9FvDUy07ikOZuOOydHztUYvkH2dyZG82
8X72yU9LoeU+8nbc8DIzD/HogXRH3bTAQdzLepQP9tCZh7qXOVQNcXO2oPs2sXv5YKebOfzXX6Tg
Ap2GSjj6qnZcBIhAYnKYeMwOknVOAEl4c0G2W8ffmoglsGZB427dZjk5QRdDIftTh6Hmz/HGDTrP
hMSXZsQXOhRV/oj6VReIx39NdAZeN38JTvl8VZFeJhnrlIM2xfFAgfa7dxID7J47329mU0bJ7QqF
W71dwbWB3VKscf6SRXG+ohE3Z0crHiJR7DQNLJuoXkoXTTGm6w4qn9CS89ium/TmrKtMrxYX/kHv
ATFQmV68afk9R8wJMgsNdFuVB3UU3NoZqCGbB6G8uA84xM2kMYVnyJF2Cy33669djXSkzYr4UIRD
/QI9stneSqgUQZDIWjVZ23ytsVY1jKq6N8sQbEWFBNJY2Qc1HBVQ0W14A8nVh8jpnyFyUQXQ3sse
hI5wC52RTSibVDY6+//jp1UIL5Q6qMvHMTaWvjmBbl890ezNNMjui8VieZA6MMtkzfLCWI4CT5Q6
NqFfseonkGD7EOHRQJC3bnlqbEjoYnLNs21U+n1WjNldwtlPMpOXl3j6prQs+UV56b67MQvgYSrN
esBaszwYNh4CyMfbD2Sr4jgYUeR4NW3Tfkgh1By4QF1vyIMGWBLhTiUA+0A2NWBwwN46xwE8FiUA
8WUrsHbHL4BLt7twaNkqVqEvF3a7sz/aK2yLXpX/3+xiyqE+24SLeIz7c1YKb52xoVpVZVw8gbLQ
3EKX0l/GYVc8ibhF0bIbuQvNRzOdQgQlatBjkrNhgs9nKMSZOrM6ne4zkJBFWDoJ6GwFRVSxR9aL
5CrcTmyHzPF0hOGcbl/jZZkvhBGFO8vcGDbnw0/q0CrQXR0KNnb72R2yfdCbgQgV0FMNWFimejxb
SdW/dIEzWuJF13gHwakxX1AzqnvFMKlBBlb1QpW0hrgCSlmoWYxQMIts8YDMtH/1eudEZny7YCiK
AHKvsxZTelBBKyAEs6Ve15CvoSW7dZZjf3d73SI6kstFgggJtAA+vIbpbXt7+YbjShX1fnCgvpgU
WNA5QeZlflfTQIYYdAIypKMFdnfsIQ2xHlSWrejH7j6ZwnXXx9GFTL3uQe84bn9SH5lug2623wd1
49QcjF78JP//10FJD7QY2B7w0XruIU7qjhc/jQD1qLkwm++yjQ5aitXmQxl21WOZhf8YatXVuG2y
8LCYPIFO0Jybzu9N6r05I2LFT7emyFBxZuRRE/jaLrRUZfFoetMdWhHVGQ9/bZluWS5E7jT3gISw
pV3E7OoxQ64hK90eQQQ37AWHWI7vevyC+LIZaABMPE0NhDRk1bTfvSbecQN420UFODf4CSAUWpjf
obwTf3GYy5YZ0m3zlIOmaB/d8m1KMQGw1Av7bUqUlB8j3LtJx8UXrWIDqBlxJlGDt4DOgfhSclyT
zoSy/dWvMifQxPogLF2OXRGvSRssRFjl5LiguGhAnLyiZtu3EAqHIicphZFmWF0w9/RuJ2kxBwEM
vIyzFGvBk1dCNniBEyvE+2cBqY755GPX//DRAfjZD1NirqPe7IN4csNd4vvyiws5615U9TM3qvSU
gyF6MULX4wu5JUmm7cARDJ1Ny13UbPC3acbCTYxixQCFydYqETX+13U+9YFZ5dD9oLbsrB60Ipa1
GiEqBF1QZ1qZursBlulnaMtoR7z1AF11Fzp7t99MZJ9sY/Yninsy2QowMsKOt2q0IzuZqPP/av80
P+7xD5/n9/npc/qE6HifWzB77aOqbW1ojoUb8t/DACJbyfpLX2bgfW+Eh9RFmX5vTTfMVsC2I/7T
9iAZUQNmH3NKIfSSulCFSfGU/nOqm+V9unl4CkpfZyygEK7UEKzKVncRr5e+4eVrspF2Qg/m07PI
9YU5MPBi41VqWpGxQ2pUn3Fjwsuthc29/uSCZf4pacy3F3Bav7nNMDLl5ndVfwJriPOU/es2deMf
s/3uRsOrMMK/2MHdb07YGEOB6dLVNjTpzca9JjyxrkB7CtQP40av9GPegdmCPLlldlvHMT1wJTJs
SpR/OyWgOoxbcN2Sj9RsZ9FyoOkYciyzj7oC2JftD1fQg9k9F+F0BG3EHXnTtKOP55Y5J4d0Pu5H
F6gVK9SKbQ4dzGe9RkoidMPoRE1Q/W3aokseNCjSPRTSDKSqcc1yk6HqiVcLak6TYW5BxqzPvfkY
AwgzluWWemnKGIIbJ2qqKWUOTj6asgS9Tt5H3cmOQtCiaD6CFfGSUdxEHXhbACYOObgjxVL6qJ6g
iZdEa2oaWSwOTIdm0dDE5WOEvNGDlc+hFHJoG1A+34Zz3uhL3+1XRmdCpTBK/evYoFSNKbXQWgyg
nXA7AI37AewPf3oIrzu0I171nzyAnEJYXKU8/jKHi/17MCYm9OGxZinYCkgchFQc08JxUrT7Q6qt
iUh/ts39INUHyX7TggXWLjVjYzcWshIMrKbIgzVHl5pImcxNQtgQpiYW9my6YWreBxFah7zeTdQi
1/eBDOUIxzhCKXXKqkufZwfID7oPgAa7Dy5jzyjjak8giXUhWd54K8S3xxV1dq7mnyRCVp3qJFNZ
5ufKzRlYaTE6S+x0hZL6dk3DPZ0b2Im23+fRahCkNDaA9yd3ZNK9AYsqED9v6BOMg9cfYugBL6iX
5mDIwZU6G65kErWGCiLhZlv6CFDXbvY2c3QAQP79RCD9geqXdk+WTi+g+jR9D9Nk2FEAjoMgdzM1
fT0H8ERidme8aK/USTcZsrEQfU/jK91gcdah7OP34byo6yB2GOiby8zbJXgPALvr7Tq/KR5tlpaP
BdZJ5piNl6gxcY/bzFraLOZb6gRCetqaIEpY0oD34XheFSBxle7Kc6r0bJoPBJpgeAkFgPROYN8B
333WIKncijH5Dhrcb04PfR8Qjfi7IoYao5vnxisGUj8NlLXmBXYK0EwZaHrKdraC4BtaI7dIixsK
esGvyAvbi7Bu87UH1gIBGaQvfZaYYDvNkcHIlZKUknJRdiBr2Qf77/7IGZ6Y38b9DqXLIyCsGZAK
KvL3KQZYu0m9NBMkNG4dH4KFLUUCXQFWzTLBM3wYKnBpiPAKFa/w6hjIsmB57G8GyNhewRGAmL+D
0i/h+UfyYGFq3I39t0nadrrM/dhR9OG/Qlc46dJW7MCtmpJ8aQ6a0m5aaPapKzQDQ/C2h3p3OKDo
Te3s8FxyIOMXdTtqtkwPYrDCPiXYeWDZ8qcbvSoGGwraftH91a1RsxGQ+d1N7WPm2chOF9V6i98u
SrP1AxiVh0wAOAFhsk03ZdkBumD5oTA0ayOBQrjEogKMvTK8hz5E6LphdvWVJfHXJBb1ryaF3l3m
jvHCHAGBbuPqV+83X6UWl1+LpkwhjZO5D5Lhx1xrcX6BQMXbVRpj/HgVx0rSFfJgLeiPXxtTf2ON
gdK0OACzRRwxH8zQhpxpZf5mo0GKgsOLDEhs+N4qR+ztASIx1d5GygbCPLb1QLaIf+mENdwLA68D
34bscDuBC+vmD+krQBq5jlVqa7TX+fAydBNESyvrzpajszfVYtUBdmNtZDJFGnviFyTbR6BdfzfO
4vFkNJVnurL2I/e8n1WmH3WwnNxOXMeYLf6/J7/5VKkvn5OueaU1Mq2WaaEsB4jN81DfkV343iU2
PWAf8ulrH0F24BbepTCwslsMYueWE62p8kCK5zqCUgWkIowgQZ4RknPpdDZDri/Jwfafs66xlnGJ
YvWWR/mST3q0nhLbOmtA3M4Hw2fx0efWaihChLeog1wE5JaWJX5ka7INqP8LdDuJIEzX88sgQBfS
2dm4rkqO76+pNAQgudxj0Si/gD3XhUSlre171WRs3fij+1KDvOZge1Dvi5V2tFFM7rLnoPCfXK0E
E1b9q5am9qpOvKx+OzHAj5txCILYBrKLpZEbz43XdUHcc+siDGgLZG1S7JEwAKNDOPmrmkEVITXC
cpnXIN+JlDxdqc56D2hvAHnQ1g0k/dJRN1b/7UOOdEhTsJ3Eyvs2GZ3Fxbey7Hxst8wjbTmHKp7u
mDYdSYYsS5m8U320w6S+luFuUZvT977/NQ58KGC5H63XFrIMCxAfxQ+xGXpr6QFjI0BjeGKpn6z6
hhvPldZ/K6oRauYJePCwqvsBumdzMapBGvt3EMC34wkFPSmYNTX9eRrHeRBkVedBbYWAFuAmWjhk
h6SxtWU+iXSJmFN2iMIRJO3U04WpfDulrinTEUCxi2lvjkiglaqsstJQCJ4YEF6HFlhy9EMwaGgF
b+81K62XVc3jV1mIi2uj1msxiG8D97pfKJn6J/Zs79nNTfAwe6N1yVw9g+4Tj/f4ZutTJk224pbn
PrCUvyRhtJlU/ogOopI+sDUx6sapnZtIF2f2uDcoA/XB57079mK5p1anQ3G+k/60IUhQNUKnfGgR
0ZsRQgo+BEqWv9u4AwYKEqUmZ/Ib38cS6ojmI7//nM9usUb3su4I/g2Up+iuFtwiLIOlP4IlHZgb
FaQpLYACK9sBVZlCR6sDDQqh7bS62abUPxvaa4Nt9z7x/Bq7ZF0b8R1GwdwcReFcpChSVO4mPsIF
IE5K1IE6wGQXLky7jDcfvLFaDlqZD6ebs+0qYu+sfvjgBiH3ZDXaRQsu8BcQxPgnXtW2uegQD9j5
ZvhSMxaeJce+JQD8fu2YYCCbXVBzNS3SJNTwdJFFADwRRA1uz6eR5TXIrFf0YOrIbsneOpd5VwRC
OVNPmCMDt9A5AIIpn50/Pfxo9oKZBsgWUZau2A4dRY8YsRJ1mXSqE/HhrYuMwkgtoPqAzVBDSAPv
g188GFUckKOdGCgPMmvX3DFLzLZ5BlPW2xYybVa8KOoCchOGYd0l2dRs7aTLd6Vpy8sEIUhoxKXN
1xFyj64Wab880WydirmvnVuMSxpUOGmzFbkB5hG/lxcTU86DCt050RPBKrstYkTOPCgEru3OT+WK
QaFvUahKBUdVKtChHpslglb+ybSEAVyN2tqDayMG/RVKD0DI+OaHXROYS3jdAG+OkM/ifbBeJWID
fTTIGyOdcwFmeLwUmWhOzIFCPWeFA/EdUKDoSSv3la9fqeUoE52BtyTf9o4qT1BDaRLqKLUoW+s1
4Hdu2JZvs/h53gWsRyQ1MbwwWZUWNppjxkBIeLsUckv4NEDQbGm2UabbME35mYNUYeV5IlnRL6pS
Pys9KR+g5MaO1GpDvzuVTQ/eP/TRwW90sXKAuFillf9mQ+XqNaw0b/4toqq2PNWTeSF/+imCPJ6v
olg0q9tEIuR3JmSLTzQPgsOg35BuiiATKFVqxX9lZMk/XKTunT1AvJuHYK0nO3dsd2m0Bju0UTk+
sTTedNIzvubCgJJ12coNuWVIoecGNvbtNLD9f007Ma1eOAI0XDRtEYpybxIssNV6c4uqwXBV2FO3
JhYyaqaIrX9oxqpJlGV624SrW28oEJTQy38ivBaeBmgK7XmGv5KaVoxoeeV4KERQvamtOCLjGrhE
1dRTYA+5oumnJlIGySmru2xuRlLop6jWfs0zIeNxTqPyG7UibtvnodOf3WmanrqSdxcNOmLUFxtm
fNfm/pn6RiAX71ppgjMAVwSjRnPFAmsbgmDlKdEmDZgiuaa+YmDGvQPCQBrX2337ILtkSX31FCWP
TvFPjTtvI1Jg3fuwHB5EUWag5cqHg6PInQAbNrcps2po6YAvanZBNU1j2vaVWmmZM2AAE2NNzcEA
hrvM/DO1aFCJBfoCAYLhQE2a0vX6q5ulj1LRnuRDm91rKmpb1rG1wQJjgNxNXO9G1O6fyQVJmfgM
DYrdbUBXcH2DQgAgKNQkdOiLhM+TREUz7ExAlxdgmPCRyq6dRdr4QDPXlqUtmGbHENnifmD1U3hX
51V4h2rJfJtA3mihk0/DUGZX1v2ZeulAznJf+pFzNztlLR4uLe6Bed7MB1OSbmfR9jbodq1SXcZI
QWHrZ6UdoOAKGBI/0tnBxpfzvhYoRAK0NrU/vP3HROar3kUQvO70Tdrnw9ZBtdBDFNs/43QqfpS6
j8yBWz0VoEv7m0PWuk++rOrZAS/eYVtLbLrUDDk2S/cueGQWiQNN+9KI6pOba+YL4+spLJKXuhmb
85hEwGkrc1+KeJMBOL5GMsp8uQ16a2K1niKSNU3VYX4zjszHbySJK5T3QR7pw6EPAXiLBwmVX3S0
6t1KZ5B5d8/Y8CTm6Adk8RnDOierqk2Yl1DDsy0fsq45X9mcpU+8wFIw6aLuZ4VYlcYs6x+ONFbt
yvSr3SGokQOfjZ12j+0hlt97o25RbKeGhxC7mYdPnt4+IeUxrNIcq/1WYSEchY/grYXXpdufqeXq
YFOYuowvDWkA36F6e0+89UYRyuUbuwJiSg19H+97Y7nWfTCYJqCwRiwAhfCDqlHJTdCq4AfygLy9
B64o7AUGl+mvvXik/hDcbgEz/elAA3M1sKPilml8bPJE7l1VVtF0Xnm21Rk1IyfE7zQcjsYErW2w
cICfsanEkdzIY9KiatP1IIvdAXzULz27aJDxlNpcGxDmabVIDF3cGYNXn4F90YBmRerUEXWF+7NW
4qT/jjCjzL+CEBAc5rn1w+UeP9DLqW8T/wwZtE0X402/bFk0rMGk1wa3pZ4a4Ii8O5BJgKZvrXsm
QNIIj/LUGV/DvN6BeEf7ZdjGEcKl01cOZoGli3r/C3iztK3d68MW5aVAbapBro26xVRvdtMYV5cp
tMpFJsv4lKuq1CwBPFpAEmhuvdttbpc8KESxL01wKd5IZgALha6P1rtgV9XLPXXkuL1WVW4hx89C
KLn2ujw1YEh76f8Pa1/WIzePbPlXGv08wmgjJQ3mzkPue1XW6vKL4HLZ2ndRlPTr5zBUX6nsz92N
C1zAIMRgkJmVzpTIiBPn/CylIZ4Dsw/AkQtWNK/yrOcG/F+b2JD9hpzA2vo+x+SV/Wx8t4N0J6s8
uorKCu/NzAIwPtVBX1XH0X3aFPUJd5wXGhzDsDyDovqc9zw9WUOSrqCMC4FF1fUEnoALuqTG12Lc
wtTI0CcYcSDcqYR6+JqMHXsFJC692oNTXVLgRxdt5+lfwrrXVkVl5nvqJshYQB1TPiaGOoIBZ7sI
wQzzxY+rHtgK3d07oRsfUXXKl9gOLUTSNE9jFoRnXRs8EOgCBgAh2XalFW5wKFRXuTXKTQ+q8Ix4
JTTRghrJMKCwVqCyCQ/U/XAz1GoAi4EbjUAFY/2Kyg4wbJXFN48jpq4i5rFeSyCthHvpvbw4oSKO
rz48kJJACUAs5ZIrD78FpTx5QJOo+BZU72uQhwbFOXARgSMZNyT9rkUybT1WqAHpi8q4Qym9cZc2
3qZGlPKGPLIotoA48PoFolPg2XViPi5wtxn25GxbqMluhhqYK0ylGbVaE+HIem0XcsyWJdc2fcde
TGhq7RPQMS1axQzDRr88UhciNdYjE817N+iHaBOhVHnVVw3flTkEw+iszvFX75pCRis6yNModem0
PjvbrfSPCOrEC8pqtXYLquA47zZR7WoAKWfi0NiWe9SB2pqyY4kPSq4eGVaaQHZKndVDH20HYICm
leYJv6+JSBFUCVdJiG2PmQLoFmZdcusleKL1o3Ot/BwmYAiOvel+nU1dzCGJYGdyGbSpiJdOmDWr
WGuTzdQvg1FxlkfWfuobPh6+VZFfaIki48nt0AucD9Vk4O2m9VOU2IKkrj+k0TELZHLCbue9Gd0Y
YJ/f+2FRdsesPpKdZrS+Z4FGVSeqGeviKLD52PkQDHZQS2n5mrkgG1MD+O8vljlAUeuZBoSuEEZH
GhVIuzDK7kc2sIe+AUxmiG5Eo7EHsljauAd9hLhtlKmz9GoRl8I5kkeOjMSqbqCEVms1x44KpZJN
BQ4pmhpCSvaAYixvQV2UxBqX//BKjlWJ2wgQlxpZeE+kDJXSY5UdW9VEvYW+GMIMmKExO9IVDRe2
6EFObPXgbfyYE5A7jZNnOZbg8/n9ksa1uqvWkNKKtnYaJCvSDd9nqjqsxPdkZda6PAsA8M8sTZNV
qpvWsefFj8ZPxMmQ4r0JYlucyMZd8OsxOz3S4Kg8BNgaEEf7cKGRHhV0oHQGr1qmXec01dg54VEf
qpfmo7LcRpqBTJSmokZrQVGpvKhHrjRxDNtp4pTR+muteflf1yL7xyvOa5l/vSKtbOa5dUQtNm6f
uBlVCSpvCcHrfnRx3DEf4xa3lXkU24nPXRpFQjxMzfpsM02ee7Px93i0HVozBmKHbNOlC4DKPjaM
A9moyXmJembVoMwAJKXPYYsTBHi7Gmd41AC/d2PtuWyr4jW33GcXX4RXUEFPF8CTThe/DOl+7zxB
KuOghnM18z8s8T/uAwkwVHmBv3vNBGOnquf2gogesjANNzV0aid2CMuBsktZ6uzS4k9+Mt2HaDSt
5z9N8l2zntgh/j6pj0vrObDs6CRzFF+KTOtvqWkjJ4VW5nK2jAjE3fJIbciTUIm+6orNMi+NrRHh
jMqlMXyamoql5leFPy3ZGeDq0HsVlFCvoGJ6t5UfGtvEBxEs2WxkKBd16+SgBs3LdYea+r3vNOnT
oI3bvDIBalV23Uq82S6D4t3ugLFtXwFf98QKnCE/7LP/r/aiQv0aZa+mxJfKXoHyEprMw5Qsq0Bb
exJe/TDnz9LOrLYdc/vlnD+TSGEiChu5mzkpJuzgJQ3s/kimyR4uCx8VZZRzGzU/OYVW+TC/tMAN
Z1tV4bCcl6n97vPSNDAY6bQ0LaSDyvlWcHM5GqgQbPiIwGAKSMolLTlfanWToQ6g9y/TCO5Qwx51
LY+ZspFfbfpQUASCZEsrTHNpgY9VJNh9UNCkFv1osD2dVppN85pVlGzxvHGONAgc2F3MUnHqUMa/
6jMHO261kZl2HnjwlYON1KwyueCZ3hXpAKou1aXtCssD5NqknxzJxl0QHAAUfkODk5talyMVvplt
uflzXlYb3M/L0iRPQzArlk2CcxS2QbRsB0ZrGqSm/VjWb3BUGErsqvpWY/uyxc6O9jNuABwEdWk/
Q13udhKFSEhNzF0aRS0bfi/JyQ1w6ulQQbz1+/Gb1+JIFDh6dwKhOPZ41HeUka6oifwcErFJvaWp
PljW8dhQU6g/r+AXIPi3uvruN/u08qcXGVIvWjhuLjcIcXT73gnuTbvTvzoQYvV8Fn3PRNwt6z52
LxD8bU+g8UA54VB434zqTA4MqsTLwgGnfNWX5TmHjsiKBvjWgsbUK5SdqxWvZHT2wiC7hCOwB0ht
Rd+5+dCVxvjNQlH6Cjq2udo2+1ukiBF7aCDciWfu8DXT7WYRJVZwm+fcvtAAjgCorVADGkrspoFS
A/+yb6KOoq8OjhGCWpEpCFTfyDuyyZYBZTd0w12FyODGCjR546eheWPU+rVRm9oYqSTqyVYLNxoY
86EIDJHHwHHMA6IqeypqmQtdqAt1Z3YA+fk0SP5kp2ZAaunAIr773a6WBTu0diiMdvfJX9npBZJR
C48oyJkGf5uO6l3kj3U5vb253obcAInMj2OZbudlTWDqz7Erl5XW9GfOkdDpgcm/6Xw8rlFoFt01
iQfYbwHFhr728qVhG+Wz09Qo45N1+tV1gQKQMv/uJSBPyrn4Kex8lSSZA/3QOySDYpxS0mZZepb/
E6kzwLjT5LWP3lCjVz3aQgzrELfGU6XnxdFAdnUzujY2lSAfWASZ2363zGCpjWn2ExzcT4IN9rOn
9QjuI/J+4Zqu7wsbpfsOzmTXOHe7pWx14+tgd3vJjfSn7owHMXjVV4A2IdAF9kNHNItQduO9bubx
1rer5FA5TXJju2GwMrxOfgWSfjuUSfpDH8IvIo2Hp072A06fRn7yDGGf8Msu1k7nFM+OQDhQuVrt
uI8cNzxWdcSWZRALUGCz5hi5xnjfNsY9eDrYV2g0Q83Jt9sT9MPKO9C0vZIdfwyiMl0lzzlo6651
EwJIHbkrzUNxHQgwg4uW5dG5MkIc9i2re63ZmsdR/h3gGshkKQez4cMWNZThOjaT/BbFL/lt4aPA
CwGHEvF6lt0a0F5zF2WGdzymN2RCDZeGzLT0rHDRa8Uu0Np4IxXoA//V2tV002iBsLE8WOq5Nw34
qBYY/eKWeiH3i3Nmhud5UlrgqT+EEUg8PxbKkTBe4ccUbzSCiGBD/b4w+Tih0Swyt/5OZG+j4uMs
EzEc22yRM0X5NhG/TS35UPOpX/bBeGyAdRWGe4CEzYJxsHgUqXWZMAsjpDEQHIg3hHEIcrM5o0Dj
iQbJxEPjbFrdu38DhDvSZAE7arXLlkRHYRf1lyKyjTsTQbPTH+xdlX+2x2b7haXNu38FANCS2Cvw
vfni+bF51weoppoiWbnfNe/8rkiCnBwOblDCJFCpWgb+hbZuwT3h27f4YIrHDpJMuxYl3Jt2sIwv
I268gXDCVzzCQJ/SJNppEGy8gUq1C6IMFCSrmcjpFo+9mtkUCAwFvJxmkgPzUQRGMy0gKm5EDNFx
56+Z9Jq6A4gizWShq39pAD4iB+z0UHsRrLOgtu+AEI83+M/wTjKJwDcM8eqd1Vgl8gKhBbVwoUOP
2gK9qmUm3yFdtBlKZwxQkxiuwdFlfI9tVBYCMRs/sVGXK8+U5k0hA23bjV174FU7nJBnh/i4U1R3
FW7zKM/r8hdsIx78BODeRXg3ihqMYaVTKlUR+6XR9Hz5p/c2Cutv7y0o9U/vLdI0iOyq2i8q3Qr7
Jls2VtgepuIs1QVqvj1Q2VdjaneoI2n2pUwSuUBkFRRyFK5za6daWxEYAyYjR9p27fahtkAaO8ep
tXU2PcTMlmHv41MnY1NEeEYH7DQqFa9eNbnQnU0TQOzcKfut1Tv5QQMk5Cy56M90RY2ICzCU+Zyv
5oGq8l+jRvcXWe30GysOrL3rlOGdO6iStgFUv0CenFDiWT6Tx2BbJvKb1iOqf+QSeuzBocetxJrT
+p9i/NMlOY1wohSAE0dsI/sQx36w0Q0I7jLHRQ2Kn64rBSturKZdGC2QgR1gQQ+cASJtJ+MXcvN1
0JyyskQErsNZI4ra9tIqty5ALZ+a/ie3Hr/8bQ4oImSsHPFYZ9kWpdzI6+GXtzFZOG4z1ZVpuYyh
G/Kc5JV+SEwO2XFt1F901v8YYs+9RaK5vwGbNirWlb9leHzZCAeZK7VsJvIt+Q+x875sgbjxbsxQ
2Q5qbTDsblxgxpbILkZ7OtpSt9TjeD8dfNUoKjaiT13EMqN9XOnIRFeoLnUJuBpErFsYRsfWXu7p
J0ZoVzwkOr5Becbt+ytCneYYtIjTpKPZnlBkAnqJDETVJwh0+uYmKFFUXji93NA4NZoTfYt5aW77
3BSoYUET5UF3LpqqQCl/ysAg4/J+QcaoaN59LC7EsmwaZH+VNw0IJ+jBfwmlhaRE8hZa6+IspA8w
IfSllm0BiUaZAM2P1D0usfNqN2B8axcuQpP9goy1GqErF0iZfVE5N7O9NExQf0yjwloZJYCGPXYG
DI/xY0M/NPyEwnOb2PjN0WXo3pdWGkPhDHFzapCjSiVCun/1W/AL5eD1J8unmdQfk8iAZvmS1prn
QEgIoXjVmJljre0+5ekF9GDtRgcX+KU0fOusi0dDwb2oITNdjaG0ljwe8nWEnYqDM4jvnsYgW5JL
QrbBy2vo94T2el6hjvRHnE5C0PS5Il9oUCU7eKqhqyBhbQ4mBQ4jznPemqztWNuA7yov5thQOm+G
HfmQyWbFX7NpyblPPtQtiozZy3mEG06xMjgEJWuJhJHMo/cmRjSyRr08+mnvViAcCn5MtpRGyJ3V
TrHpMu0nRSA/BSmTKILKTwjy9BZo9hPOjp+jmb8FN2myy4JHLdKegIK2zqYGfkBphQOU4of4XA1p
Du4loV1RhGYuqzY0EeNJgwUYI/O3PkjWACnmwH5EEK5hfvhDxNVrEfD2Sz0gb6/xUL/DhscF92Sj
4/+xSPZ4aHVgwalRze8ka46HK34PLMdnEcvhNF1qltAORo09VZ5UqCRSI9RwCWTWAFq8HqfBNjJR
tAc6jBcAL68Q66zv3bH0TigWrJdk1wTIF4s6rG4S3xpvPdZj/6ImhOAKQMaoYEcb9cUPbgE5Xann
j0Ex1osejHwnagapZSddNbONukKKZslSc1OMAITLvDk3PCgePaBg7xrXX+pmHQLXsqp5nj6yvi0e
EXkFvLEUd+QYFOkFKCn3hnp1XL/1eTVMi0CvDrSqaYjfoVqzUAda3IjknrrpyMYVsED2lrqtWyI9
iAD3hrpD5Dc4jdXuylIvCq7QaI/shrWkUWTitUNVgN6CRl3eRee2xQ6VRvXerG8QMrjSILau0aJk
g77LNM0awbac1CjIqA8tNgcIJWWJf8Z3yz/TlSbLL+DLljvTKNi4MCu/QwB+ABO8keFgmEGZWV1R
E0AV4OBHaObun/zmaTSDXGja3P3vLzW/5G9L/fYO5tf4zY8GnEaKfWfc+yFEljWohBQLupwbEH+w
VWGV/QJCCelxHnAiUNJXRfbXFOrPw65ace7S1e8vkLbISBoOWA7//TJh9fHG6FXonUzG+VXJyOvK
LhbcNq6jiHB2U29inkLdyYUuaUpZxs9Q3qz2mhUVty2kIRlSQadcMXZSUw4MKBDNL5eDab3bJF3F
yUaDqNF5UL8AYKNFs6lFglqJj7k0o4iBlusd8zzbRx2122OKOxG96jwwgF5HcplccjfEzlyEHV8n
ZeQtp1f8WBhRKhRug8Nb0munIscpuTLi1bQUTQ7FS+rI8GZaKhVGuQ4jrZpcPM27WCAh2oJhQhy4
0MVhunLS7v3qDzZy6V3bSfHDxjxq8o+r2cbVMvOqNDDbKrCELmMbv3jQu3l3ZeeAmyoEkzp1fZZ4
d8KEhLZMzJtQeVSQV9uFLeuWNFjZrndXIN6SVVI/T5OkgFIgingQ+QJENBdNfuNa1gU0KdVbObKL
xvXyzRbOJXRwkcPi+nFzcqIU3Eye7u+dun8kQDrB0AOFRUckYLLPJvIge1aNN6gyX+gDDgQpi29B
oGdf4yh2LrghralHjTaCzTm12rduCBJk+log8kqvapYu98Fi4GTBsU5tdZ6v+Ev7cZXExruNrrrU
5i9hOKQLvcicl2k02OqGd58IkVwZY8kVvNf81LTjkUwQh0iuLYD4Nz7uZVDN64MluXXdNQQZ0y15
UdPWzS6xCnmmXh/FybXOi+fCycGkoVYmU9+As4JrZrCfbV1h1Us31pMtudBAKjIUXRQo4iEbrRlW
kBMNWjtZza8aOMLaJj0YqOf1Ais1947RA69luHjDcTG6R5u3V5pGfxJwERWUSstPqxsVaHjj6S3M
f0KCE6UE+9dlNuV+fdt7Tnia35lw/GhhgCYRNan4wMi34bW/0DTufPqrKtMHjNQEXRW5UOON4ABp
jMaY/ipa1Ok8iO5lmVjOL6u3ubvTKuDW57+0qzvtoLvyy/zBIUAK3n+R7ud31+fMuymCF1pr+j/0
+lJFXYebqTuW9gEMG1IV08i9Y0IkQSuy/lvctA9mmiUPMSQbD46uA6Gr7NCzs7SivYzYhwP86Tab
FlRGezcr7UcBojty0rlpLFuu1+fIYtpKY0W2EBDgu+9640m2Q36WqsdLb9wAKwLm5Moz7mve17cu
SK9aNzHuydQZoPYKsiA6kq3vgnKXRYW+nCYwM7jvjY0vhAEmTkD0sK/u4j0tDk7c5ICoiLGgLk3w
8GXRuNFfydSNCCWmfVdvaXFUm2Sn2Mp/0CC9XS0yjkjhBjfTq7eWBNos4mtazHUSedHt8kL+1Hhx
/K1IHONEvR7bw63vmB3oRPAHjVofXIFUWdEgmQpIZC7s2u8P1E3G0to5EYJ15EJvQaIyTh/vyaA5
0HjxqlHf0RsArYd+CESPoyTOVDJ61iOru462I27LUb750vO+QNp9WEMRcNgFPbqh0FYg3QJGM/a8
U1lnUOBDBfUX8BTaoMTN2mPZRYCumdfJ3EGBT1QV+EIQo1m+n7hBobabcHozNj9B6uPY5eXiE1DP
ihuIiRvWnYa3XQb+M+WvAz1/FY0oHkok2XaigcQPorTeg3Kg1Db2gK9281VDkPM1ZgBAJtL+mVjp
TZsO5ouI2wF6oGZ+5VbUbd3K7A9+xRPEKRIdrIF2/5AMUMbNIdD5XU2HRqn9M8J0J0MwGF9Rf+Nb
Kb4aqY6SBFVHHrkamC2MBMVnadg/QaMCXM6wz25SVZ+nnoM0IgJqkxtH7T25oTrifbVBuc2rRfF3
n4gOIHk8gOYb5R3aIhveMicEutQznyE7XAGUaGS7pm+Tp6qzT05phK+o50mXJeDRF+GY+rkwBqTW
rCF6/ZgpU4hR0MyCB4BtW5a+0uIYCaIgT5/oKg94Ml3JP9j+5Bfoho77Zpl+yrNp3BqOYAbbfcrq
TTk2NtxrbOR7Sq9Now6yZGumVSgz+cjRkTOtklbNjux9nC7yEYndS9mV5ZaDfuDZzMqJz4qnrrFO
LLfeA4UEcd60mPissJeGPW5BoG162pPydxEnQ5UaYApsKMCjbJbSXCvs/DLkHniwqzD5F325jMXC
j4R/9BLIjgAqkxSXbGRIuBhyRQPIExaXCBqC1ioe+xUwVP5xdvMHFm6GIHWWvY1qTgmgxlFkXfcQ
SjNfg6Ws30zdEURsNq/xlkynexDSGEHgmp5okBrpgDAMRV1X6tFqfWK8r2Yb8n21wNKCTSfyFhEv
10wWxJkF+aGTdI36Qr1GT5td7GX1krrUIMgLYs6gudiVB8Cm8mhAILa0lZQI2f6wxuShJvy6xp9e
xaqg/Vp24J4MB7u81xLjSNwMPtRJdwlqrda9+lFAoy9SsWh5U0G0+96W41GH+OsaN0fnGDZBuGzd
0T41SWE96aBLn2jrRF4cwEJZrgKg5r6Qm59W9snQg61rFh2K6vkr/WKaBsIVFWIW11bX22MbdO5K
D5LoVWTnorK8r10C2tWxHaODnqX5vZpI43VSQEPHBFzIihK+T1KswxuTvwUI+IRhK1+RLZXLzvbC
28Q1DIi5jmAZtYoRIsrJuy+DIouAHGO+MpA87cDQC+4PW1/1dGXhqCpz4SJcgKtpVF1Z4TfW9lBx
d1EmpBqQYopg2wDQu2WtjaSswJ2oxTYC/P7OuPVwn7lWDlLrii9t+s8I22HVcARd6f8yDbv4CmU5
pcF1yzydfU3BtQsxRfnVHHt9KZJYQksvkLuWd9pOR6bzRqIkfIm83PhS9f2JOLS9HOydUSG/6lUK
OUjUX2gyzh5ylN6jdBtXQV1CNhS35ActFu+2eZSucl1v1jKvwQxk40aJEo3sQG/Z52l64lX9bXrH
6k/hJci+yCMLxQ6KBfGjl5WnotC8hxiETwfcUdSvUA5flT3V8bQww9A+cAdUKb/aRyQyFoXRVDvc
/vozNvz9eWRcQh/aLraJWUaLSu8hQkAjThiNi7Zi4baQA3TNNOgguJ4KaqnubHOSdNgB21ZfO9U0
INZH9gI26tLAbCsap9lUvtktCeVGeDecga+Ozf094dtmu+bE41YHdniREk3rrGzlWfUVubVmnQvc
PQLNMG/yhGnrSF0FfHi/ItufRgEsBX0OsJLbGN+eg4vUwaYZnfKxrvM3C1HGt6hqNgjEya9G5icr
4KeGi3BdRPaMotnkqcOXZj5qC9/NjJNLjAgUKKY+Q0QO+5zgQCZqHBVFpiukKaDlWo4QogV4dRM7
AtXKquCOQFxkAwEA9G8sfkYgp7h46vabC/PFHFt9F9sMt+RS65O9rWt4SlQJNNC7JrAhpmPEbz5+
Fa7J2bfSC+OVwVh28RLdPYZj0ax7kQvUeqNeHGqeb3aT/RyKrn1ww6jd+n6R7YOMQSlNLUYeowXF
9ahh3xDaj1e+M+YrR3eHHSgECaNOjZfn1dp3mLmmrkTx3h1/d7AttuVZBrj40N6PuY/S/iTK9shp
oMAQCg9XKIO82yrnrPnxPg/5+k+aFb6FR60aHFUq3slDfQXIotTuEV3DpyCjoFxR7X+C1NUOuV4T
jzCoPIFIsb6GCMZMNurSANDt7c5aag4IEDq7Mx9RBt4dbLNU3NQuwoc1pCHmLgeBIj5X6xxbARDS
LveWiWIYh1TrE2/q4N5hbXrqhsRfEqM3/8suCis9FZaSZ0IEfg0u3xSihOUCP1vjFXwbAph/M711
BB/A9YL/iJRF3b3u1iAcUrfaIXz37UIwGlumCO9CA+TVwkciC2fD8autQ5mnF8Mz5GLe7QTEAEfm
ZCf/MY/9daCNqDFo22RnyyjcIMmBvJ474r6IXDnYbVAUkqTpzkiy9gt5hG1kb2OI8y2w2cqWE/V8
q+n99o99Ip5HvgxVMsz1diYHNVzIG6if0Ucq6s9dGkXEX+7p868i+bfR3+bOzp1aqnI1sR2D8SAH
JF0hhV4de0QANnltWPc5IGGQOc7Ht8K/KXvp/7DG6qfFXPdRpAZOlkHvn4ACr6c5Iiu1dT6gUol+
b/pg19tYCwvEntQeSKgNj1RN6o3WUte/zTXTc111CTKJfVZB3MdG5bXkWQOB4kG8V2LPftBkwN68
yx5tvdHxPZU1uGkya5MygIujpCrPKILP14A9VU+1Y3yn0kaNf8dtK3mb5+jRGK40n70Ijv9MqloD
wrjazF2v6asN5JHDTeoEwYkNKL1i/TOh34uigzRd6A8X13blyRQ4yESVb3xrksnB6u/13lggW1AB
IYKfRIEdJsLCdnkiGZpMdZnq0qjVobaTRnFWNB9p9E9zEx4ic5HlIFDV8gu2CdhXQoDWrHr3WAkd
W01llzUHYcDQvlTCLayfInHcO+jRrsBwG2TXMFAFDCI6gamb2d9z1BCvQKth32glVP8GzUkeg7So
11CSGs8o+UoPvEz4diwL69aKS7bsGA9fOjO/y9LC/onCfuAbPfEWVn9Nd0IB+EaXmCDyx7MC/Age
QjFedmJt5wM90D/Rz5/spp3zrVPWk/qQN5jZLWq7j3kOYaRZkCgrw3bLRAgy3BGCRPOAUdoQ/NBu
wWADJqoSqH0EVxYVi+SRuu1QvHep9BBPh8+jw69dGo11lIf9y7nFCIxOlWcrUNueWOPke09tsIBG
hCKbW2XhmfrUKBe/GPN9nDjRycDmk/gMYiF/+KwIb7ns7Tt9TC5EhmDl0toCNhpvyGvIxh+o0gtu
sbedvMhsDha8+hReauf6sRb4KyavvCn5RriNtUaEEgDhvtafIwvccPhd+9c8bMDHjZv/GTUyyEH5
XYigi7TOI6DiEEdsrLu2aNplYeT9l9izvnWek/wwqxbTVR6KpRWOSnryxj0IrfYB0yHIFuA3HTTg
RpED0iSdEZ19Q/uWar49bSi7xMhORRx+o20aHRBcVLkuXKtLDrRZ82x8B1EMX66JzYt4vUTvp2et
xqNCMX+Rve0FSjuU3ZbucnYlO2Q6UzwYvGoBwt5xi6KZ7NmBvHhuuOFr5qMM2gEX2yVOQ3lxUUAN
qEEbvsaQBmA6uDdMJ/K3v85MjGi8zTPrOcfO5gwKpvyMXW9+xgkk3rFee3KtKDpacbQJzKy6T9O4
u+WJA0CLhDJoj5jLsvZ1fUejWsfaUxC4X6dRfeBvDYo/jtgc4dTCbQ2Sl4iQkS81IK7bMJlrN9SL
Ko+v/vmP//3//u/3/v8EP4pbwEiDIv9HLrLbIsrb5r/+yfV//qOczPu3//qn7bmWy5gNDgvmgX2E
cxfj37/dIQkOb+N/hS34xqBGZN7bTdHct+YKAgTZW5z7AWrTggqhW8/eWZ5iVUAl/V2bDCjDFcJ5
Q+oc6fP8e6etpnNsIMPkiIqVbUI7LMlYtwPUjKUXPobZ1iVeOcil2otwqKLtpDKYRO0vfdQRX0IA
YeZtRpyweIVsTAaBEDATURMk/mcbOVdZutLxHT9AnhjoWdWwPOvPlmr6uK03BW56YGT6azStxReQ
6Wc71unYsbOM18Ajud3kQnPJmRaAmoK++PcfvW3+/aPn3Ob4ZjGGHDS3f/3oQY9XaLJx+H0ro2GH
JHAA1JQxrjNbq17qBEkTtZ2QI+qgK9eub8mDo+YJpdo6YGJ/9qpzXztkoftpHakrmg2rFxAr1g6M
NeFLGtXmKrYSeXYgiXmsSvBkDMhNPY0gfcbHy9+UK/ingfFWrroPpZEgHU70MzPq4UaEsXWwbRP3
XJQ0OP/he+lZv384to6oLz4dG9AQzjj79cORblK5gM7n99MmnZcMdfmF/YQMRXGFomx3Ran+I90O
oybXNnTLo67yAlwrvw4ltIrN0PuGGLBYc5blYE3DjSnMG4g1MNZ+MUV9dtQeEQ/FuzzWi2emlZAM
KiVch8I+Ns5tqBX1LYD2GyTs2X2h2PQrcNuC7iDxj2QDZViybUvwP9IoTaijfsMULz+iZlCtrSMb
dXtWtkRwKt6PTg7Wfj9HyWPvgzPDkkm9bHxUEYbtPbTr2f1vvrZx23Bz70K547etPSnMmYJ5BzVI
8nNjF6A6SSLoge2vfjLs6EctveyhVQ0ihWXNYhCAoZNFvFt0KD08ZF6ZP5jCqDeaMRZrGqXZUqbT
7ALkvTdTvNEuTX1t2m3yiVy+ax11VzbaDQ1Uph7+h2+E7f3yjWC67hr4x6CY7aAM2bHUz+nTnQp3
FnMAlUxwz/CIgnyc3l+kAXplqjOMqifDa8xvtAmzta4/BczvL1roYYum1ZCCjJMzqcpOKrEkHjvJ
w9Jl7ZVluWiV2lsEECC0d6oY4jJJdaRJNEDdf2mbFgv0xN82jQuUzWC56c6Ro3HUbdc40pXdJ1a1
yKMBaCskivSd7cb7efhvPpPBrsX2P9x7fr3tqw8TBFDc1rnrmSCi8/ivH2YS1rqRZrp/5/TNgFRs
5i0M1C/cmpHmAfSdGesu9fKXQmdr2uuSR12HqNKTtgTDLYhnkUYsXdQed+WuQZ5B3WdrdXf91KDI
6NwJiLfBgczQ+EDQyQgRTgvGfFknBuhdTT27Gl4SLSjYQgN6pr0PIDsTIUoAWnfNFvkyLktw2fhe
euXAufz7T8Vz/vYVs2xHZ45hgnJXt63fPhXsqOwgb1N+p0Mu92wpwQxQmySAsCmVW+JEDXgcr/ry
GvExXX2iXi4gaEB0yWQDfx4KY11QyRO1su8MwMH1vF01dayBiztrlgQFLBjoOSCFHByZQgzGwdYR
pfM8ezUc6DRHh3SjVKGh0o9BihFpwY66QtmkiwqlcLD+ZiO/UoWaJmflR7ahcbHVtrWXWtF7L5xg
tO9xG4auiBnEYOri1Z5GogoaW34NGS4a/eTt2U0DgVzbO4XCVF+B4Su+TuUmNptxlzMAVZRdL3qO
ewSCimBNwYkfhP0uwPjMXXSN19+bqoCkRCEyUrc4KameGpMDFJTSFmE5SISFQQ56Z/n/KTuz5baN
KA0/EaoaO3DLnRQXiZIsyzcoK4mx7zuefj40ldBxUpkZX6DQK2CKBLrP+RfV22PuXZzbJkRmfmq8
Bye1vyZZ21xlVc6ra5WQw9jIomxQEyhUQv3+398RzfzHT8fFb8NVMRdwTYNd+Nz+03NodAWvu1Ev
r0GgzlHn7C2qq/Aj6wEdeoMlHsn8hMDzAACjrxd8FChikN/33gvSSht8U1HJsK3w5e8j3aoTbGDG
o5sqIRxXtFisPqqISSFXK4tOOK2Dop2eu8BGVcTPNuHsiFfkSn5CJhao6Vxkh9HsHHtWuZmLaYX4
aOmYw04WIRp9TimLWCGvQ6Bma0fnWy4ZQaGn1etwspqfqNewxVkZVdWNOESgatonBlS3G/XaTBGS
wAlMvVGvcZvLL55u/kS9LvyhXrd92t4uIa8zQswB963F9rum2e2Tpbn+Je7gvw6QeN71VsMpXIj0
CELBflH9cu8FhfqOqkiz4ZnqbWW3KEL/vCDX1TcOeKeOHYSst4zm+31a3Z+IAM/D5bRFm/uE4otj
3RoTuFGsG8eyC17QXDfA5xCtq+x6P9ZkBKAV2EvUL8LfWT5li3Qqvde4m7SVpwzJJQMbumvzTtvL
mcyGDOB9pl6k/tUtBsjJ+GR13rDUMI0jOA032ZkPst6smnFdm3q7VK3ps042yH4Do3Qh9NscTrjF
xKq+OD4RlMxo028IwB+kM2QTNQ/mMLnvgBitZWSPAfwJ7FPtplJ3Q0jAXtV0nTtw0m9OWB9qL3uF
zBBfBI/Dp5GNEZ4XGFybefdCnsvHzs7PX/J0qrEJKLqtLFpl0u7rDuC4LGLCrD/WtdhErZ4/EWFX
V7lI7KtW5slFlPZWHQf7KquG0GtWnuZNG32u04yyxrnj1t3rk+ysFdleBmsxDULdMLH2MmAUyAzZ
XNcMNtjoTkAIZ7HkIN32rmTqU1iZBPXyeq97Vfmj0+LvejQ5cF5rb8k23XgsVb3eGkmtgAeakGuA
xbkpwja//ts8Sbwf0qLcErDo1mWHJV4WFtdiZqMAg8QleSaiZEqOaWOdZPykqJMHE+MA2deaeEo5
YUlOfhi/Onm+msZ8fI1iCBpOaankWtixs7o1IGjkvEhncUMzKVYQi4ZDXzUVGbi+6+NTHeXlslaF
+4Q+abDVnSLEcSYfj7FGdB5Iov1saSQKrDxwPuBUrZPUN374rfvQNWRk5HDgAO6T4QfhFkDTtPnv
J6H+69uSVYMhdMGLwVJVlWfK3x+EhKHKRhuUDsN4lRBr75FekpQB5KYe3aBVd0iFERGRdR3eUUHT
vUyNVWJ4g0q+ZRfqU9RlrAf6Mv0t51sJuMx4u/cAw++TqPbCnT1LrEidlRaRVfY/nbuWoirtbGAr
z7BwxBh36dd1eltH6KCPl60xxuc2aLRH2SDIgDz+98eg/rounT8GU7BumP9Zltxh//Q+sIcBnLcj
2vMnpt12ZyYpP3mB8zEiXoQBdG1CL/P+o098fWUMevnrw0COKBJA/vLXHxTo2ZEpi5b/fcuG+ss6
x1Yd1XH4yzk8PIx/7DxhmqoYDYbR+bagnzy7QgndD78RE07moDxqO/G2dD2x/bNavuMrFSjVP6t9
dBtv1UJvw29Ybdx711Fjr8ywzNBoWsswZ2q74atmouWSJ+sxqBEOJuWxymI1uCp++XmGEYKx6lto
HpmvGqtxPrv3y7DI+1+243L/cI+EmLzT2QYbbCx0yzUE5b9/nftxGsJqMuPd6EH1Mpc6pizdhNW2
zUKTAJJ97aceQ92ZcNK38SOgt+rLvYenGBP5IW1Y9L6Ha6MGlSEcBqycAgSmE945sEDz4NkUaXno
51ZZlAefRPBoDf4xMAReVX+Nz3ozhiesqh+if/jv74A2Rxf+/t/lx+vYqIQYmm3Dyfr7fxeqRTqS
yfJ3Nw6XXixvERli++5J8zMSl2ioVPMhnvwaHXDquzGD04ZA9SK2UHH02w5hPmETtvY1fTui5Ryw
X4C6+1P53i45YU71v3yb+SPpczTgp/+MKTT+J66ra0R4DMf5NYolcPXN7TCot0kbG4cWu/AlSCEQ
bL3pfw1TFwk8gOeOXcGUNIZwIetBANkbtBhJQIdZ8NUVeYLZkWmdVXIOryl5Udkty83swQ8Iu8hi
biJLXUe9QNQxZLU8NMWBjNkHYKvoR1qcWTTyRsp8nYyU57zPUsNLIoPt1fCSZpOKsjw2SWcfSCL3
26Yypke42f6KR7n2Ns/TNV74Y5o+59EUlB4tkolFcVb9gBcICpLdGaD9yfHj/KDx61bn8FCLApXf
nibltUJ34yx7yWpZHNty2sF+/i7rZZVslIexK72VyrJ/ebuCrKznKWt16BZtlvlbWffTxRy72bZj
VD/8VJd2WXpsRLky+xK/STlEXsqE/LXVkir9uU72Ucwqnz3QOgIW/7xrrKjZEzrC3bLSKve+QAUx
gTmGi6MKP9NJshVsP808RoVGuD5WPWTyWqV7kOXcyf1l46shq9txnXi1havaFI9LBJR5o1hN+my3
gX2aDO9iGQGluapNPHVRN8LEK8RMyd/4xoNipD/uPXpT/EAE2+bRbsSsFxlJIs7eNzY2y3IOd54I
4XREC1rzJHsYSRnviI0TgJ4bZZ0eG2tCV8Hj7UqpO27ScZxWtzlCVrzRFF3sahvWMUpx8zitdrK1
6qr2+jZD7pVPOv6W90ltdQpXED2LrZzVmArvHCb+wTGFmS+hA+JIUXjjLhG36zS+ZxyxbnmT3eU8
A2n9RYOQ5kEWvcAxZtYOuM75FuSh9NHTSCztKEf5jq/sqoK/ibwrWadr0BHIdZ9l/9AIEefw1GAl
P5tx8L7peR0eHbTheMZ0Gy0wjCtCj8ZVn5DCwk/CXTeWGWTLQYkXOLakT7ILGAMdChtupKGm5Wst
Mpqt26EmXCffkz5JNsNkhHtD0YovyeSxALGT7yAg65XV5NoDrqPDVem6D7X04u/golhKZI16dnw3
vrA6tRayIbOGH11pK0+hl8fHqW6SlbwAkfEHZ4Yz5t14RqoPGfuBP4W8SOK95IWro746JNuk6N1t
bSjFV6y3l6OovI2W1FBLXdI4SvPQRyW5h5Zg4JKnS7RXY1vAseYjI/IoFsUQinLp8RDzVD97kq2q
FXYri53/VhYDxQXPhPHqbaqK73BJjObsuK14xhAj3HgagTxZLLNKXKA07m59mwF+NlYB+car9d/k
bHZhK1tMds0lu3D1WVMG45rqD7LtVpPBhEhBvN1u1VGa7MCeBauV+c71hP0VIiLQhmpemsRjP+95
jolGJOu28j7aXBhH3cg+77m3nAtw4ux2z/PXYYO2Qb6WV01MEOyTbZNJny8wH+R9E2/ub/f1X/cs
Bw218o979uMKwX7ybpcmGza9EpvbtnL3Bbk5OGhtAbBD6VhayNMxaStgq+REitA2d65scZQctmKW
YOt269lA6ohMx8e1bcaFzHP0IKo3Xui8xXqAkbSsE8iLBkd5eqstOk0sgNp5mRKvgpAXgB4/R3UJ
n6NC5Y0lSPIM7zJ5LlMcKXv3SXYANKCvBVSqtSwWItauDJYd5RAcwJxVH/TZRtbVDsniNlxihTru
8y5Zfg5j3jpowOW0JbrbWpc8C99sLqNqbe890nJs+W+2+U7O1U6Ne+ITybplWRQPsp8cWvkDdmxi
qPeyLhtEfxyN6H0qp3bv6GWyIrIbbY1mMA8iztKTP1Ss1IeVlxV7J86xtxJZukiCYvwjmDZJZtc/
xmT6jR209sXJSS5ElZeBCUf4bqoNNpZa4z8NHjoyWael3zTVIVfMIACz7HQa7Xtk6gjxN1N6lVce
xtw8RNFg7ZEG3BaOhbyQNtkPTRT8ofdaSZpUQdzScsxTyFtjYxS+CpsOy+wxLt2l8MA8KPW6NBDm
SEBZfHd8cUZCe05/ErVxBj7kCKBAEGr570rr/1bi7PrVGkS8NPrRe67Rp1xhwyCgfUyf14bFXxx+
uW7Y+s4TfAhoc0HQfwElDMFZBVHwt+th0Q2fL6+LjTsWKJijfr6p0ABZeQkWOlmnsuAeO/U7xLyF
12n1u1tDtQ9QjdsJYhlfXMM6lOk8a+WqS2fC6EgfOvWShTG5HDmSWKQXlOOz56rFwcZMei0HpNl2
0iLnG9SSBIOcvt4D03deJtd6lO2TFRHTVcv+HBSE52E34nc+Xyl1fYS+DPuFn12zH0QQb0qt8r55
1eY2UHe6tdZO+UEVRLgw+ft6uxFQswsl44OL2RCcNPI3y3yeEODSIQ/b7MvkBONOgwq+SZu2fY+L
cSE7KDr8PLz70gfEl8qr62A+JS9Vm5C3a1YNjz4YiKOFAuZKNihmvXF5ar61jm5sHaRKt0E8KG+5
wV9+viYSd+VqCpyEFC6IHzySy9vHlWOsvgDv4l8tBYcabzYRliOqCMQPgaT3ZrL87TAV1Q4XkvHL
lOOzMn/QcYquAgKY6cmaFBcIXqQtJl5JrySrXssRB48QPMEu92Nsw26Jb7LfJtoJxLMsUpezEIxs
UH37WRkw55zfppUSmddiPjgJa7tSj5S1fH2GbkeD81tgDfXthVqk4bTN0f1ZykGyVwd6d2Q5eZIl
a2hdXDd6XsN5rm1Z5qoHGFQLG1TMa2IoylPsFw+q1/lvg53z4UD2vMUiq0oF5iTSYS1brdRPVgqp
u70MPoIk/ZEUjjjL0jyjBoriNZtnRJ4OYXXil2bJdf8kiycBfpOQQo5gT51ja3asTrty0Ha93V60
uQGuGySyn5qVodjx0Lf2UxHhYQcuyzl6pvbn6RhYuOxMw++++q03fMS+2y4lCObq8TKwg2bp8I7c
lrow4iV2jFutc/RzDd/kOlUiOOmpuHx2zhQSfkObrm5ljXghDM2ywelmnqzO8CEV0VMSusmV1DgB
/8D9o7US2rTWSddaU/M1kxeqjfy3tmjUNUh0sQbvrKPEZUVvia9Y61Rxc4xtKJY9kuxeEBdHWRx0
bQcGjVVU7pnP2VSs8zGL3/ygIpMxm3qxkI7fcEtwtpXwPlujZIhXKDaNe9naCfu7kQfVRQ5V/PWk
CxgLSVk8Enx5lddJM6M8yJtK5/mhjP/7TcnWlOijvCkFhU8WC3G59cZJHCXK84b3nIsZCfCFx07m
JhYgu9xkBH5ChvqKR4B97mRLMYH7RLdOcs5w7mSm6bQqG3/Nln4JLCl6Bgcyveqg3eMGdrAsiT5n
iYYauyw5qr7XJxHfSkkxHnU/7x9lm9e4F/S6nIssab54LpGWvJVAVb61g62eZVvmpx9qYIY31XCB
wzy5EaM/3S4hqmTBb8M7Sm1wBFarReaOAELmm/PaHM0CNXEeZGvGe36hpgZ5GtmK/zu/qQSkbeuL
V8t2k2UqTo1VxXtSY/nLZNnRNlaEupJFPxHNyam8r7awQr7F+JT6I2pjslE0XCrXa/eQ1Ur+MsRd
vskiQvSytff09FiPPNFuYxt0UpzkRXZNM6TKCdSzcJ8vGrR9t8bxISH7zkQuCgwH0P9J1dfnRMda
IIlTdUV+vT6bJT6/gHI4jQIwFiOODZtbZRm4NJW1+hilnbEn9DBiCTfPIQCCpHr6teqD/TCBUUcc
MXtW3T49l2FwFoqq5IBFJzZsqo6d0NxqhnXz4I0gzry0zJ9lHUZX38xUA4g1V4Vuj2n8vBEa5QSj
CmtBy2uevowfVKBTXoC5oyzKEVqxCeJOXGWNGrDWG80k3si2YIz7R8Igt+6yRz9geN0WRJJk0SHs
iXB/d53s4RtSOc1RVjcKsEa+oN1BFv26NGAaQReQRXnoK+1Fb5LkJK/kTtArQt5eUJa4UXkQ5grv
jRVflOSxNwax1kXbrXnSlJusye2VHNjlqnLt/7j9b+vSnVYjZHNgecwyRbp2iZNoqwVj9iy7mxmJ
WU1M2uftO77BHsh8c2P8ppbwReHj+0ucnVD2tnX9MbZnZLbiHO5V8iwe7A1IvuEkS7cqDDdIGw7D
FkLt53B0/nWg42O3ROlgHxSDvU4MeA4jKNjHLnLS28GrndlwwTu4bY7MTFojdzcM2Wc/3W37TWtj
7OcGRbjqY189kc9uTiAB01U8JMFv3l6Gme/twuj+s12O59WcsvlL8g1ZLntVkiJ6aBu4+dId/V6U
Ijr3ItQh5GfmztAU6czy+/XeKsfWwDJXlSuGvUMG61Lr6g+ZEracAIm2qrK2MiXMqu00YkRwbViF
yl5eZL+OPXrFftq7m5uHkqa+dm3YPLmGWz4levJFImGKyHc2dlG4m5ZXJynZxWhBq4RknG/vOluJ
UqXHgG1LHIdBAQrozy5SYysegnKFFM6wHvs8Hhe2mz2iexjtJUDqVidhUtbQ1KubuRue3wBEigEF
dEs4fGgIKQeTAWQ3gziD7p/+KluxGMPgGF+HJO79zeATpyuUHjVNVcvFKYjdtUp27FGfDyPqF49+
WnyMWhUfZEnWO632OVTWyYOwlGE1smm7mDpaxyHi1A+jXXcvZtzW66YM6k0/Fw1FtfdW5IdL2Zob
kXspK+MgG2VV0XUrVxfqkyzhl4M875jmD3iw/zybUDehX1lPOGU3VyU+tVrWP6mz/XmfkkJ3vUYs
ZJuss3wFG6uwJyA095d1bnxqqlY7dlF6vg+0xkEsZPGXgXpmkhZnEHywnjDF9HklOSBKM2+Xa46T
nDPWCYguqISwfHunKJn2kHm99Y8zVvgb1fZAfzVEj4ikEaWYWQjAA/qyM4+y1A6K+YAxxndZkgcg
/+Mywul8q6c9Qt2d41874qnzYDmNFzbK/OsOV10do7o9z9gEpnnseyW4WgEgqSTDA3L6osn/UoSs
9coILAcJVD4+eYiq6iHRdeUkS2MPj3bo1S+yVNl9d6xyZ9omZM6OoR/gKDkf4r/OzNBtt01cvsse
iVp+9pDFMUmWplFE2BIaDRK0kIAmLGsXLmrZ575M3IuYG9K5ITcAsyIIC00/790LZOPPEbBdf0yF
Bl3HTPbdDFHQ1cl4MlC/nLT6ms4wBZtH+64uCKPIDrKun8WAFLCwt0F1rhhPtrvJ7JNlDksr1kLA
0plxlofeHbBhw0N302GoxIaehsCZgc7j3GLAXxx0Qmqyn2wFXPjS4cq2k8pamWthiWI5D1JYy1XR
2F/IBlmeWxXP/w3MJ/z7AC+hzO215/uZr4zBqpjrFJ9WI3Z/br33G3LziNnNR9D35TvBWdIh/PnP
5F21a0k2UtZXeNATNquLnRjC8j1gm5QOhfWla1nwIMHJlnuuvw/PcKl5qIBmPzYaijUTPk5vbCQQ
QJ/PqrlOnsk62Sr79V0V/NrquP3n2LzyqqXbB9pWmXRIck2ASBJK/AcAKGtZda+XZ7nV+KfWMeqt
a8bTi5F4JwWTjt/nEyCTvTzBFP5WY1c4+d6syD3+Em3UBgelUh8Tjz1EKP9y8rR2J8x6nLEnQMLf
1JoPskGftODg/jnC4X96vlGBbIxbwHjo00rLh2bbO6X6wp9S2faJn61kMalBGpuEbRayWA8x2zRW
Cn4Vau1SV7RN30cR2CGGuiAcFyW/vAel0dUXOXEVlQRW52JgMbGbEWv3iPCiEzw6jwiMrYtAG87u
TA6KByxChemvOlhPpLK9xtDfUAxD0jBOi6XqJsabYmVEa5WshOdW6m9VUb+Ppp48+sQ/X/5lkKKO
YpXlmnXKsNVWlChmrbTyfVCX/GJWoTzppxVvLGtn6Za5SRUt245gvImP8/KVRb022FnNL19ZbPBT
XU5pUD6NY2IctMRVlshAjV8FoknLrjXTIyGX7g1MWmbgmSB7BYWhQDdzh6+ug2gvgk/pUe8U2UsO
/rdeugIXJFOtgGhI3L0ZyknOUDTt52Vl8ZfL0qtO+nxTKr26In+Ynu+HSEcPrhCne02q8h5fgMla
VpVZHGUD7iLZGfJ7exQI+37NUn7LvGdecQmzdulYmpuYzOfXrqpXyYxZimxMDPyicY4RSrCXocPy
/AZmYqRXRfFrUjafI1UvvY2UHZK/RpZaqt9GSrQTFpNPY97sQrwqvtfZdkCw6keFE+WiLDrr1USl
Y513fXiqSiV+qJRB27imlT8TaSG3ZXfGb+3ULuSoOB/f22AK3xqC8StQZcE5MEitqibxO0iw8TWq
vWDpp0n5EfYOKg9kzmKPN6pS1F+n0C3RbKmDC3KR3d6p8ncW/emqHAxiURgvofc0Ot9YcIKpbcMf
s9FJDOvtPUtVe+nlZvioNp62c5zY2uW6SpII/D02vf3wblg5Nja8W1XFe295IbSq6Z69Us1fOigE
ywKPkJ3q5vmLIFUF3dOdloURFC/92ItLg1siv7v8RfYwB2fnT2PyKKusyq2XkeMEe9l/8jtzW6Zq
spKtBPGbM/JoT/JSssoJhhVWO+2TLDWB7sI3wsdEzh2GlbKx8FRGGpabsXw9BwRbfJN9hzytzmlo
wvgOFR0znTB9IXR17pIs/6aHYKQNJH0OleOArZ0gddRq/m30RtQ8W4MvBV4eXwvxIbsrKtikwWFh
L4voMth507/nelvucNarN7IaH9NVY0QpXIpU2+daUK7lpJ1iHnJ+jC9W1kDJ0409GLL4GucGvj0G
4O7a7vCnyjuPV2HJu5po8rVoQBkFYwfJK+vjpeVX7Q4VL4UE6Vz+Pw6+TTVf7V8nUH1cQKMmR31l
VmxoYPajZ/EaqYiRtWphLmR9pg7TqvB7/datyoafujVO8nM3i8XSXrBOPo2htAQnifh7GDfuorZV
/BKayXgTOO9m6EF/EcINLpZVBotpfoiyPui2LtyMtSxapUkenkDBURY9/bXzreZLoFfGeUj9mDQm
k3WWCZm4ReIw6hYWOf/fYLOvhJYRnADY9BCprvvN0HGTwzpRXBFr6TZD3CgPnlu2D5C7nY0eFspT
NCL4FsDx/mZ27VmT46cYGag+rH4vMiwqBrvpUWjFe7jw3OxsF2O7R8Z63EVe3VzSUUFVGCuSLySI
/kijLvjhi52p6dxHqWqvTuIMuNHw21NmklkUleoWZkB7aIIJt9YuM9ch2p8vYn5QsHsfPhSrRsua
mBh+kd0u1oW3G5XKXzW1pr9mYePsipIghCyOQMp2sRJHtyImp/pOc+v4Vux9fqUp1mcrkUfGayIG
suV6lvF+pdiY0UDRym+dbdLVuxIjxVurVfnNziYidBsb5DbrvCTAanAeW1hkT+pRxf5xvivoPSm2
cUp3a01NiKStI1ChnFtdtwh3vqqMt9bE9ZSt36ni1jolkbclxQ4ZY565skmEYAmu31pNFadnU0Nw
XE4VhELfigYdVVnk3aZup7ZGtmAemw39tNVMD9OU+bpqpw1b7Nugao31vnaKZueN2SveQ8OwgGVZ
n+SBP+/nWaRf7Hoajr/2kN0CKK8LEnnJVhbrApPhLDAxTZrtI1NDc07u1IAzKrwLL1/dRhzFCjel
j/iprJT95MHPow87BFkqS7LRUtCfbNN+E83j712jhFhUEpELu9fJs0YTL1qGpel97hpn1gcnMA91
6PHGk928CM5tiVbOSk6spjx8FiHs8RSW9cP9Yl6O/Uip5I8xG/Kfrg+Fo0bkKIvWsu/9YrYW702n
Lo73+tZX0gPa1V/kle9zh5nmLAmMqbc57GfPVqGKznYr8qCEOK0ELi7Z48wq+7M6SQKzWciyhlXG
X6cmqTT0W5Ac0JV0JQBYHG+nsmtTJMoiaPDjky3/MV2ThFvN80ktzJcc53ksv2VXJMvGqDhIjLja
Wo0c1mbo4Lq96u5Ln2+5LFpmbLNvCvKTMF3/S4WHm6xXB0ffl5VgGQv46qtaQwWzauDOoJyN15Ro
gKyPU3fYT8EAOVBOji0PORJwhcRAWNCqpALkoWgi91jNB1lsGrPcCA+iuKzry5IkNTn+YiE0YRCZ
iuxTZDf2KU7qVevq0wMvYYPY2NxgeXa3JvDFeyXOWGfLjrJFDbFtnHsH89h7vTxzPfVzmCzexla+
eTByNFc/yqTejqOmHIE0JI6RnuRhNEIEq+aDPJN1IQmjFTjoavlLA1LjEBDnsbJzpHTbURT54Zd6
2UMOJU3ubSqWy7cr/tvF5Fi1cj8IIM6ROUK/Se+NGzHbI47zAVzX56GQBooJtJK95Yt1JYv3Pr3u
i6VwlX6r1Xa0MFUzxFC68vd2kSbbPvCTL6EXP0lKyVR7EV+L5uceLmD0/+7hKWWzGqcGeVgXBVG3
bQheNX521IS9NnS8du9VdhIhjnAv30dUWtzu9Lw8QY9Jj7L+1tkehb3qUhztzLZtHtGah9li4Ngx
EDtxSfdV9g5bqnxRjmbzeKsssnoLoG8WcqUunw91lYRr9thiJae5Nag2/jExatqTmG2cZm+nQRnF
Mkm8dnmvi5zAtm/lXHo33ZtUFTnVhRwpK39ql+W6Rgvjl+n+teMw34FskQc5o6U6n3X3Ir86Xuyy
j5OVOMJsYghoK5eMy7Ao/LE4DbgxktnJS/FQwk0RekBRtrRerbUrv6ngVvJX3shKq7JmU5BRj1Zx
hfap3tfXMhQ8S7TQ3jtuTLikr+Inzfkq22QNiNNoZxN5XN7rLBMfjzCDTafGZnUNwApc86vsLg+J
7rJsF459u4asMwIRIRoS1Dstd/qdmgowMGmanAjGJaea2McuQAWi9HK157vrcJQtsg9YzgY8doeO
89xbNsCdVDd5pyMZlibaITfjrn7xUgx/zRIrPNfxn1MzHN7VFMx6ZaYNeegSU7rEByCR1eNhLCHV
s3D0HxHSxKBRgYEZs3Ve9Kkx/g7RfgkJpfcXSduDNdJdMEsGggJJ2L4oHkm8Tq+Q7rCR3hZJHO2V
ed0Fdylf68M4vBQ1YPLQQllfdeL9bSaMTgmueAg+tvz8kjQ7e1OKiGpTPOimRh7XHpOC7NCfZXkm
D3VY5zuj1hF78v2T9deB0Brc94HHWho62lY49btsvNf/0ncaymDGtv3rHPehQex0Bzz51nLue708
u9dNhRMeQ2Sz5zv45Ur3Onkz8YT0soML4V9dncwIt6WVIbTlm/UJYViM6m1f3wxOWq+raAK/nz65
NkROJW+clyLTHgvsly6CROpL3arTYrKb5KHrU/dl8tp6RdzF5jOg1ah7a6Oz/F9rc9GdvXQnBQiO
nCnqKhXfmOC7bDSRCrp6/FxYcx+r2CywYfP5qeO9ztGb5WzJQIFlkGV5ikx6fwDROvM+Bvc19fD5
Tob+LEtQOZ/TTPSXWykwCGw5w+OtZNm7dMrFkyy5MRESC92ATLffwJ9DG+6b6SIPGkDYdebpAogC
dVlpfDZUICqxXHGcdSPM1oLhP7cgqrLweULt7jOU6ARcIj/YZkmIGf1fM0OOd9eZDvrSxYQTulNq
rNEesx4bQDePRm5Hu9GwYZZ1BdCS+aATFTmlWM9rHrsRVqXUtbq/1atpYHlKSfaNQkNbVFYIXR17
n8cW06RIGY4iHPtVSmTrAxWeUrU+KpT2ViJOtaOuFPZ57EiryYYStjm+neK96004nFPzB4QsZzvW
TX5IMWtABPB+GgHPPpDWradl5Gv5oVEtvLsGxdtj6UDMGUKlZVbFS9ABA+cNX+0J7hUvKQucbYUV
9kq2ppALT1WffiEYnTTLtp8WThvW12JOqqIyMy1MGxfHzncxBYAhha1Im4lDrXrT7RBn/c/FD2Wy
UoR+Ff+BqBC8lPnMm/Lgp6Js+KUumfsVToYFrRyiTs2aZ4u5q4ADDUFAxmNMg7UdiApWbBg9qWYF
E6asy4+6s17cQegvcTsYu9g2vE1SdN6bAo1gAErzUU5Ijmbd2JwjkeqngWznsqyG7DKEgai3vg8T
LQPlhR5G7+3VOsYrsta8R20+sGsqz/1MZIsI96/BwLJIr3tcY2iU3XhF/0H4OjrIOeQhsEJA4P4G
Wiq4tMCY8DZHytDQx296UaC0SSIdV6g22oYdiHCvM4NzhI7DOS8DNF9rzyISQfHeEMzF1GiAPumY
MN0bFMssTwrATbvMUM7Navur7ntoLQeV/WBBLH7r2w9rrvbwgNq3c3CQLEG5AMHs71S4rihg9Qru
qJZyhDxsrHs/JfEzN8g62WqqbHMRa6cPcNhyiQbhQkkn++I2IMQd2wg/xJhc67JUXgqgXbt6MrRN
UmbK18xUlrLDiMP2qi1j4yhHehlQHWm9gs3INVUF+d1PK4jGTHjbxfolskztQkSy3/ipgoPIX3Xy
rIqCcjmHMzajO3ZwCNkZdePg8MVkrDyYVaKd3fxFFvScB8QiBfS3H3L7d7sa23jNujtZGzD4VvdR
5Tze14tuUY+evZUN8lY8sA9Y+PiIzM+u2DZUfKWtgy8jnu+XrlD9BQl9As7VNG7tsrbXspvjkSKw
DJf37tz6/x5ldmH52mK+pOha94g4UfcIGwGpDx2fZDJJx3t9G2YkiqfJYTtIN9kQJ0IcCbHu5SBZ
z/8X0Yemn0Nctn4h202EvXesN2GKr1JUJ3K36A7Yfyh+jXy/6vwPW+e11DqTruErUpVyOJWcDTbG
wIL/RLUCS93KOV39fiRmhqmpfaJyt2RjbKvD+72hfHMaxd70Hvw6IxLtsSEx6gAzy7haZfOvZ/OJ
vsMe/mtE3ScvFz1++fytDoDOYk0jLFKcZEig57c14Hqi7cdrnibqRk81yMCN+zhpuKqtjlRxr+8j
VbqPa2vtX7rWq7xZhPuvwq+eFxD+TFvcy0kPb0r2DEkYyctymIlk2sTVKHdrE7roEqNcTfsqnjG2
dLuHRmunqzVnGFlSdQ+QVM3H9aR0xmlHCnO+Xc+Sdzues5wcnvVsneHoNcHjWk+uXSgtoNqa03Vt
WSEYQ9g8hGxvcn2z5E2nS5xGD6F0k0JID9bmd171V9DN2h6Xa5pKaYM101p13BFttDbdXRfbTl0h
yJQl73xXUPWwmRhfp6W1dqm6/oZNbPq4Xt/wk90TE8+ss1zhQiO69cIEwOfFPMQUmGzAFNOJ0dHl
hXgsloAjo0+Z3ibVZvVoykfqUuqGNzTcsLXTWdj6jJu3se5LyJV6EkzZRN6e0pMS0L1HreU9JSeb
webmoO1Op4lqa5o5exN0fec6nr0zi/S9jEsFkr6tBILy5IFy7BEjYHnzQgZ3DY3iPy5At9ni0Kzp
poHHhTle1keKBd2oKjFw1G2+1lgZMuLby8X02AvAn5ilgWJBzpiSBzUk7bgJzY1b6KC4ycIkPzjj
bfKWFZGHtW/E38cCYypOhl7PwasuUXljn3Hi/h99aGy/Cyz2nkvViI6Rm314ffRTxJG3D6XmHZJQ
AdtiO8wsKfkVza+WnNK9vbAZ3GY8xnXJ/4p/jiuJKTYtf8JO6qlEibgT2B4kIezzSnvpDO0fT9Nd
X4URtjG7ELRTcfzaoECkThB/hqgL+oG7B5QgJ3OqJbYLzxD1yfNU7M+pE/r6LBAAUYjYQnp2EJ6W
Y7Oh0rEdho55WU3j8wht0RdF+9gBx0cg9n8SK8ditjLabVRo1a5slcwfTAimetoH+EpCdJIfmt3N
P9uq25NfeGxm62qUtXr2GritTE791pN17mty+ht2P+sc92X2vp9YYfNZNB+4DO5jL//RZ5BJ9LJD
ils867DV/KEmXF5XfkR5Elh1xbRStcSPCfNnmr/j+7Uz+GRyj9C80Wk+VZYJG8t8Qw1QnaAcszsh
7MU34x7IQFGGQJ/zFIKV9Y8u9RnCN2tKTxYi4IIPxKTbMmeCnTLCpqoyuUgbZvUcUbezEjIKxqLb
wxb9qQx5/tKFfyssdPeI0F4V0FHWCfOlHAGQMrkYTo0pk8fsbFRNv8DH5D+ZK1yZgBegSA6faRzV
F20yCENLX7q+114N59TDoAyUULxo6EI2Bc4Gm5ExAMTTPBIvfjHn8VQIlSSuJLsMLZlPGhKZ7Zzw
ZVDo7fcSPulJRkevareOTnhiWNRE5JjDrdNkzeKzrfbSxnSw77snqB8bs54GWMjmSStcxVelzGDa
dXdnLihYTsW86cK8Pol4ONYd3FyslijNQl9XOvUwDGjMCjOH+AqvC9t6qv3SIUKlpEzUdqTF9aQy
yNC+uA40Z1JzRFfZ+7aTeGdKNbBhQAqsFw7zjI7BJALI18JcO7Etd4OhU1i6h/URDNs3q3aCxaGe
Yk+gD68qqW+rqWpOXYJx+nV9WKF7S/3/OjfrKh15Yff7Ru2ORQnQBTuSZ62voq2nv14gIiMoDnU/
G+dhj9gjR+1s1j5R7yM+GnNzEp7Ud1anXlW9rE4QyWfuMOkSl8L+eNNMkEw6ffpkrrKRyczerRGL
mzwrA5/ZLzrZOuYKeRSEpUMGVer+eSbP6SN22cBNTiX9XP+l285dhJ2vU9M7RmhVt07c/y4bvh7h
zU+laWPgW+LdTAW+yBeT7N671mki8Q8meNUWL7mcq23aQUSuu8/MwbMEoq6DbWpZbmdFute+Do/Z
7Cr3EIPfcJJnzehec6stdjiXfLR5qmydsOHLw9gR95/+UbVFTwmfQrXWFPdG9v9EtdniZCjtfWJT
UCmHbhf2dR7wfpNzlo17T/KBZCWeLXpm9Y9VwYelpeIlG6jr6xVbl1DskzjbzQDKB1s0D1lWYO2T
FK9DqQZiyYYhp5KYKDLTqGgmu7YIH+oSV4mEm1HV+qcy1N6l7gDVNPVZZb8RdHPfb1EuWidFVwSY
fWIeU4HJRd1Wf4VWFD6Z1IZa/8WlJ/ZHMyaavEkJTI1ubW5oBxx666izNjggF05zV1PxVpmq9D1j
ZOvrZhfp2NGuNgb8hSO4qbWXHXWNRULiJu9t7c1+l7hT4DQPZZv6rj3ZvvByAt+z0t0VlHsuHZTF
OmraS251oLnYkWCmhg6rFSqelE33CqYf+6K33o0iQpEF5HQVqncYUjxP3OZUKNOn5+B/ZXkf1pAR
/2kMx5zKky8F5WIm5zGYLOh8he65ATD0eGDnlVJdw80mzapzPLSMwe5o7gjP0P1uSfo0Uu0NQfcI
d7V+MCfX28RlT3ZGgjhVDPF5PfTCis9UR89pVttIh+0MGm9/dxMEFiBLfmYrftfWf2PDerOG6Xet
t9TApPkAGftcokJ0JnBE03arDT4IPxrCRrdOnr5gK25dRqZ7v63T+lBGTfaUTfDwFNndRDf7Zpel
24xF3UZHmIUpVkzClzbApc3soNNIVq50YWAI5CaHOnOjB2JpQtx+DHmevcw6hqzUTkIm2ikeDBSa
Mp/PRZwMhxwT5Aeo4cZeE2J67GUWsZhF1go9ptr1A8GI1Jq0bRknzlPWRnIb1Y9Vh6zHFDbFVAIg
8c5gSZxX5BxKzH+DhQUZtIlK3dyEEm8JYb3Yhkdc4Cyq16Y59IpN3kAeu68tRfugdqwOt32Jx3AH
DciYiGTCIl/9MVfsnLSqL96Vipqol7TjsbRMa4PktfFbhsv30ULpI9G1vCMrbiEnw32Ap0rqXyeM
dyYwkhWRar2PdteR4StUsjUt8jPARd4jDFF8hvXhHTydDVtS9e+aF/Z+Bkvq3bOwQrJmt36PCoYI
fAyrdyRkI6baWLxFinEicFC/4D/pAUg44WZtxmLWL7mCimiU73OblAG6JBNOd9TuKnNkkjXNk7TZ
E4eR2V9aTFwvDf/reXTrHYQz9spMQJvSy5Bapo71yFobRMl7UuZaeWkTPrLBDHqbd4nFUIKV9zjg
kYwpTBcZCwqKmw/UKGi/EQl69mhqgQ1lfKeqSkNwSvPT7VNKzHiDoPEv7tR0pl2Pn8gGppAdkIZl
+L1mpNfKGhx/EomxTYCAfcPq93qReGSSx8NuLi99Uk2HronDy8z/osT2A5zF11SG4gkgtfPxpGLK
qhX1ihU6jn75/GSbExN2UU8BQALsOpy7KUyxk1X7uAsQM7Q7YwlB7fI4QBGfXO2hK47eTNIq1o5k
sJTzP0VXkDNSzPuKVL7tVHpvkIM3XT3ECF+4/8MZxu9UuYJ/xYYbQuBwO8PWduxtmMjID1OA1qbG
B0fwcBfHSIZEiMeXNqRPtpJc9GXojlKAKzvr6k2Hd6iCDxsTt0D4ACCAF2toBZ2XOb6aFRQimR7a
OLSfh9IDVLeyXdMZpT8UgBqFF7mbhAA4v6GyvG1kaW8mt+5PGHXYj7HQYn50M7yFBrhMMxlQc5bQ
V6eIH3KjgqRrPExY0217a4rPaDuqPQt/i3d2xTetOmg4ZgilCc8ttyrmUOVv05k7gtiEdeixopEy
BkKeHG3btmGxLyKRBmb82tha9RRNo+6DqP3D6E2FeRDTKbf8fupLXzaRcrXLpruM9qj4OeX6x0YM
IsCzmX9c9U6S6I28AOZJ2voJtBtyQwfxp6hxoMwtArQdTcOZHs9LH1NaV9WSC/LGHT+J8dI2VBuJ
UfROUeiSmJq5jxi57/tISf3eVa8mgM7WsKfJ11rl1HrFqxC285C3ymc98kWNlmY8mmWVb5sp+dMY
8HdqTMVJznkqujp+SPth9JV4cvyRlIGWeR9XCKYV1c5OBHmH2ykkPUj0KKW7MCR0DesO4Sif5mgO
ZzOEvjWWMpDdaAWN4HfSlXp2UkSPBNQAGJ3G4uhOPckgblE94Dl2UWu2VAZUEYNIRJ3IDciyrMhE
Zp/r0SPRZWTxpNV9s0dku5WjgmStEvMhs9IGamX50jbFTVEhvGGw3eydpvnQRKoHRq2Z3GEpN59n
XuduRCU3R0c3IrVowUS7XiZb7KBZwUfatFHZfZSeFCc0SirVq/mfpjHgyrEs2HBToKEgZz2Yx5H0
oc77SMPc9FunB+vApmlM8YZu7Cul0vEyQjLEs6jZpW705mBWsx09nTRTkW7nMbLZDPd8QH0vdnYU
qlvhpG8EAo2bCshsi+Wquk0lbMJCiTBa0cuHfMQPqwmZojLbNHwHS7idEvdO0GZxG4hQ7sHg0lOC
9a6t6vaZNf4DYZctNubxk6Fpyr7kRvLD6SmFwDFksbg17Gcji0Kz4VI3EehK2qphx6rWOit9dnal
EY37rLS1TQzBxhcudrLxNRKjxfKm6YMMhuTGcpKb9MTZttx622KRS906U3c9crzD7Kgeil9MThjD
kdL0SbbrMH6fO7vAzismiwE/9V04qdvGcWsfuXK6Cz2LkSQU0RaXpw8N351t1TXDXcuAhTLUN5Wu
E/XleWSWGhh/VWE8bgh/vPNVuWAs7k/gz3QnFJIuJmPjpHBkIkA52PpOTaJJjaGdHmbQfEbxJsFn
0LkGCtxASO1tHfQsKXaVhYN5hRME7PCifa5SJFwGhUCPmn89wqBPR3PyVVbSZkc0GOPPL2wWhrOI
05sSVnPQq1r4KBrjwzapw899eYq7RBzzieHaVKBzFVQzSufssMtEenome3ejkUIXVJWGI1IRIp0L
4SklzanVc0heY4qnY1T5IQare1Vhz9JXVv11sGZYEGaREY1kW7fQS+YdGk3CMBIEqd2ssFMfsxgi
gFcdibzsTuMg+tP66PsQ2WZ3ymKoU2hqmKkd4Hb47fspT909X255MlK1PNngXbt2Li4TZr8nLJHm
U5yxafPQJQXrq7ktxYAuHfcVBUZsaM6gF64P1H8Rmlefkip/q90MACU3h/owy4wtsoeq2U0nbIm7
6TQYHV7mTkMWrq1lmW9ZuLPouXnslSUQr9yP05yfmEVyNkFjuLW64s2WsALaPip4faCWhpzdzCwC
RRaSvZQbntYDy1fWoTK5WMDuu1BR69Pc1fhlDda+Zjg81WoCd1GyLPWruniJk/Z30+bd12e1Plo/
JjlbeJ9P4ezi/NKJfbikUa77jPWRuzSXaD6+701d5iNvmoM9hsPJjl4RNZUMdFsNq392F1RlPSd+
M/Io14JGrZJj284U3OeNNiQ3TfFi0uz5xyi+WdhQ4gTBCr5pwjBgkFreQHXti+aSKAwXWOgGMpnC
zJdqGO7ntDoMTYWxQk4qYiyPQ4suUWGxBg12NE7rO8DMg7qwM79StivJqzDcOVgfNpos2f6Ghi9b
SJRYhSD/filyj63VYILXEEh1guignwQa86B00LFVv9w5/QXu4vLJhnjI9brlsjumTQYWMahSHNfv
qtTH4lQvh7W5HkzMPPiZL1/l/3c6JIj+v64eHK/ZTYMAXMz3WjkEhC1/sDnpgsbEFW5rKyYGI3ly
6KvMo6jDBVFJ/nfhxpilT37t1fAzhVNBuePQw/jbTX8EmRJUAEdNaR/CtJPHVMmwc792xATuOtnf
8rB8SBgHTrhkk5BWZj+xk4sAyhtkWh0Zs7N+bfCGBw5X3K2T1IoPMZpyQhTPz2GV5Yzdc7bThujm
UBULszu566+16hr7foEJVMvKTmOETWRd6+dJI9pmjxDBuXc197DXu/Als+LFW2WQxA/kEULKfjgq
hZ1w67jTRUwYslmO0rBqAmf0MG+o+vQUqgJf7lZhWYUY68xHc8QLRrH8maqzr4yQtFxD9xMvMu84
HuVlmZy8Yv7Dl00+DaTVoznkZGvqcbuRlMj0ofUug5iNPaByiWosiNlCbKy6Ka5qhqixZxsViLSM
/S6NiqsVU3HGyArT/nyP0H7eUIXxuArDZ2PE2ZaMG92dk3dY//U5zGMzIBI53zTKXD0kGGcYWqG8
lQyzO2es3WNKLtGN7Exq0tbc/h4TsXfmluz51rw7jij23AL5IQRHfyvyEMeEWPnZhWYZYE/bwxgV
6UVR2fc0Xr8tUyl+RqV8BUkKSOA2P/pI3DBEdT4zAZ7GvKDnin1NQ5YveRRXfq0S22Y29i+QeRcs
gDHKUdvuAFjyTGkQjUtXIbQCLdkUUZMcdRznN05mzgdcTOf9TOlgA0vT2MxK22xZPm6Kcoj3arXg
HR6IVA7S2orOvkD0J65Q9M85ehIjLuRHqJQ2SnCKCfo9KdViEa/IrWrY83MzqB9to73nQ1vhTo5g
kmo/dRiyWmI39vABGvINnsvJTcRJhrg1mRiktu2UpecqK4eztaB3E1Tfwairg9fXyivR11vhGUCq
KPY2YZduxyiOXmEK/hIETT2ata68GKqlEJ+hDlu3y2A2WoXcpfXoftTg17Xnwq1vwukM8BltUhM7
pZ4K8gFH/o2Lk/vPxhuMwEkc7coOwDjWpWz2DdqzuzRbVO9Uwj9r7IMtL/5TE0jMelozbl6Rlkv2
iHnwjF7cjCoE2lBE/jstP7EVkNRIZenPte3dYRuHu0g6CIarmYytOZmvQAx/Jr09zpNo70PTurcO
YwuZw2cmaLre4wTOcLTWv1Pe7GmteSfU0lL/u/11er1y7Vzb62G9/PvZ333/70usp+05XMd5zMqU
YwTyifpjCTX+elgMxB2v7fXROt/0UuWitf1fD7/Pf1++9q2H/+lbX2ftm7Q23xhqOfrs7VK83/K8
ZFJdHqoOSxjg1H/3Gr3JgmA5nypQdrfksf2r/fXUr6OYKAMqlrKLElGd1kO5TLODWWA+trbNZvp3
G/dqVpF9/FBMevRsaSq3g5sZASSi6HntKzOb0T02h/3atx5UtOmqHMKHr67MTp4ihrHvJ7UkNx5N
3Py/+tYTeTPX1HcWr+Plxb/6YqXxNa1Xj9997DgDzOyNa2Gm2la6ZbS3SqzGC6WyLmppqpcw8yRT
39j+rF3tLYOIfNdVZTzNoci2NgFEt2Ka2T5Fk4/FW/EhYVzsYwIgDxRGUC2jTiRkb6PpXr/p6xQs
Jcwf7aJvHsw43bvMsWeSPFkizUl6RDm2T9jyn3MsW/eYu7zmdepckB+qW4VtF8NKZD8O7Rizwlcf
k7E9YYaSnUnvFUTqQOSGRTVvDU+zCT3J8I8r5p/CwXaSD9q7A+g/5m2tfuC3lm/EYOdbddaeKDd3
bDE7bBqLZAwa3A33Zl1Q6VExZNJ0hHIsvTdJ36uvlTNAGG2TRU0BkpSSD0UEVWS8x+Ufo+kadsoQ
GrvIepsHs9xkaOeeU4lJQTkWv8Dyp/PaVUd6d/HS7Li21gNC4WjXIP3erNevfW2nv3pWXz+srV4W
MxWm8bFtJw+eWis2RZYMz7kIc2Swctgq0TA8r32yYLELOeqytjxSOc+yyj6xofnXBfOIVTWoJByU
5TXWQ6b/lYMlbuvLeOUsjyrRhf73BX1H3IOp1Olx7au4bx9aJbx4DTX8qdjglxg9aXOmEuKZTDvH
jRZ4gmF77YssectyKqhrl1X0sG7T4vc6rq9dcpinQC01fb8246kpnidQ8a9XyInA1iEqrZzXleQK
HfQpLmPnEDeMr1i2/Jt0+3VJM7M+18If3/3/ex0Qfw4d0tB36+t9X9hr8j5SjWNnkw0BDk7FI5aB
5tEYF/+cSo7+2rce+kItHtvlEMUKdE59mhfPJ6Q5/znxfbGWzM6h1NWn76710ZSGxeN3nxtnn6pX
s/qppee7dRM/FjolY0FY79ej7z5baSER1N5pvUKhwvR1WR5V6UHRIcO0Oq7jcWkShqJm7WsEELQN
WTPs1qYmiow0hA7dtWM1ryIMF5LPghUuF8tBZIdYCEjVS3MQXUliMDwTrJrYewn71fBS+G2FCcK8
NE2K6ge9gbnfDp39Oub1cBAKK7b1bDo2yaGty2kTmWjl+9Z2TmHNosROQOdURROYpKX2i9PnbME8
8ba2rExL7kudYG1JN7RfDNPCJanNbmtX0UWsJrJyflibMKbMgAzHjwqfh40+Vt6LJXsFSzCpbC3P
c180lkYHNWdRtzYLrF7wX2ORs15sMFw8oWA4rydDGB0vP3R+1n0wTAb3VVk+qcuLJi3L3dbz8of1
QmKJWdNNHclIBBf6a9/AzLMVDS5UHvt7T5Y9IhqmvHGd2Na5ydWdELhzKeO0PXKRwLD1+eCkzU44
fQr3M5L7HLeQl2i4lWWd7TyFYOh0WHwvB/sOSGBR/NW6bQEr61VJetCpVP3RRQmz+5Rnr5Y2Tqzz
GeUIjUlZixvOeZbInfERTV97ZaTY4oVv2EETwTFi/ux15n5tVeVQvzjGkdFRbm2yLB1YQSdH1z3k
WwlW1HkoXpsRJCutKEkho9EPWh45gaAmsKB8TtDDdNnK1Ox2wFgLNuaynM/uU2fkgaln0cHTN5iP
uk/2kgezHvT0YJjK1cjrH52uEMXjVtOVN40NRzGCV6fsXRQDWWRM8TiI7BKpoY6HIK5Zxc8275/C
sFJfSDJcGTd+bXrhPQPXSirW6qpS8flMGuyi5bA+Essawy7MxyiP0q8ubQzlSTH657hJf5e2axwa
YiwuwsIfbmKJe86q7J21d/PbNcWlHzPtk5iNXeI1FpulazPNPgvynBp220KXsBLfw1z5R7Twr0Ve
+xHZGK9m3BwlRN7fWoYxnPKUEmPyrNvFGWfefFdo4LS5Eudbd4hLit7yB4u+at+7CBlE6wn86ZP2
yeyLGiDAlr9r8VONZnvvNdrCzs/dzaSCEeaxKAjOdgFtVZix9qzf5njIX4YuXtSFqTitzbTCbxTS
xAPKe/sp7CbqUN1QodUwxidZm4u+LG52sILjQ1PhEWIp+YG4J0IcUrs+APrVW3ORlbMzN55Z+vPn
Z2qQFCg2kKC2sUKhn6JW6sd6KwFvbN/Ub6QOPkczI5DBULuLQr0g7TuH9aVo5avutHjWZvnNYrf2
2s+udmsbfbeew/rUO3dkaPuj/adjcH41hePdsxJ7fiIyXnvLmEjRJoR5OTdiBAfWTKrp0lLxW3yu
epD7pdVTLH7OSeJdW/gBl8+Nl+xEWFqvbVERtptn+/Vc51nqzQnrw1erNKtbO8xHU01UbC30Q1Kl
8yVbDq06nOe41YFraJVd0+96V7HxMtLty6hrDnveKfNBdPAMWDuN5UxsMcdMU3bO9Nq+qIPG2XBq
560pZY9h7dJeT60HCpjEPPWXtfH1UlnVWBRVC2DUbBCHoc+AJRtBYJpr1QLBEM5ha7NY/gBFAJtn
L7RnqhbQiWiOrc7Vs6vOx05ML1/N9YxWl/1JWsklS/t3s4iLYwbiden76l8HHDCdLblyVfA/JwbV
Gx913sr3ta3haIbfjFrlQyDHWmR5FdkCBo16jGGAGUZXI3HHnegRU2qpGl25kxAJ2P08PSwZRmvf
ep1LNNB1bbqV+YTiDpRhef53/1w12BfVtoIvY1SzlAu1jZhCgeKUQx63OQRjJJZDWlJEXvqkyeiJ
EVAEncNuXzIrfy3DSlzWludN4UKtJJF8OTm0sbJXBjtmI513L6qd6482uR8wRlpIL1xRQUtlc3xf
G6KmxoRf/fywNrUWKgdivHS/Nsspj4/h4MEcXp6JjWd2nQf59YfXLtuaAlmn0fPasrIBiHXAE2Vt
SrLft7a5ANHL04VtlSe0GLa/NlPdsZ5qJLhra31/baQfUjurn9b3ni08r9GKFfI0l/e9EIsmXSu3
a7MkXJ6fZk7azfre7AwbpBgjqKW1vpoM+6e0BOKlsExpzdJyNVCqpj7ZFAsAkqeKsdosmoNqUxmK
CP98dcZi8uMocn5CID7XPCKTjvupsea/4BZvE0joR9khF6EoL+7kfDPVszT0yegsLzA40kNZ2OGp
NWZxDkNFHqhD5ocCE8+rnsVvKfZsf9rJeTYn8todt/yTZ4VN5HIynrSSUGM3hn0D9iP/HCnENyD4
bAy0yI0v6ZjHMHGi6EyJdB+P84s954aPHSf0jTK1H9u5K2Y/qzR+3typfZpd14Ni2+kVNBSL7PCn
g8Nj0Cco0N2hop4WVT2EK6jnaOhUPDY7VCxeO54hy8/Huql+EZupHC0tm16sruJnNz5p5MG/kbv2
O5/dgAI9zt1luBO2+Ky6LLnKWOJbmzrKDpm++lZascaitd1prm6/CntPSSz9YczzsDMUGW9dJT1H
iveb5bp6Mmv5acriVzcKk/JO5Rw0GKNU2VyCszAaG+s4xYEJ8YMnjOSfgSJROlkuVKSKYqXDjZ1U
o7fRBeWlCiLAc1HsQeRjSn6Enrd5TPgL7sRUCbQf1Rx5B8uj8gnxPd1WAntM04GsNMCFb5o+fLD+
cVF9X4ZcezbU5oQQvfKpQkU7tQARs7C7BHgZwXtV1ua1Y1zH8R+dxBPjVrS2e5iyDvvDEYJyHYAz
KgdNoa6GpqnaoZ3XsQcJjdNvqB7qJQUB2+CvZG9yO19yZOcj0yMWm3b0UWVufZ91Jm269KtD4R5y
tyNATDko5igeRi/+PeWELo4D3rlELf6dkcGUre6RBhg1gdWL9kbxVttblSVOkZWDysvS3US5arzB
/Pw1WHH518QFk1rQp+y6CvG3AKwvSswhhrbzVUzqjiT3Dc9qocmnCpbK2loPldVqO4TzgGPLFesh
LHWYLqN3DhGrPGOjokH7iw9wI7YxWQzXXjPV+0Rpdevp1LrXpoWR4iWL8YJfTvawC++DgRh7tPuH
tctAfbB3pF1tGjfR7l5vtLA8IRAtrbVLMywM39o0Oa1PWGafo8HMzNpFHgotXNw+y+4+hVBaTVne
1haZVNE2dUMidJaTIzsb6tXtaW15utbdpZLCEHCwpF/7dDJCjr2X26hoeMJ6YFGy49YgXnR5QuQq
0zapEhU2Alewqo6fOp3qw3JSWQ7jAPCnIBo4rlcAdQ+nsMAF6vslIzc9Yb6afL3nTA5FIL3pPsXA
HZOl6fcmJBotr8UpzQQzXdHGf+3WxleatdOzI+zndPhTkon7AqYZTIY1Ek2SGy/lWP4WCUYT6zkg
WjXAnNI7wBg1X2yNPEOl94btem1u6NGpIqYmWM8OKpUe4tetfWg+Md+XkGHqKTt5ghUEUjT5vB4w
Rym2VRIW2+Q/ffokMz+qPMy7bV0+T9EIyyv08P4296mQxt0tOuOezAqDPpyW49qMFa87ajP0kPUS
bbCNOxPY5GTy6/q8oYw84tJ6sJenV1G9g+4eYoiOtq1SOud5PSRxw2jXDOPRiWLnucUb/TLGCjJz
HQJaYUaoo0mk2a8XgwiKG15y7GnCNg9g/TZbPqBxC7H5X69Xd3+LTAm3KPshRhGb8oyWTifirum+
mmtfa9abWmM+W1uEmBb7uYJg99XUQ541Z/sQ4sZ17RqNmXJeF6vEelTRfe2b5vCk5dwYa6tulf7Q
WnXBFfzR9dDb07WEHPL41YUKkkSrwfMNJ5dPjstt3uKdZU+66VPbpVJsDNHzevBUsVcLY76srTF0
m4us3X2hpzIJ5mZBgevK8dezhWSWTy0d6KxJ4t13n+Eln56qMun1ZXPTJKqyT4ds0bFRn9cDvyMc
PHqq1d99oTm81lIdH3D0UZ/7KIwfas1+/74gYZ+C80bT7L/7XOLK2vHrRZt+wLACG6HAGu3pQZfx
Uzt62YU5MLtQQj/1iCBOa4ugTFv114deKp611myP/9W3Ps1qil91G0YbrawySD65c1sPbg1K6CAI
QKFOX6kqkHSpxdTDJkGjeq/jsLyHSQm85sVyv/ZlMgerjKGYi7wog6kKVZ/ffnhcLzYNMloLXIoN
E/pPqRKHlTLMbqNO1vd6Lp9bgMJH/F7re5FgcmsKJQxU5KBkPQxnpzN7PgBOCuhTGwqpMKU0u76r
Ux1fm9g9rifXLnLGNMD7xjtq01BeJnM827Xo+T4H47Uxh/LkjXUHK2iKssc6Krd5uVXUofw/xs5r
SVJcbddXRATenKb3VVmuq/uEaIv3nqv/H8TMolbtmR3rhEAGyAQhpE+v2VSVVW4UwxsBHrnVTpc0
69pGUDTC1o0m+7EtPm5fKs3N4MO3Fzdvr0brodjusyYFL+GH24Q7w0fwIDKY6WSMAJxcKQ59YP4a
7RQEW3mUWw/mhOSD6ZZbdVMzBllXjD5SB38hNVmNoITXfSBBJHX5movVPvAxsOt1MOiy1J1ATLwq
pRXsPT4IBLhlIOmAlNtWPcsjWnO1ImksLsBOsqV93KtvzLvobEAvbHJNviVNfMSMWroUTQ49tu3s
Y9JCgNO017DqQqZ/NvNk0J5J69vPY2Iop4EVbeIdNcFELVsl6VDDmVrJPU66qBOzfDvgBuDkbbSq
R76RTIavcntX/Mp5nET4BkgM5lDo8B497aJXobyTMEZZZcHbOI4vrAhtglrJd5lZ2+c2wQ2GQAC7
y2boUIA3teKMaNkXEBY9LnR1u8stHx9XVXVvbfqL0/gn5Fa0FbrP3drSNVZuM0m5JIxVE6OX71rM
mbsiGc8GgrOeD0gkkbBcjFQ4eUN0qJSuPJWNW26xj+w2lWV5l9gux41cq1+8Hv8AEFPN1huhaMhj
fjeAf9wLVX+VwqA4JKg1XpBJBFfCN2UbV1Z9ybOMKInawd8a3bVXDO0FIMGhKRFkrMtonZb53kl6
55hqQ7GJGTcwtdL9lYab1rpsm4NRTIhAr1G2emdGOwDCP5Bq+j6ZiR50VsnX3K12DRyuWaPORgSP
dmNWEnC9qK7PClt0EoBroSXBjL3R+NprJmwb+UcRqQO8Or08dwANjtIU8NCquxhRK9OwmiEKzahh
HST2EWZJIyQjgq6WX9Xke2tKtziG54s4yjoO76CX/4y2VpxYf5P5EkYlmmvyacgK5UmH4aHT7Fnu
NcsuAn9jFWst9YNLkxbeyesZYSQK7+/g48sTNzlye93UevOEkJXVoklhBa8Y9TLAjIihmkVZ7n1z
+GHrsn3p7aheEwqsfUKhM9gBbzXWlkzr6LU+jhAeZBolxbQsK6dIyReIAOm6C4NfVZLjkh3oB77l
bQRiBXmrcscN/VPGWMT0hOFZfcCUoy6MRwIj6ioEXbZxw+rZsSs4ZnaF+5usZUe/pB8MJX09dm21
zhtiAmX6iKapfGmDQLnU08bSMay0IGHG6cpXPXerNyD1fEVlhiJZDX2vUW29KLLXgLJ2Qeb9klh5
QIkhQFGIUMbP1ujytxpZcz7ahybFxs6y4TSpHmsgcg891WF4fPUqgDzjnRlJvWbds8j1G7bmyQo3
gNc4lH0ubxkThHozQC5+6B0C7KXaDKwKe08Iq/D5rAsQSq7cgMPXw0sP8nKFbRajCiaFTSTD4dFr
gtdj7O1MZ1KfLdpfnu0mCJRpwBttNQbEoKcAD929P2LVqEKYXzUKVKb6dwdpMAD2u60c4HylaRF1
tlZ6WstrhKazrZw1IJQbCQMWRZaQj0QvxvNcFhZy+3kohqfeN6sLocZkPTYDomhJ/QB7+YlIc7Uy
0JM/OoMKClR1jaNl2ifJbZ2TFLn2yZhwOkXYfK9s55IHdLN6JdGNxUVxGFFYwkL1WwcQdV80zTe8
DzQ4waa3lfJouHZ4FV0sgsfZRCD2YvU5tuwz+IeBUXbvcge7bz2zdqIbHvClMNyqWuOuqgwSRRIW
BCpqT2fVLTcOhV1kKyMy6z3Q9QxQnGMAuuFjsIPMfLJSFqXUDM0tpGOfc6OxifJkyiYKw30+1Pq+
LQvnPXZe4DI1cu3+HM1yA+edb6kzQWSkn4HWrlMj8U5q7+GPWMjVhpm6c2gBnu0NcKDgTliSklwm
bw2Ee8vICHrI+oYx49Xpje4x7tAoskghJhNta917SRPJPC+bosusOWky8j+aJRQxbL5uhsvY0ekM
cIx2AtCzcJyd67nO2ndQX1Po+tZMmVeq7PEqurp2HsuQZVNGH7/iVN2mXjSc5BH5JoSi7kro/TYm
hyioOhd0i0VjZHbGh3jaTOI5etorF1kv63vX1sOtDqeem5STe/W9DBjqFmW8zz1L9texxWMEE3aU
auYfTRsz8jCCtyhW0TnUs0dD681dnwbMv6eNa19Hp4GHVivhtmrusVVFJ5/pwSl2rWCjZRAAYGMH
Z8PU76qnwd5weloUdo8diCvie+G2k8r7iEElgT0mZ80kcKYkB4EBM6cVaajCwBJ1Y/K6AoH5n43U
sF7Uom2aOdhlaD6SWm4OUqNPnJowC34NFrLn00KANKpb1cXWFcMtOBKYgTpwrL0WNNbgdQMzTpdj
CY1cEJQ+0lCzc6UPj7I/9lA7XHPTo0qzHqYkMgXDutV5WHpsAzSz/BheSYP05KiALnL07Awi49AN
MFKAK90avblLNf5PqR5GGxUTzXEtMHP+ROA3wJ9trW5I4RSM9q2PFYWhYJM8OCzNncKqeBuBG73i
tQHaMPvud0H8Kqe4xDj1LztzadwiSmBNoYJyVJnpxDQoy7GVq9gMfMIAWDnSxhW10QDHXi0XWwmw
pwtSYChT/SROg2vlS1B66TEJc7rsvrE2GHYDD2FJARBcNq4zFNMCKzN5L8y1Tpd37RQovSVAAfzX
ul1UcT0kR9xrSID1EI3+m48UHOKjuwFruY1l9RDcJ7wRAO1NpPB00f+NpXXcln+Y19Tnukv2ZV/y
mQQVGFlYWssRJKEaHmdZHi3/a5bm2hck5FHk7J/UyDMOcSc9jQQBJnqrvC/0yXgg/CY32iF0ep/V
+o0Tjs7RD4xbyFLaOlaRVarlFOE/DcS4ebZ1dbgocfjSy8xS/cJDRtGHMjyZNBUuujZRxfWAAr3N
ChBeUjY7kwVvsFy5OQtHxMOfprOUZ2C7NtLY0sBEQKefViZcfRq31SaLTecRFoD1IA8vIwi+Rw0w
gpl61a4Ioy85AwPkKwOglTmLqSI5xmrCmC9PAGhK0j5qbJ/xkxYDfzE2qddo6yLP2gPsiOyl0cvq
0MMWWYukGlkVeOPSwC9Uqq4Ml/k/dWNu1Nz7NZjSsM/CeDwj/PHYjoC9dduMHjykXB68SilZGUYK
02qteGuUZrHPoYFrHuwMKUJiLuHnTUwNu0Mq2PJZZMy8lTX2yZZZ9INGnINefJMkD40PWOx7ar5g
WlYfkwkzk0+4Oh+ExVG3HoIJN1pqg3wEGOFPSFKxGdTgTZI0dxv+J0vki+rJ9NqVp9zjvjo1dLpV
ksVsBdCzUkFOK2XhbdzdgCPkwfBfwgqkgPvcV16886DzmrUGt6jrnxEqR90Qz7tZV0NghARuKNGZ
MNihhZL3JLghCho3hiTZ/xjsyjuByzLGLYNVfonYFW+0UcAlO4jdaCSCBAuLv9eVGWhfu1ZREMql
/TBBChnLJqesBW7tVXg9uKtIUqY4ArkeWKwtqypfLSndRLKHQ+4vve1AMU83rprOKPYWfKKpRPK4
FVBFkdmPyZAcRM3AqrkzyCJ6fx1fTycRtRRfHlamlcQb8SsjtKZZgEX4bHL123uVvBcKI5azhuTe
HcFw/mym59frgXVIUaMWa8BiE4n7L3ZDpsgsaWF8J5JJUuz9XFLxn5l+Uwru08M74yAuKX4Gzst+
UHSIk7TF1snzX+K4uPfgmE+PcX7CIlPgpVKXVRdjIo0ueX2uNnukVvBkAvQxY39Fa4B2ywp1P8T9
VlbL7wIPLDYdMOqmhF9HPBXJkaToTMyICiumj7errVj0nnFevux9a2Eubp3K54maSIju6qh6Fs/e
jOyHjrjPbiw1unWjC9DbY+jO8lZ2ii2mf7WPZtvy0MAOq0CoK28jHpd4GmIvx+MzWold0QoMX3VZ
V25WTtamJ3wdHdBnYnfaQESgbUj7Aq93+pYuGgEiAHPGahgj0A+74mgLRwqQyLaWnubdMW5BQ5nB
QVyvrypi1NUmrKMvY6+exJ2b7xLU0lVmxMNG3GtxV6I6Y/5fK4ivTBgA8UzEEWJP5M3NQaTFRotx
DKkaH4gmoo9d8yQe/Nw0xa1ZWoMoKYl8rgow7BtxK8SPVNuS+1N7mbomgs4o1yh+1JNtCHKX8/3V
U6sdAV5pu4TRAK3uWSnSGqatv0tHiM61OjypU9chPttJaFr70RtBAmPHt5Khc6KEW6EnZERp9v9c
+MNvELvYXkF2V311rjk/PdRkcChtNXUjugDxfW+QGz+YALL6pxgu73xzZzjFh7fmA6ji8x3UWMbL
AliTY7XT/FQZt6Htf5OaRN4ud5hO8KRaNpTupXOR28cEE8ud+C2tWzzE5ijv0Ghsx3WV+Je6UyVg
HlM/NL3W4kix9695TpOPCAf40Ua0hDaMdwxhmLpMDUHtkXbS4VgvzWeqYBYjFXR13SHBdhAtuG+M
7jCkBtOSYptaHcZH9gSu/Nfrmll8dH2wwk6qAVeYAClL2xvDq61OAEYtM8tJ3obubeqWRUsSySUv
I/oz9UiGOlpb1yo6MCvxo+VJ9JGivtgsb+uHJjrvivKxcLqDU+lr0RLmQ7AV2EtvdcUCgegLmbBX
exS6j8sbvrRlkSeS3tQK5bbdVYD09r4V7ESZLhq7qLEc/7kJirR4amJvPkak591P5SL5KW9utnlh
mn91PdjKscAf60cPrtwqBh6TxYDcWhOE8/ThUB2Ipp7KRHVQd/hQsE7PuEA88c5UMQa1HtKxvluM
DZgfXlQiFqOc4bEd3VNAKV3ZnI0Jqzr2+T3t7Gan6yNDiUqVN7KXEbtpEZhZscC7E7yDIZ3sIvWx
KzdekD9YmBcvD15cVSTn12lJi8ylmXw6JOvi+tBiPygao9iUU3ct9tQI+pIewnkSd1+cJAPPOIBZ
odm1LrT6tXhLYLWTK3Y/5Ha29p4aiCiJecuAa/AWUt1XU3ApfG5YE0rxkTg41JBwwjf0kfoatMDd
kTHZinssNuKxh9PwBKFc5shD/CMd1JMTaslOHvtzpOcIlDnNQXQyCr12DWc3Rz1342fe/AXQ6l+Q
8pOjOKF48mKPnr6e2DBm0P0aO+cRszh7xiy7kfns4nm2S0WLWDoDWZGtI8ctv0+te2XTDhDvl7uY
JxY9aTR9ZhI7MTauAV1IkErgBbyDS9YYiTvIj4oqrK1BOdHQRekVYzvrmInBFnjdYj/Y1nEAmMN6
7h56JBrFgblOcAybR1fzLCpQvIw1N1WZO2G41LdSi7SdOL/4Xa4Z9MdafRi1tN7JunYXT3V5tGIv
bZqfoTYEqz7LUPqHQv7XBG3pOCTx7RfpeWDH9DTHkYbpAxj/rZKYKez8Ou2uCLLrB6BpxUmwdrqg
KU60hT+5nyTz8xVPYuljlgfDB/p3DD1TH5xyY0CQRhbD0nA4yXgJbHrwDQqB25xbJp6MaNaeTOzR
AB7sZviG/KczFxWWHn15knODnvr75SYspWJPVPn/n4qxWg976bp09eLHiOQ8Fl/SYm/OHANsPxjQ
IswgBrpSYx5kPBZFFXHZecgldnHY5FWbd1nX/gtWP38oxe/8MMqYj81Tew0s4MKCIPYYfOjF+JXF
EULX4jUZM+Rg1t6gf0NrhXiy30aHrPJ9eSuqz7vu9AUNAIM0XjyP40RLFSO6ZbPkDWPCkoOCUqQC
TGwahIm/s2xmlKRIfxjLzr8+H3uYONc+Q9etZb8Cnr4zWaUa1+j1ZixC/bDFD9HLk2qr8lEMy8Sg
TuyJzXzqaVgokiwEoXntQQBZKosqS1LsLZvlMS55yzU+HRukrw1CHfRh9Jmi42wAAqQHkRZvHnc8
Yho/lc8/fsyVbBVInfxhGCke4dzyxu8eRPujaK4BSrqApqdn4DcNkhuipfzzrjh67qoA5VQHO483
n6kgHkyRZQr3iRMiCB6idClY5oCiQGyWeiLZuT87pUyP86+fWvJM9ljemXk8MzdmkeuoacP6yX/e
O7E31xK7n9PioPmsH2p9vsDnoySFhY3afFFGpGZFv7KMHsSx/5S3VBGl8zhb7C4b8TyWpNgTx/3r
WT9MZ0RtUfHTpf4p79NZP13Jmzp8jObKxofRN73ieDizVlGM81xVvPBiQygFciY0IibvU5ht2Sx5
Y4InKPQ76hS1xu5cSXS34uRL1Q8lYtfVPRBCLMHPLVq8LOI9WV6W5aX617zlMPHeiXr/lPe/nsod
04ncn4Wg/fqNjUMbw9ppLCw+XMtmnsku6Q+xin+q/ilvnk9Mp52vIM7zqc58hS5yLorU/ZEbx1+L
rkHMQcXe8o0WfciSFHvLgGyp/CnvU1LUc1sEA9qfSokkQpSZEPl4OVl7Z3grmvC8K3JFeiSUzbQ6
KZKd6mTPS/cOmAra+JKWxolGLtKi52cs5BFRMhLDnkNHrmfU41p0D0T/kWStUAb+i642dxqmTAxB
9C5ZPkLCRPxt80/d7dIULDHpX+oszWDJ+9RcRFKU9l4VE7KwYXp18qhvGkuNx7WY/0YADAgXRf2L
V3fBbn7jxU1ZNnO3uqTF7frXpChYXl2R9Aik/NV9i/SnM4i8MYnATigRr9HS2c8D67lcPJ/lyAqv
EiZvydEgMKJNEZIPM8elmjhWbMTAYEmKvU/1RCe65H3446Lk0yGdU0jbUbuCCnwsoVLgGiBqECnX
FJAc04crxxGvfhZdl5tESXIQdyaP2jQ5jLK1qhLLOIiXfXmi87v/IZj5YaiwVBV74vEGWUtEb640
B7lSC9ETLQyQSVHRyu5GJ2c5BjUXZbiJV3SOU4oW0I9qWL2LF/mvqFYpe1uss1k6qVgcTNPkGCER
DEsc0prYlBWrlasl7RqehP6Zb6zySXfYGg0MyOiQl8iHoSreXlfds+BsGywABDLaNeKuiudSJlCZ
1CJ7yUN4JoJPrk4PeKwR3anneOan2y9u6odHNE9d57su5ixid37NAxYnR0cftuIui8suG/EDlqS4
sZ/y5lmdKPlM5lxqiuLlL6m+r65NrPVW2BhiFeel7luThf1eQwhwq8KYJQn1DAHS7IjPJKWGytqZ
ZiHTM5U6DjBPNYrwbiq950BJ9sp0Djkqk2vulfVK1BqbpD9IY65v5DYBpNd12aoKeNXFxklsfW06
ADwVMEWXOLJ3cuAb6RbJIAyXmdlviUqCGh6sY6V61QOcLNaaEY2FeJ5YuBeF8iV2+5cJ0f7kIQP7
BP+m3KAa16PKQVLkJQgeJRHLE2WPCkRoFvFT6FgoC+rNdQjRQrCALexU1vb3juGOj3FR/YTveGh1
JX/rUx1Xrdj9luYMyUt84E+uJ4MUT6qX1hmN7w7RelZ2XY8FB6VGHafrVl5Vll/KEUwvU/L8VZVj
c42iDvCqANkuOZtsAXRCyWNqFOg3yfKmQCIYZagcHDdGjMWtn0oIJWEm0OEo4EfKvsrM/DYOUXET
e2KTZJmF7lmaIixMEN7IQm+TF8gPuUP3VWfxbF/Lk5RfIhcadiQocWymAPDKdpm5hVmI6rUM4VNz
MRKVUTDc1EkGJsipO+bDVWafQGqwvOYQbK9R/RraIXjspg1El+DRlaNvyGpKR5GVJ5h0o7uIKleG
8JlmsFpjeY8VatiPMiuhj7GkKOuh7z1mEBSEpgO0Kja5lymWonjIroaua25K1DgP47QpE2B7Jm0L
djU1lgJfTeK1klu4onWszugDZnN9r6IL4/4eomC8zSnQHCj/WrS55fgiMJwHVGaCdeHXK3RPta2l
GPpmGKoUjTfA9Jmm6CfTAuoMrFXZqKYa1Sus4JHBwAE8d/z8UkC1u1TTZknSPvdRRgy1Q9rIhJuW
q6d01GNtreiachKbbPD+zszaQloPDix3x48JNiNq8NK6AEZts2+/Rl36rrGUDi4cuj/vlg6fGWQi
aIWsQCWmHX+z3PnFTyP161BFoBUQxHnx+gTYNTpYD6PCWrIxRMa5sNP2pLZhfYjjMLvxCBQo/7X8
VPUSjSuJ9austS8lqkFXO4geOrOooL5K5VPYsnBkIfa4FUlRwFLoK/Lr6bbsVy3GHathqh4qMaZ8
IViu6ThWsMmyJGi39BmbDwcb6TcrHvWzOFVZ6crNcvwD5DCcOhNk0XZ8cIrN8gtqL/rj+2M0n7fU
xvqhauptKiNrs3axWG695BmjwpGgfVYxVzb1M0SL6gnueXsjdHwUKYx26ydM6yBDJT1iTVMNkWdp
+eeDIvtFttHjwjUQoDa0HyIW064Eg+6Cflp7KTvCynmM2okosFCyOCKDGYFm41aoulTvEdtU1iIp
bk8Sy9OnygITNt0fs+8BuhTTQC/cm/2f+e/EUeruzayEczbdP1SnQeQlg4M/PW2m73SUU8Su2BTe
CMN9SYvW1tdISH7IFMWipIHcsekeAM6AwPO6FbguLBXygk5JLd/L0vMPrdl5aLz7xbc834nysPPL
Xayi2lSMkkXAWrJxCyceeKy8wLs006aL0D2xNXf/oaBtY+xk3jzXDLdQGMJz3id4GE4bsSfydGbZ
WDaYKKqFSlDhN/gvFcUhc+3l6KbHHPB/OSS2O/AVsrL/fJq6yRC5vfe3XCYauP7060RtcZEhy9Xq
EtcTj4JlR92oYcCiSHkNpk2KwMRVJAfXRbEwcDvI63JIcH0qzmWUy1dLJbGHg96ZD1/DOjIHhzZR
FT8vHDwxBkk6WW8GUHyUpUTpp0NFUly4RnX0YCEEPh8qrvbhiETVt00OQONzwfSrhjyE7HgfM/M9
xp4U5NJox+d6KOKz3QcAThSUN5uEdUaZ1YptlPnKs5z73cVWyx+pr8jPnZnJz6pf3ho62Btr0zBd
EB3k69dq6H9ZZa2eTaAlb3bCqVjMya8xagZvQSF9gY/sPYhCPfeubhaaj6IMpPA2hlD3lE41+/It
6hT9RXGD7FWJjqIK35zkWa4q6Jc3v4yHS+sp8bWfNoj7qd1Kj0p2zWpc0WeDxpuSog5EUxZyXPu3
HHW4l9rELmEuxW+JU6KjrWj1WiS1tuoOGq6pm1w3UMRfmUbTPmFjhXSR0avbAELlW9ViiyDD19tP
/Mo3oGD5xkxc/dBjmfmYm/0LEJrmq5F/H+3K/mJIdn1K8gDpJFNtvlYjQArZMtJHRHTQ0vXbP55l
1l+BbKmbMcRF3KzcFwXwGRq2dQfek73Qr7cj1rDwhf/Oghb5V+GnPNWwQMUm4yXvnHKLX1uOwpyV
vSSSYZ6quBnQ3G6zFxXG9BPW7ytRKAFjewGB8QUmr3wVWaZbsb5gd/leJHvUJI6KM0RrkSxDW38c
WaUTKXHGppOvMlpvKozoszeM4BIyw9fOJVox0KJLFxU2M70SdA+bDVg8ZD2Rlt0WbmedRElbu85W
VzqDdofbyejS8yAYE7y1ctGu4fgEJ5G0AtkEphC0Z5E0MSLCB1J1LyI5SsN3m2/+TaSGNnmkv04f
tRB8j9t7Bz/opHuc1PI1cKER+y52VV1aPAL02SI70d5zp36Nwlo+A1bo7qpa86qEqMoXkX0RFUQ+
uoi7XCqTm8gSGx2Vo8CEwFA2KoarGe6xiendRfUQOtpjqt+rKtvZjV1gWFhukTHPz+ZgZeeggSw3
iQXnZ0lmUzWFjcysPGxCp0V03AyqB1+xsAIfjBcUwuKvslE4W3Qz84NIwtEBUq9mb7neI0mptWAJ
pmpKO7grNP1A1aQ97spyDVC8iL+Cok720PGtncrax1fT0M6pLRnPup9Y1zwyAFhM1epB/j2Aljzy
aVOuDOsU3IjYs6fNqMTumgheBX7377ylitgzpPp30arK/p+OV2sAMI0ZPpT9WN16qQAundlI34Hq
0vkS/U5l91XvO/Otsnr0gVI1uyS+ZqJsXMQg4rrxS1vYd1G11+JLGWjOe1ml8sYuQ+Ma5w4GLGWJ
Wgq6sK/QkX5KiF9tw2xtAxu6yDkvld2H3xsFgJih2dWDozfeSTKtaB/EvvyMqkq5Eqe3xnc5d6qf
DetGwIj0EB3GQTsQs81R3c2Nu2OiOc7rbiFsqaSrKCkzlHHRqLrk9KkXM/c3rauGpxJx8r8K5jqi
OF9y4ZEAfkbGfyOPnhxuRLkP7vEizhZaNplmAZ2wsPTjnBTFqqNE/Y5XO5hreop6N/TI2MtmB3d7
OYVh6WcTePnJ8g1pGyuZii1VZx0M8L5HvG6qi6Lp1s6MkuFxwMdl09Zy9crbKAP9sa1vjJ3vaPNI
fyrnxe4ihqR9Zuzuz2ad6T/hJCIWqdPP0/p4aZPIgqTijduyKMpbqNblQdeK7hTYtYG7r5tjS9BY
6GMBVqXjg5mp5shiua37NfT61yjQpd8SSMv5QkmqIBWXGb+GuPvuS5L1rphVgtqxMj77JtrgDFG8
ByjU9j6ZRMVlyY3PbRwae8IB8YMNFQiMc2UQP6MjM93R/0oH/A3yofRL9fBBBp3ECJtBeOTZ+u8E
ZWS1aV88rDmq+qltwCyjU1y9ODVzwqYtlAdwGw3wHByW4F1ZG4JrrntQVQ0Pqt6aJA3kGLc4pUnO
Ys+ySpYAkUC4NhGyLvjXPClW57yksfOuDKF01VvH4R4g31v6cXkSyUZDeS61wuaohi3CVArjsmOT
A3XLKtt59SCkr4rOl69tkbuvQTl+VQ1PvYnUOCHALdV4EFUdxToHiuE+ipTfevs6zuMnPVPdV3dk
LTEzqudcs6xXd9+7ifU15FO5r3u53lt1533L1H3Zlea3HEQWljlFeei8LnvH5m7dGoH9xDzygslD
ditdCfF8D/JG0/rKas6bCoKMFWecdScmS79H7GjgJUJ4TQu038Lu0EBMzbe85nWpUGmltinMxth1
WAremmlDwxg2Fd7IG5EUBSzYZrdqxG0Ly+ozYCeu7DUF6AYMR1fE7rKbNm1MpHjPtqRdU6sYn4gC
vDd5MHwbggnoUcPnQAcKyb1YfQ/HbvjWl4Gx7qf8YMr/7/o2kktLfdd2OQ/wtHXl2Qi+/X3+Jf/f
zv/f9cV11aKDue3oWz01wnXHhP2ed0N5Vy1d3ZtTHnIZ5V0UpEx+5zxRBaHI6p5PeZ+O5cuJnJXk
7EOVb6LYGBPb0ikqeUfLSP7Kk7GPdlJ9t1QThX3oOKuyhG/g5Q9SUhsQJuF89UrZeVuLd33TomOz
SXolexCbXud5Ze2bulKqYqv6kXzxCoh4dFIigUK7fKmnjUiamgTpfk4nxaZluobW49+lIn9JiiNE
Htp25zQA0LZkzWda0jGd3tjbDzm363uL/QeKZM7XCD4TjSpPj44Ll1TtrafBbJ3vGgJ0RAud7sGw
bQxHI/RWslgOWH2FTQzx+Fjl0k5TnfELigzdvuGsQvD0DVrWUVzDT4DztUVtXHHCdm5uo7DQNZ0b
84oHlbv2Cm7EwHVA03ZqVfcntfTR7J4Md4SjzmyuY/gZ5FwmX6JAbFq0urc2ICuY6K111GM9R1yn
du+JFUl3BKKbjXpwsBGLxhFNFw3tGETILX3FEAReTNiXe6lI2j2TP2TxtT+FXn9DYqT7EoQ4wUdN
3T4EVasc5LBOjm4f6zffU/HEkPLxLfbjP4AOkz8c7GMHf5J0HXUsrH/v+Mnstb7xbkVWVfds2mgy
w0M/Qy5xqqCpExWpArJh1PlNieHFI5ksbzsna26ivqiGwdMW08gBAzTEaaLJkx3IPF6ybXT3EOvA
V62KHxEdwiDCwBhNa+R+hw9aeTO8JtoXUGuuUQKpQuv18WLZIIthx5tnK+mCY4aU8dnRA+NI2CM7
OcPYnZKi74+SHOTnRMsw9nHb4BJVLhJPnWVfonzA67UkSBI0kbsL61rGgUEud7aT9RBdEV1GAKp9
ZH0i38ah1dxd1J7QDQY7SI8DGqho2+exweoHc+f+JTCQR270Vdv4BKW8TH6tWINe+72svfW2jZY3
uqdf8J5pV0Uw9FcXHyokqNN4Uwx+gBIW+nF8myB8uPH4I6rsrYsf2Tur1xW6NsHEtR+DZ7CkfwJT
Hn9IkfaDwC/0csMjUO7Z6i6p+Ti7nb5vpzPYIf4d4MByLB56JlTmgEgnEJMfGbhEtdG/O2ANmAIm
3Rlt1P6xxEh9UuMfEV0rr44xNEgh8wYwM8oPSaUgJIN4X38LUWthUN4fUl0KXlzJsW6WAptWGMH7
egvlznC7Qxt3w7tuMndSFO/FznhTlCHNkA2Q+/cAAODWy7v2II5Sw+hYap1ySi2l2xBLzE4wgkKm
qhMy2HAw5HDr1ZylDwgiiipi70OmOZWIzM8lS/U+EfqEXGA5j8grChseGgt46wTHwJuR11g51lLz
1mBgeepdOUG+gluSoLdN3LKD6TElUbRztkOd4XM5JVV9gLSkG9lRJN24VFawE8MVJg+Q5EyLScG0
UVMfv6dcH/Jz70QFDhbsic1SR+yJPJzGqV2pQJS6FDTW/3DciGBUDkH9v84tkh8ubeEjcGQktPqQ
txwirt8H+XhK4vdq8P0X+lx3lYWWcVRduBVtqj3LjuXutc6X1mPKY7acLHw0i+wgUuIgXXOe6yZx
roYhHZAuGm9OU0EprNP6S9tbxUrrLO977UkvEIqcX7qi7FKb7gAd8LWnpGpABUR5myT8QzDjAXWQ
8EcRlCGfnap+n+zu15HR5Ffi3GcZEfcrRIHimiqFv0POdFxFulxclwJRygDrr3o6ljxZba3l5g2I
DM7N0xnEIaLikmzN3lpZXcma5X8u8unUUh/BF1LdtxiMKoKZ00WWE4hk3MkHFr/C08buJOvS9B4G
RFiH4vgitT4UEtV61FFyfIzNqfdVMhAGum/PeTB9sVSK7YNFqOBqyRiXhDJS/3NyysOpu7sG00bk
AcFUtviisQoylS4Fop7IK0o52ekdrgAiWZtaug2Qhdk04UB4vyh/BBAXnEwuvyreAP2tzYc3K2fS
Xg6V+5yOabsBKtbe1SZEDdPqkwdbQ1QlRMTtOhhtd8hA1aLgGIDZx7bqaMQOmiBTL95ZcnBLY7nY
Jcx1H2W0dokYEL2OjVIisJ4lr/w6f03M2/4SmSigGKOuf8NT9N2tYvNnbrgnmUCmhxIOvKaojBhK
v2Z5bSLfR5CBBY3mTz84FzdNs59aFX6XdKLU9JYA6EENGUaLG5aO1IKBpGcyJt2rW3YVmuZMIERp
b/n52U+gAorSFAvPi9uO1UqUhvH/sXUeXY1z0bb9RRpD4Sh1JTlhY6DIdDQoKJSzdBR+/ZtS3Xfr
a9yOh7GNbYTCPnuvNVdckHkJU257du6t/Noq4iNb34mJR3mXt83j9lwqHHpOgJaoyZO7uleVa0qS
EPcjc0nutnvbjVpE74uuNqd/D233SEONg5Qcn7+/9e9Z1S7sQ8ogytses7sY3KTT4TsFDur/e92/
z1HH4rYTlXUTLjqvXVJSqXAiPU6ZWzMiChmeaLl2dp1BO6v4qPCsJ9ohX0DFbE9sN5MDNchX1te0
ijI3+3+/o4XKV73UkO3+923+8xLTTvGQbW/+790kMR2+tOc6+Pu+29NhnvIR/3nlYimKTxyWCAzL
xQi2vr0ytlgEcbD+5xe3J/5+5PYF40IN964QL38fM7Zv8O/DZzdjFwztQT11cR/8n3/Tv1f/z/tq
30UEt+Hvd1i3wnbvP192/XJ/v9P2zN8PHeriLgXsilX8YPaOeq7Wl20vCEVLm2e7uz2z3czb5t/u
CmcA3TD+dpkI3SrDuKfaIE5t6m67LGn8lgCLKMFqFnXlp1l1Mww9NI1SPVlxuBxsd/iDLHcOcsCK
avIl9YzoSGGRR+HCB3PH4RTn/XdbhO6emunsgDBNGj0JNGteUbbul6UQkZ0OntJyIgc0K8DhOy49
xo50K6fNXlhnHjHhPYtOup7ksIPrMT+1YYO4eHjWook3w+YHETu7SrW72Cn+ywbVEw2dXU53qxL6
Z1yNF4Wp51wRiTiDYKjXgV+lMHTI8Pse8RGzTHWzc6JoD22fKfdqypK3Js/ovgnPglqEeLn1oXGS
2KTy7PbvYxohLt5SjcXp329FdPKCogW5RG6qcr89gQfts19wXDW9xMq5PHbNY5eL8X6kEOrtFhZ6
yZJ8XJCMAC9L+SLRs1ITskJCDrEHzWBDdugnb8JqKlz0hmZ+ldpEAth6M+fhQzvi4y+qsx2NJqp/
biq6xT4es2mvV7DGtsdKCAyHhZQ1Gqb//7FhoZAAaaofGlL0KscM74r1BhyFW9vNfW+Ba8p7uDgT
Ncz9st4kuVEfndmeve1HziDGfQqNAsNQ9/ehf493lnhNzN642R5ylEaHSzYtxIV21W57bLsx9FBn
TASzcXvJf56AmGfM3d8P3h429Yr57lyVp+2Dt8fCePQstzeCfm6ZWK9fcnsyydTybFoACNeHTNrq
V9tWgjGK04eq3lUYgu97TUsemJn/TEkTnkbNuAVEnl8mwqrutxtngfUP1src/3ssn2VJiBtk/kxV
UgVLY2iQeT3cZGZm3tPsN//+7pBYu6UKST+K+44ULYdFW5iTMbSYtXP4+zMJSc2+rXLho/Pl+bg2
9fNaPKedc7e4VAdyaZgVNYO4d91MuTOTc7T+YCTp/9xMZvs+0LW8mUW+Lgvx+5D+hzDj3+umDMpR
vnDq3d7IViuL7IrknsC74VpXc/B3j1rqJEJr3HtQkbu7qi2iB0GT7EFPq8c6jKbz9rLthpJM94gF
qo/bj9trNSjrgdmgHN9+a3sMR0WOJSG7ZQ03+a4aufd5abj3cLmXG8MYPqKwhRKyPq7bhSRJKvXC
1MH5v70MAuaJyX18u72Cyu9eTTTjnCzsf9Wc9Eclcq17zKL2PQlizU6LHbIMpsW+357QeuCeas1w
ZvtxewJgirg2OQUjyRsK5Ni4Z5RsGL5MOP9m0rz8e21M75Qws84+5HqT7p0ZxQQ4y/ihxg0REM+S
7QwbMppv9024N1wDcjj8lgdQz8mD6Du8oUZG/2CiH+oYOaFCa5bJdkPtspCWRZqnvkxUG3VEHJ5C
WEi4kvpCwMP/c2/9Eb7ea9mT5Ue2hov+bo1WCQmHvtnuEddcML++6VeX0LBKGLd72824CSXXGxa1
CCe3B0HXDgdXZ+I9pQBfqvkp/iu8WnXeKmV3+6bqC22WnlXsanz4d0ONjNVh+7nYXA9SFK9iNR4N
q5OmXb8C2UQ4j6zNf2Q2gN2gQdIUgLt7s93oTT8tBBy1K3/jf+/qufuVZDoMjK4E+7g9LeWCQ3S7
m4KdAfmfpYw5AOcztIOy93eLOTMRJBmckdSxGCFuW/Hv08BezmtX5gD7hLgDHGbYF8ROmQ0Fi93w
Zx7EdwgtIq+aw0T8V2BqjxG5jjfVIN9sNus5IQ5s32viI56Fu5tWVW3G21TumTNOsdv+3n9be7u3
/QeYYcU7EbGtFFLSzuqgB20WiWNPUNuNZVT1yWKRkDVp6ynqcBiF9ZzzV5vmhEMfU4fKf5hdQGup
yR2A9ItiBmmLiXk1pZWr4tpe/1nbvQJow64BC8J1V2o3HWSLqLEYdBk1JL4sny7/2TBYlNlultuB
ULQ1X1GKkH4/DbcmNr9EESs7w7xUYzvddLE1/r0xRDLdhPq65Yr5o9D05gbLb3Pjlg3Q8e1u6bhS
2213t+jV7d52k9lhg9rJhYaxauerNY6lNhoMOhQd/+eOVbt2eUoKQACrR3T9M7eb7Q/+9+NQGJBl
NHIzw9XDtKwaxW1zVJvndLvbLzS8ysKeg3//mW0//ffjds/VRuKtMPBy8q7gBHJjrLK/fzfmIOLD
IMxztmrvt/1gu0nWH0dGHPsl6S7bQ3VoEu4QOVQjW6yB3BINLEXy/5VV9SvXupb0UaPEA7a6xv7e
tQd9PGVAvjDJs01XPkQjiDHYbrYf0wQKsZYoPy0l5XgmGLL3ls6WpKIo6XS2nSowiOnqq2n2ooJo
3Zh86kB1GlYxuhoe6P18u/n0pNUrWJd6hNzYisA5rPQzo/OdXkh8o9ltUTWxB6OMQelSxxcLLcxt
FA4+8/bOG+fiWmhcIkq3MQMXyupZbXqfU0bNCJ3OYt0MJ3AD69J2UR9w3+vHZSRByHLIpLVf+7Yv
94IhDCr2QZLF0kX7pCeIUpSeIgvmI8gEAy64nDTSO6Frlj9rs7ILlZ5YGKnvYf+Dp1ueDZGfyrqm
f0ckUdKJ92ZsyCyc8z34pWRnYvSr+uESR63qcXHEmRxXVdBhyIiHC+BX9CQpI11FZfQapTRV8FL5
QNmS/disGdG9gQqXFgXDaX+p9ZF8Y6cLahAVnUOvUU4/nc2GcaRLVAq/v0j3Es1Z6icEbIVlqsI1
JaI00WhXSxXwrZFCxyc0s5E/aYgjW0VJ5U+L6RxCWDdK3R97PWYjwKFLhMWWFjFe8W4U6GLGF9dZ
W5cEQVKPdd82l+713KJpsGNs61RmB0OZMQIr6P2HUTlQUSw+88cPiud458z492vFymATIdNxFmpP
gTfHAY+GfJM/PCrd+Zg5DxMIpCMTT/WCmJb0DIcEBrXkH13j0sUzP0QAg53IUcnaGgTMKVxPsfLT
h2TLtNPtugfpqdXf5vHyx+RJv+y4UDYsshU7vFb68NUU0JF0DlFfGyVhTfPIvDG2ScxRUxHQEL1U
WUcCroVPDAd3kNNOMASm8CVTc9/qV6QIrGVv0vvXkOtFAOXVI5eZfNCCEY7DZ1mNm8CEWKSPKmeG
6GXeDo2yL6IufJghri+N87vOSdWL1Ohzlsq+d1gIjpoM1gJQWkZ8Riu3N934W4HD6lUT2cTatLy5
DQ0LGpCa8scmIhGukZGcDI1OnpuqDxAXHN+Y8yCM5dOsOXuCcJGPxEixFKEybWWFpGRfWaMN+6WZ
hmCO83qvOC+xUpaemRbhrs1L+jOy3JuWUl2WmDccezqDiabdRVPag6acT4P6yco/9t3Zlruhfewy
olpb8rro5+8st37XegmeBUCSYxB63MsXFLkGsKM09knxLDyqQc1f4K96LoGpXj9PhZfa8dEUiupJ
kF1WKl4AiTUCkSSYr5z6qFGDMiV9xYEYqmrDUTMik+fm18iVn2HUtECdqu90eVv0DPhaHn8hzi2C
Tn8mQvFZopdk6gItdTy7IFPX2UY/DU5Ar22aB5uWGSJgK9R/aN+AMLHe09G8VhND+9y9CJ2XFdp4
a6hU/5zT050kdbivu0u4DATIlvOBeF6LdNkyPs6/Sc6mX/2UlcOHNhAor/bzvUip/IdlxfVWNAKJ
RmfQJzhDl0AmBzTDgA0j9gm/rQaAYOmnZCN5bU0osGIop3qiyIqF1vj9gW2vBrlNw59IgbNR79vC
DB/INux3jHZSf2rsZ2sqAqMcOBEoYGjz/I2M+zzQXAbeXdsnXtcVr+hFMTn2rKGnLCEvCfWm1RIk
vObEooyedp2SvwDzfwCd5njdq7Qg0DVJhu9+PDmJ/l0p2XeR6F9dYxAW2ELmV1lD0eE+lOMw752C
YUGioWV3cnRE8Ry9aXRBpwLY3zhXj2raXJu1UVXO6yD2j9HZRC+MfOEYqWwnhQf3rt1NirXanes7
GadeUll0S1ahbhNNp0rjolCgEbKA98F64axpRX6qndoiubMRYnh1Xl2LrPopDPvUNNZnl7DwmsR9
7ORFINT8iFCFflDYk9cyhvjqnfGmJ80sAlUdNCjQd4ORQuQZZRZYCmn0utLPnmKWUxAaypcD2SgO
JUL0xNgJQqX03rYO89Q+EfPGGLoQB7oAB3OhkxmXz+Wk7gWp3nsnttAPo1lJTHYzpXpz1Sq9kX4U
OytD7Jc0Ymjj+cu89HkAf+YpbpevarJe9Wp+kJavF1azt6LpdgHNmVmQ5zryJzXLuq3AWDtVB2ew
0pmoie6UhSEybeswJkrgJGTdv89J/eFG+ZNVD5fJQtOoji9xnx87NDjZxD6R9t0eJBtoGnmJAQci
aAOM1uZmkNWswJU2MFqOT6jyZn5sumqkiTvDjIMPDTSA7IrI/Jj76YNs6sKzc+W5cwDZ9In+3hXZ
1whOz2imd/xlf5Dtoos1DotMToMonmZs5H6uVr/qAXh5AodJZiiq2R6PghCxQ8UYAM2fQe+oWw4M
IIGpdadoGB7INCJD0KE/Pvb2n050oCm4wpKxTdR7KUD+AlD2FDESeamWYJvyi96XDxloHk9bRnMn
XPcwWe7pvegA9EEbOlWT2cPbzxDLz8gjYnI0SWM/E4pRXfENI+GzwabrHJF1SGeHrnBvfqlFf8nU
8W3gS7H0e00QYUD6zF/cVjlz5ntEXFZ7w2Cz6aOrRjJ9ZeqHPh2PUxXuu2M3lvuOzcJJgpU/s8PJ
Y7aXUP+PoIDt+prQpTr25KmpHcFik3vJKlifg5ExTyn3Y8LROzrhnzwnQjlDn1ZO7as19Bfd7e8H
J/fJc3io++jDLFg3YiEjumHM32089fBJK+kzmiHlQRD9ubBvMBEAG19SNrTaSEUz7RxDRWA8HATr
jJPLarkqrkSPttQBiUqvisNleLV6mspL7kweHJ67PJ06r7EhAqoCwZFRRE+Vlf+p+6n1ij4fg8Yd
SIzEdNjG6kmq7i/boIicY8jZZSTPRkeVXQ/hx9Bz3C2DvreAedudvDXo3kFOyQIQd5aSMw1tQlCi
aKdA7r7CIEToFNFCM+gdttJgI9tsRiJPFk7oWhEMuu1i+HccT6ZjERSPXQEjSmaKutcNmA1dm/wi
AL4PYdtzgaOSfHC/1WkYLhogMlZj5tEJ+ydFzGA33eFD9JDGZyVB9zJ8tJ27jyRI0S4ho9jN3CCn
RdAy4MgRxgelqnDwUIQ1IvWbiI7AoKoFHevsWCzSOREy+WonwHu4gg+y/tZ6auN55PCs4OukyUUo
FQlzIwzFlN2lSX5pnH4C3EmomsjvWZLmEiXVDyGjsSe0gbGS8Rx2DkEl5W8Ncp2ztLgkNBLBwsQh
n7O8HaLmbFEsRn15lS5DQ/JFQF3dYiB6odZ+cRha+Ga0ZkXo09dssgLIHDldHZdLjTUHmTOsCYNc
zS0CpNIOjmrzmukNR8foW+2i3pmymCjG88wTDjWYlaPbiJIfST+7P5vVSsgyJ3hv0/hsVuNO082J
worQjMSG7WAN98o41adEye6NiIKcTNpSN8uDQWeqaZaRgjaWB0zaRmcVAQ2hZyuOfsO3gp2aodmL
tYYjgJ1G+aHp95lU2Sm0jIlk4J5p5bWowZiBuBdejtr2uJhRG3QQMd0x9dPFvG0HF23q8MdUboha
viQEs5Y0oQE+or3L6h1WxvtUCrFXy+YdyMLNUC4Qn6sV0fzRCIKrJ1fDrF/Fz7WwqYTQQDk0CbxG
jag7qwTMJBL00jkgWjKJhrRHP7Uw91gzrhDzMx1AQMpxJrPd0vfCmJ901bo0KUdgzBbOBKESTCX/
mHYog7yHOFzsYs06JNb0sUw3KGeecxSpHrkgza7Q2E5EiV9xYiAbWVivW3iV+nltwZuvCmS+Vdvm
Qw9507uzou0tAo8811QeRSX2EsDtepKqPDioWKFmBNSHlS5H+kfGiU0xzqAD32Vs/NYtZd6HugSW
jIUUoiHL0zwHb0dFaLrs/ZWCd4DChNjEGP8KNX6fxDCSMuPHsPrSsyba/SbUJM6btBBN8IK6+pA4
qg5Vzg4yUk49xWUvsU39k4bLHzKU67PMmFrrDO5noooyXfsFsK8IkMpgoDS0QM0qc/2FXUKPONB1
BvtOdhAmXFptmo62Jh3qgLT2Qc110FP6t1RrwFH3ZyVhb6ta4XV5/ZzmJXYk6wYwZrBU1M9j75Lq
S5PCs/L4MJI4DrVzuVpI2GvxPWvuV10saYCQrWY3HR7scny3u/ELkuhxmWff0rWPakpMaMkjiF7M
F+HUmvBJxtJnDqLW4lFm9sPQOdgy0uJWOgMDlEZlkO2+p2ZPon1hPIX9r0GooLphiJIgRuKOaofB
FJe3uSkuQrM4dKOePCfmGK1q39WsOmRVjkGcqPcEjjzrklRMdyj3UTz/ikNTogW0HxioEOCShjCb
lzfH/eVYCiIRfWXxFf3k931KgU2BCb4uClK9CmYotsSce7IdmDfEB6Uub8v8GWyey7AzPLJP+m0d
G7sp1ViJSY2X6km5U3TL8J2bLgLYSdMP7QLZ4O6A5qS0d2Ojvil5zqhl0A/hBHNvCgnDy8GgNfbg
R7L/ihuk96Zxor7oypwCY7Q9k6qS1dd4p2YnKmkT6nBOSlXi+lolLT6GPITcVfwQbW7ZGJrvOOn3
bMdvMXPKeR4KX5GwAVNXn0/2/FqJJN+F+iEXDKRLfKh4UKOdRQ5MJYa3rIzWDjUr/zDlv+Zarc8F
gVlJq9FpJa9OOaSYSGcre54mrt4mqd77eqTkkFbPmLBjPBwTEu3aLgzl7zokIyOL62sfxXuDIJG9
O0/nOtN/5wqG3TiF/L7yhpr+C0XSMwPxaq+gUfEajvidq9isDV0OpXHsruW8d6EAzzPtdvRcTRBm
EXS2CltggxMhZ6qVdnj/8pBeSJJ8V2F+UW0FqHlakywUmoyeku4YA9jwEC3ZXlvp36MBdip/1iy7
PESV9mFrytFeJvonLmoeo/6uKlCn8Lq/4c18UlGP+0aPrwvIYci+WeaTBguFYLlrYyJc7yeuphyK
GA7LTyQxSL/lD/mW19AlYjnhHKURdF5I+8XVpvPcAiOBM0eWvNHeyVZ8lvyzQKI8JJmrH5Q1cjmu
50tuqlDfk3LYJwnrNJXav67HF45RZCCI6tfTobVro/nA7zEFHyLAt/GJWKHnTNOVgASswwtG0tAb
mxD10Lc7vTaO8Upv+8kuBqpNhKnmguKM6GqsE+c8c1mmcooKDQpejk1EtvR6mxZ5zbtq6R+Nhpaq
QDNBw/ZXxcbzytF4UPKMlqEw3iRzSy0aZUD6z8pTcaNLbIqnaLGOWk6BLiJC+Tg7UQFA2mMN6+iw
W5vBQGgMSZiG1b0bRw/1H068IZOfEWflFMuHXLBSs1r8NOlILIpQ3+KWoIZZr8iDGp8AkOZ7NFz3
qS0vjBUw+in5VeRRH7AIvIwruXU2HrXPqHQ+7aF76VR2zMx8IfviUbfKQETkFBIBDAWcINn5pms5
WrB1oRA/dob6NvTmb8WW9JVRunUG2XWpSjMm5fpvL4mBY0KemuGaNXDAOQEgg1vhzdp7uC5eHSW6
LJAKQWpfMt1aaNx1X3Uz7RtbecmJJPbs2Bj9saLwVk3UDCF7C1XMUFYuVnGheqbIb6qw/10KLBTx
sAClRP7UDo92Ls5GYXW+rgzUVCXyexVA9ZQqSiDWfN7B1XZYwYmiT6uvuIiPgCtu2iTeq5n5HTst
faqWKSBJqkQpJgd9rq+ZRaBo2+SnWhKZOqj1DlX4Z6Z1yEV1ErrNZJdmDJ7THv1bWAIONnd8hfMQ
39lJiUh4vJSKBt/J0mIP02M4Gr/CHgtFGP4spfKkEyU0WVX8pGQfMBNLc9F9JVJRY436dYY9Fhi9
9mUP/Ul3k8dqZLKOA/C7D9eNHecfsyZfsxJfNWkL0K8q/uZkvM7ZeFulyPPC6JMS4pNg1dizK7k3
6/ljqFdfnsqFXClcFIFLBXtcR21Hbb52KqcDU7w4MGZas2qiEwCv002IP1yTRIqsKy9FTpxSZf4q
nFEwQVfel2i8qA0Iabe81TmFC9s59FXl+MUI5K7sd8mYvCV5K/yfxqy/TCP/HdY1Wku9eiigNfZ2
wcnFaklbMnvweOelHHch+fGonPBqa/UZn9GjrkjE6Th/cVkc5xEsYUw2aJqqNPWGUrI3ojlfhBGo
zFRhcEV4QcrRV/1+mVKSEpNsv0T2GQflpyWaj3xZ7iScL8Zq1i1HyKuVQWtThsAtKzSYTnTQ29S3
xwHBsUJaVLpcMS/dQK1dDo1p7EzwBlx/NPIoc9/RObrkosojmQ5Q9JGBT84AZJ0/qjbcX5NN88am
n+IZVHTsxeWtkb8MIgsIUL1v4/4tlozA111wmYmYQlii7iOLHQX/xHXJwwMd8bfQ7q90bu9CQPms
EvCh5Y22I4XonIvisY/192KyBAu9mLIWP5XjQnkSPRfGMnncpAKRSlOG5nF9ZDX2SKj2W92nX6x+
n3CB9iew+WQqL2GA7+XNrC9tHb5THqDHiClRQhr1F4VBTqsRtjLMZrZzCv2Iyoi2XjoblAxNRD6k
cqnsWrmy1nydCnq7y2Dvycsug8q0Rtb0k7svFlA0i8izY9nelpXCgIA32DmZ8sW615vxQogkdI7T
ouCbLEBWEpIVTU50I5ORRSPkBGb7il+nJrHFs3mYu0K7UXImWA1OBCYRNgs1J1axZ2iHeXabE/a4
xGtnMpgmzSh+KXMHNN7OusP249/HwNCnHJddHgY2Fg5A/LXOtaonbNwuKrIM1vSn6c0RCTBuAiws
e5r9xp1PlY0lHZPTh0UfWRPoT21jUI78PftFo1AdREinD4g9S5uXJW+7g6RCb0euYbKlAZn0j+QL
fw59vjq7uPosyngSmnQPdvhjk9npz7n2iY6Ma02H3C1VRUTOcf6uDABVK4PS3hq1P2HpcNBQYRdh
+NtIxeDTInICsAHCNYA4qyV/k8VpyWluknEt2WLlHNto+EL7K3b1L9kh3545CYdDeILEDCCdjlXv
6q9uBvTb3NezctusH5esExjDQj41Qr53nRf4eWAPS5IlltKXc3pZVOtXUd/VqZBemo+PZcT0OXec
U1sLWpr2XabjJred73YygfhHzf1s5g/pOjpwlYK24dSehRqNftcaHBEuKfC4ym7IxyiDJmomZvh9
QHE9clgbp1IKAnVMVm9HI4oFsAmUHaoFkUCza5iomWFDaIzaXWrWd20q36ZiDVqcUnkIjeJnTJbu
toe0EdHeVk1WykbkcoGdDeYDhrFzY/Utme1bN/rRO4OZbEsemsOCs06cktNj+liML6GRQBdyWKPF
kRF5WKy9qYflMFWT77gpa2fbHD1mqoc0UbXXzOVsDTuW1S0tlqkgH0pLzmKg+2JJcWWN/WSpxWtX
OPlOaUWC0CJ6gzGChd3RD7iZVB+hB6fBVXRoEztE55Am1eCvbc+d1DGr6/yP9XXauigEQ5pZdiDI
lN/SzwazsL3qWJ8LTv5ipFUZSoYrIFSwuDNxH/uJNZxC7pJT5o6fWZaGo0k+aTlAQNUA+SKrGlkV
DSuz/s7SBvZLOR7zmT6zlpvuSRenvugHb44YTHULzSfbzj4HmnxcbSrFKxE9dHkVn6JUrgW0/m5i
cfHoVkbgTqb2Xi0KBiu6+btaR0/hR0OHxdcyhdq1v3T0LJHJtjcR1sCBYuQhtNgry4pm56DiO5FX
ib/OR6NS79zShJI+M/aw1sSaoaHjlyzDyLyMHQYyQnZoYygVlHfe1GbDQ0NmetARb7QC+c/05W8j
s/Hzgb7NBFFDG2lrUkvVp1Q2ED+4IsSNCP1mSNTbflT3BTWlN9s4p5OFxHKh3rm1MA5CHZo9hMjT
0qS2Z2XlLtYJbFkiLg5RJLrzSL89cxC4p9n0YpWITNX+makZ//9yQfpDRzZMuvQmr2irs26FU5ta
RK/IPSwGKBJNmVx6m/lp09K0r41JwRQLDzJ3i93SG1yMx+4NRM+uNNf6s8Iat8iTmXEmzZPqpbQW
42jrFWpmUc03oltnQi1yGuI30PDZWUtdm5MnjndjJ2J2C2UUGLA7GoEcaCyzLPOlyNvCt7Uy9EGu
lGg5cb3WqU9kWwkAaj0k7/KJj8hmDmEjb01fCLHmKTQXU6SvvcW2DbXeOqZJhoCJwx6bz0tr8Rc3
Jh+Jn4hOTGRxWmMkYzny1XRNhMVZcQH1OZ2j6kGlhcIeVXoh/5VdnHXgvruW5R6frdXznqARydSZ
Kstm1rOznLry00geBQt34oULIlYHUR4YFhswYvauvK1iwlvwyn6qluh/FXq4k+n8aoy4LqUtn7sQ
rycyoPZQEkTDKbq/m5KFFyk/gpQg2jrR79qwhsB2hpuIGSqNQ1cHjBLNtM2t+ht+M5toTu+lOiiE
Tzs4YKRD7EaJMaGp0dPqdOh0wkYGEjZL9mQzBLfGgYTrv74Vc8/pZir1E6CSaqGsMNnnRK19T5H5
qeo/clq+Qc8QbgEo3Gzul85SIeOE9KHDT+Bb/LbQrb2a46BgZAi9psNkQt9DGeV1ZMZskeKTxnLX
xcq72wpnN2gtgWtJVt0y+bN3+eKQjieY6TD28lWNSod1DuZeKlbWtQfAPsKHiZEFXLZPqRHON1ao
Mttg6SNKJDl2VE17BRY8OuTHXsnVfevcw7igMFTnFzlpx6VT6QpP7XMvmYhYY+/rUdn50+hqFIr5
wrePbuOuf88tRmTGjy6Te4fVPotgropSTkiNWA4MEwPo2FWo2Y8tvvG7iDwSpSLMmnCnYOyU77aS
70ZErlce3mYD2koxfI8ODf06pQWPuvKppylA3psL97e0aH4YzzJkeZhCb9hh0PlUVvdabM/nySa6
oEjTB0XU0PPNmV1uqSuvQooSaJI1n70y8bu6/KMa4+9eqlQs1njUOPccVuj2WOW/0W6QXgn9lHkv
K2Pdbn/xF6XsVXFK+8XMDzEIXMSGQaakx0Il0LkNjfumc9ObqmPfNpogYiN7c+0iD2QIrjWuuYv7
cbzWzs5APRs4kyBtY/ic5+qOK2xKFWx4osY+11YlOpB6P6erYbdn3UFoGwL5pf5OMVmxVEgfddUN
/bih9RpXZsI9Gid5VA13pYUzV/mi1z5+KNGR6asK2klcZceYbZnKL9te2SyCpVHbIayT/Fc0dTlE
7tLdJeuNSfetQEl7sz1k5Q1RRnQe6szir+3WCJpwOhbIH9Hk6pxLCVZ3FBeKfyvnoG44D4e19pQO
Scp+oL524CUCTddtPzKOjmWZgVjc1yiJBS43etpVV4y7NmQhU4z4IFKvnarm1Ezdk7Tr5aCnRrKT
bX6dkIwxO2Y6Z7R5c+DgIdjYGTI4whOzWiZxlHCcY3Hpg6mgO7wz2m64ytr5lZds0HLJvaLW2mvv
9jUZ3nuHi75Tw2TpGW9AHbtrw5kmP23GPp5+j4MGRdxmLJ8O2othoSysu4+6geSCo4tSqNi5rX1X
MBEL6kV0PkXrLsQ6KBmxwsxZgzbGP2k7B6Ele+ILb7J2mPaAv1Euhld3iW4ji7UKy7J9ptexPyoZ
/RhtvNHIH6DImf5wygUeZTv3mtE+NENGG8aKXvKZ+afguhRBkG6V+WciPzgNDe2amIYM+rKI9kpO
MkKjOT+2iUaz6F+mXoaeAIPs27Pq293M+dlYvsXkHFuDmOz0x7bYQZci/2omvLWq3VP7KYQYlXN0
Ho36uc0QU/TsXHr3hI/j7LYofKIw3oVJC8Vj0D3bFV+r44RCHDpJ5+qGH+r2RUd5nTN/2cnIOrlI
fm4wKj5ra8x4VCtM2ys2gC2+uxyzJT6iiubrfgodoDZp/uRazKl1m4wiWCA3VjXfSYPpgSnC9/ge
BQpnFT8cl92gI92X7e08ZPkBWcZpluEdcSFYX+hFZNqEVMfmPaN5fi1K80+7TLf/j7HzWo4bydb1
q0z09cFseLNj91yUL5YnKVLSDYISKXiT8MDTnw9JdbNbM2fHuUEgbRWLVYnMtX5jmu2FXSqyxeEh
8enBt1MBEFRvErPl2z3vzsijXOw4NNnO1hmRE2MnrGavDfigZ8ODMk7aqQULpIMD3hTRLqvY4jae
8aYnRrvI7fpZKZqJOFfCw4DPTYeZKQA9VW54aMilEXN70c2mOWqYxcahO26UpvFW9VQsPTPk2xLd
UpQZlgFrfVFtkVXag5nkUZ6oOvz+8mtqYyfmDwaO08pbYLUviZl8a6pw4tuvb3vB/8WMMC/Eb31j
T/XXwCAIGccznT4mg2bg8aQXbrA0kSgjwkDG1uJj7qpuA/CJFfYubuJP/P/vnW9VWXmrgHgBYVqC
/rWnLpSeY5UVvA31cF/rzluZNs/uWD+QhfCXeqygk+9gnOWhKCV8jgOmNqN3yKMquAbbJpBsLA/c
RZtNgiO/StbZ8Y0DQmnfNL93lyIHJzZns/IGej4ntXSF7c6+G2zEH+5GY9w6/ILyoNhmLNy+rXw2
2ugH4mY5kWcxbAsVWBv097B6y536GZ8potF5cRHmRvN5crKmo67s7TKzQ/04/6YnLtj0Yd26EZA6
1SzxZYB3Ws72M8oIwM7XXh39jYSmuw4n7zQASVvlGtIIQK8joYLp9cK7wZq0RRyFp7JQcK00sqMN
Wy3JRbZtRktdA5uz2F30yza3t1o/BKiNlQILFnGvMzEKa/z8E/Ou4lAawOjE3TGEeO2JhhV+O5bx
W1iIWXSq2Ru5wt+NK6dpE8Vhe8shbPZAG/snbQq9A5GN5VDjPe5akbYenPwxLKur0WIEgUw1byNa
9RlYV5doOXxv62QnHIUE6fJlNKoYVxnJEU29G/BvRP+GkozVQBJjwNwJ5NRWNEq57stLM6naIc+6
TZ8rwUokbMrKelfkGvtWYsJRHvHfG/K1G06nKGMB8kORr9WyuQtcjNsDFdsFEEeap9RrL1WgK3ef
06FaV13NFqAJrorGpr/Pi9eAhJ6IMaP0AiVaKaP+YjfiYqrNLvPScd1o7HfTJrGJBxmQhVIUWfz+
2gTGt9I8BAarJj6BDumwHx4Yh8K0oLl33hseKS8Ev0zhPpFB2Q7YwMFpORgcSsOAbcQQ6BcIK5ew
Vy9R34L20PZlkGYbjfCAndnXQfdmKA/b0VJgpDiCdS0r/bkeokcQlmxH0aGymg6iRm6f88l48I34
3mRN2bhOu02qaeuV2p3Pkxyy6LItSJBhTbmOY6KROHbGUbXQxWCsgFFScgM2OyW4mDojag6XOyrC
7dhpG6dp2JUQbPTwLFiUSno0h+rVj7vXpCZXEU8LTdynom350UD584vPemi/RoP11nYFev36ylDT
cov4PfmyEWEFwandDr8RkiVhX+YVwTPlYhTTY2g5T7Ez7FTd2IuQrarS6Efkd6B7mGB0Wh6IVu22
i+MPzVTWQi15YCAN0XnmxhI8YdX+W5UjG5h8Mw0TH7ZkT1D3ZjtE4tKmeJ58b1WNk7kNG+2Thw+r
EN6XsJ0R8VF4VHqAFADtcIHIhqOV4Xta6AS4M/eTiopb6xcXBI86kFfdg+iIxTQBZNjCsU8QxzC0
88v7DCLDwpvGY956q2iycFGiCxmTo4FOCmlWd2O51b1hZS9VjVeZojpo7QNIU7tHzyS8bHjQCiz3
oW80NmzWiiWXDDQaCcBwzU8JBp3QTZAXs4zqJVfblQJKVeAaOkT6xdYcPEPRDYyJubelv5sfeeQF
nqc8sRZmmMNNh+rjC+smjPpsVYO7JNfIsRvTuoUijGva2vU6B9PTuyAfh+agt2SDA9IplfIdJQes
HomtLvoKBUlwqbrDv7YnX56mGudSZ08InrUx0kqea9O21dqnTCUEhirSzEjfKhC7a89mU8JGsYet
MqcB0ZOKkJ1Qg5HgALtfv/4qXG3TVuaxdRz0UEqcIRPWbAQtnIKAZtuc+tJsTloRtScCEBNpvV7Z
AR/pF7VSDvusNsv72FSSe47V872sKGr4j+gU8di0fbQg/TDQlpWl1tufzXRUhm6NraG4yCrgAOQh
LPPLxyRxH8Ss4+6wtqa6vCcOI+6Biz2UKuIdssrA3vUsPHX33mHulWJguuHdhquPiQikw9LvdWUv
+wG2Hm6DwL5+nlVe4JbsQgiVpK15Z7KututmCcLOQsblj7o0cpcaoj4X2QPtrhG0S0xA20r6izl0
Py+c7W6umfd3v9Sb7A2Q0ulJaP3RXxM2KhbmkTypfv6oTrFWOwcgjOSksj4tRqynQuvKWWRT6sK/
xnh6Pgof4FRR9s2dLNpekcwecNM6GuL20auC9KALYol50Lc8ORr3hgfCMoV+0yxzZzj1KouvHDpW
Xr0MAOvtZTFOvXgLscFcvU8c+P0Rr0KCZvPLVimqc4n23lW+lOuVz2RdzJN8pT7CsnHy3YCABN37
VmQ7jtPKUhYjmKen3tM/ZULhfajqxRBa/SDn0RhJKKMSRzmRlQPqE7nnb2RrE1vLEUwvrJq0uMmL
lYpqk1T8tJDKCsNlaxdoXfRZvZTNIJqLGy8Y7So8mFnF5z5ZNIWgrkhqfcyT1OPAeSDfEqTQN01j
RBdC7OGm6If0Sgp+Rg6U5Q2JOmdVBFF3nyCpuapRVXgYK2Evfdg3j+y9qmXQ2+lTQ/SN353VP4cT
enZOajmf88HKF6nSFl/NqnzDVBa6ZJU/u12cfR/KHNpgbLzmE0D21C1+NAM7ioycChmOYtmpJQvH
pF79gR3NojoSrQKSm6FCY9ox8AOsidnudPSeim1ILuSNRMTBaCbxmlbOzQHh/y3q4y9uHlYvKmcC
dm+190Und7tI4nTcRGWANYqniRtm8uhqpg5L0Gy4LOuCpIRSOSlsfjohbrJBCzSHRcIv17IoG6qI
4FAcpArbHaZ671cGw9oGYraSxWaeoHB0d90NLop6f74GXs8F8GnyaFYvinA5VY66UQwNFeK5j5zf
Iye4HYTVvb9V2ZDXfrvNa3Jasoucf1BUcP5dSL6/EODZYKTvpi7BLpIU6AW3oGzXCivGErQMT/zM
lHWjDPEDIgbRstKs5muWKmfdKvuAHPFtcv3wh8isFwDe3nNv6y4WyA202d5Jiap44qDkhXFw9N7d
cHjt+P1nOnlxo/vc+91nq0DKJbTWsAf4B03JdMud0v4y2HqxDIJ+uve0qNh4dobcTlZ3d6D73S2u
zf4FW9N6ZYhEfQJRGCOYFF6Fmtznk66fjTJDaMGwe1IT5ALbJBRnvjgkioIiOSccnbYGWgunJDHT
bStQSUlzElxZ0o+nxDKarZGDKshNkv+tqWUnrR31Lco2wUnzdHvLD8U5JglEgIIFl1/ZXQ7oZFtC
7d8ZVhze2I2wpdMc+3uQ3qErYb82nMMXdROM97JrZE0KUZk/ug5d/UtXA5rzvYrH97ZrLFbfNnkA
PRUf8T7b9j7apqgtE86QdQQ8t50o+3DdYxe6KiuVrJ/f3zK9xlk59qe1Hk39TV6wl3WWBnISG1nU
5n5aBxM3MEprW7K0YdwdE8tG1SfY65EY3seFMUFlV/erO5LgrxNufghVEekH639tSg/ZG3hKnAbd
XYGLChjLHjIwvISbgarwCtDOsJZ1feH6N3b3YPRR3CQnRD9Z5/TGqh+RZ5KlPvSzMxJlO1mSE8FP
83Yx7nnAmZlDXizT8jFu5jf0UQeesyKVa+v79s9+5D9WOtJ2F1lVem6OpFu1Kyos1Ic0bVaq3oOu
IIDSbJTY5H+HHWS4ho0IH1OZEmJZen1xeCwABJgriU0my/dyLSoE+IjjvveURYTzCTXNl48pZENh
Bc3FJqWO5rSLDExfXzR/VHcycJ8rKW+CL+b/ozKwbHWnaIT45UDZUV5kAzxU0sHz4GkqgY8nnr0P
5gOoCCvj3BH/uQSZANaCauBXooY1SR6ruOolQhXWBB+naEk4Gk7+luuFd4sCiDeeIJ4u6zPHe0Du
Q33w5u2uENBilLClf14cihJVKGvEbdofc7GW9W3Iiahvy2eyOA7iRAP2qjGpy8zCclYLe+VQO3yb
FvK2GXEuzYcOKXNLOciqKk5oleX3W1n70d55ENfSTPnxS70s/lJn6a62z0Sy7l1iqPhejYdQH39e
VLW+RS1/62SCF89Cx/qsxZAP1DIpv5K0e7XM0n5RnPyp0bRmb9qGuXW1OFx7mYHqBxrwT2ahkT6D
4ZHrLutpoKHLVKXRM46XmBqzYILKUNa1MR5cVLb8MTZWoMJZ//LhPAqRvY0lop5trX8OrFoFQVq4
nNh75a5/3ulah6yoSup+ofZGsPOznKN1A7XL1bOX0tO+4E+u3COYXRxyHZnByJkAJAztRmRl+typ
JNFGJdU2ChSur7a/ZIJs3T53VVDeaaJKNyoEsX3RBtmTO457gpH5i9YbBawn3z9kYRff+2bwQ77c
pLv8B8VQXJwi685+QJZhmAfM7wMEJTmtGGxgbgfmFjnJbzGSpCd5MfKhPQmzBV5ruUgcKJzSBQDJ
k6FH5rCQfeByzrfAtOHAmYefxT+nkN2zsnzOsrTYfUydGsCCTaVr1q2AGjAM0x7dFu8sS3kCAc3p
kL2XxbgCxQI8dd+79dkhIdjsayIgoMPUaFkIpXoeO/KqcW6KL85E3joa0vqlSLNnYB79dyyaTy37
0be6s6Fk5QEO9sW0KFxoAguFg/wcjvYC+C3ZAELGDcyZbp/BE2/gKc/icoUjUJjTtXIRYS29lcWP
hiRVMnyQwVl2hLsv0ZPSYSNuIEh9dO1QeJu6BOLbD3a9D432TpbkRXax5n6yKGZ2kdkHxMsa5xYN
qrLPXXhdGSx1TukdIgo65KtVNDfLPpXiq8s0JSZaWRZ9eKx+50iv3L0P0bV0WemBdXnvzP/prOEs
YVWWc4MwxCR/vsb7+N7PKr5ZvEYNpOAwlE2/WTbgsO+DJMvv/fnIEakVWJ0/69y6bVYJITCgO0jC
wVzRr5Xqukehx9URLsszZ2LrUYVWhd6YfS1rB0nZGDy5wxfxKBstVO1X4EDKnVqCE2w6o9zmDnjX
tDGCT5FfOOuyQxxBjwd4VNA7Mc/poLoNmf04paBsvCJQ3jbk1/y3vGNLalSN9Zgx1xqAbHIcLCNc
lXEKgQikwAPRzPXAXFfDMqyHqfIJnDo6J0xIdpzNEXU3zCZeyFbHINM5No5/JD2PwGgUpeeytquz
A2KNFHoVfRNOdlflsfVUGaUDpyJADmTKoudSIYAwd3D+PpJcak1Q3Q2/gRd5H2mzYi3Lsdav5JaI
uDsifexTGEoIeEa32PfRjdKaghRJ6mz70dYPMc8I4DBZS0Y7Lo6sb812zFTnbPL5rJ0kMW5Fiv1d
pCrO4zBLFqHHuxDCdLd160/jIps9GFpn1E6kOlMCl6huzVU5CP5TOV/e+zWVWeBtofwcIVuaccQh
uTd9LAght5PjXoNIbO9tow0fShvNigiht7UsygsdTMdu79nZzywghIc+Osg6Omgm4UAiIP3e91oT
Z9ouONh5Wp36sM/WSZY2T3oUf5f/as34EVl9+BrzXSWYPmJ0MY9xkSo6mPOY1CGmUMVm/TQZc/qg
99/M/H1M7qXaQnezn2OEDS4lSfMDlCrvoDWjdyDlSX6r10lIiDgPNgnPhgo3bJpy2fTrLZtgY6W0
0SYdRNZiUmDC48NVd1Hz16PyjI/6GCDCsLBUl2s+V3xcmjTCABjU6+MEkXbdDjiu19FgHItcT9aR
FSvPkOQvPd/CVyvqrmbdG8/wFnLS4vW/dfWz9iK3rmY4XEsv+tn1l1nNScVjvRAJYcQXvcqNT6pf
lY9B95dC1L1ona2/t2jeX1p+HVN6Zb+tKx8QyiQ6nMVrdeAZC+OfhKhqruVtoiEIEM2X0otRmHQv
KrpdhyqZz2vyNkeDVsFT9e+1sowyfHU3GYSsvVG5y63gAGXE3Kakiu/Iyit3sh7iO8FTWallg4su
8tybpJ+XL2Sv1tZaayc71LJW3sqLcC1yZU4bL0qUM372ly2jFnxtvSo8jKzz14Cfxi4dCMxpmciv
fq7lV3nHLvSpIZl691E/+IG2cw0S93Lo3/uCNv3Zt0G7d4HGQYvssBuc5MVC6JPvUWauHZGhXdK0
cL/l7UefeiTd8Wsf2WyrFmItHcYyETDD4FFB/P2Q541KfHq+1RUQX/JOXuqAZxfwpHDxUdfp7ihO
H+XEnpJNnKFjJgdDcUSp6Zd5CFeSpKlrm+XKJUf2lznYODnLfBxU8DUlXC3k+jovuiJkkF8DNcyv
Ih0dOOK+sfJGPftrw67pEPD7qC0Nw1mRaTVWcqC8IK2cX+tdNfeUFXUPPsxmy7GFp5HhNPM8kW48
YYYgFrIIlanY1gZKS7Kom1BGFbiaR1mM7GjFA1J/LD1dvyaZ+Sir+wjt1sbEQy4e8/G51kj1coRw
9rJVsdQLTprTDaNs86HOp/epvdRsD33clugpMYiMx7hGV4jz6Py2tBQ1wcJSjHOPr9Kz7uNM8u/v
1pzfLduwcEMmaXj+eLdyyoR3m9UINAtY+luphJ7xuNg0RQAuehZLf1dHn/XUP4qiDmGieUBoZKts
mIaUlV2WUzX/kmppvpOlMRMHlkooPqm29mL2utACo+iKttuwqolnr4faGYEyhdnSR6jgXLAVwjrJ
t0g/VMhnyd7vAx0jBDst3NnXI7paSh1dwZsFHC36W4L/xREB+UOrDO6zqvPyozfAOvK8q+iST/Vc
nXvwbKqEdHrTJu7z0BjxkkB8dJStjR3jiTEmT4EGeroxsdgZesV9riCNbfIqHjZylK73hCPbOD57
Suo9TfFRvqSrdOoRpVcygPNL+XFMIrfKla0sjsn4ZcJ3Fg2runysA38tX9JryI1pE87XbZfqTyas
sSRyT01qkPFQVcjFGFmdcMp2Tr2wyL3Emu2DCzUfxjE1kRv6s3lQwDB8DJmmaWQRRWLf4tFqWLBO
wu4hCNvuAaMlQocp4FA/oIjkDQYy/fjy0UNr/U99bKQn2R/Xk3prdBAtZbGaJ5yzuPNcckxfZdYS
TRFv6xnWtmnH6jLk8O3ZAAC1rxR+rSoima1hB6/hrQ274hUPpwycYDB7DZiwbafGhejfx58su/7m
GUr+mvg68BdbfDZ0S6wblAmPRCPtUzlpAg8kz/kaK2IluwqXPJ/eq+79lOINN6oRTxKr6u+n0usW
8vVsSIppZ4sXvwSqqIiBzZiSWIcaUuW6iGz3GeDASXZtYv1L56pwEHVb400R0ZF/Q+H3Yulwjvrj
b0g4Q73/DUXGnkr+DRWsoU9RLr4B3+02vkjMTaom0w5wQLbSEfb4JItdleQrPVT1T2ZT/2ydvMD4
S1FNdLEjaZRtYDuTJzGU+EnFJ32ljmp1Bgzf74WW1Dtkk9ERVaJ05aCb93kcu2cg0OYPtz7UqTK9
NYJlAhHyGEI5oyfPr8418cyiRXChN/KXPhPhFr2sDPm7tC+PROawjJrvfim2iDxjM2w2S84B9Bai
H2FHYAPtN5l9TjVj7Q9KdCRt5C5T4q5rWS9cHSwQROf8aFjFumh6LCOClhGGF2H84g3u+wT93nBM
XLW02V7PcdSjaYIFnUsiDkDxFNX43thVobauqg5FgrlBdpGtXqcXBxIIqOjHJKhQAtukVWCdTOKb
J3u+yGKY9vZhwlxSlmS97KFl5I9I+jgoU+cx1Pd5bF/gcRRa2SbE9WYpBdhhun4qEfp/iAIAk7UG
zkIKoTtT/cn23OSBdHr4Xl+mzrLV9PorahuwzbtX1MZ5hgF/uQWl6e8CpIO2bpjmD0lPkqNR1O7V
6NUlAtDti4pq0woZR+2MdCoOaG0abQah1E+Vqn0KqqRHUgejrDH3nq0YD5VYc5JjW4oeDxBjRLV/
DK6cMSBj58ENWnl/NPTGvlnzxdTBLVrFbYwje1YUa09AMA/w/8BaVmZS7fWJbcVH/7auo43acGST
dXJYF4LCH6M228qibFCj6g3Zeuvuo5sDksqpi+wCedO+pcKvL26nLD86oCzD1iwev39MUxuO2DYT
pD45SDa0bTSskjT0oVwwkazTmnzA7DrK9rLYFb69yaMSNISKN44XWM8uR7pD7wECkMV6HMM1SjXq
ThadpPjUkO66QqbyH2Cob+qmtZ7LMYDA5t1rQ2yeSF0gwR+oP4Bhqdu4KjnSyDp5iaK8PsK5grZM
X3UqjI0/VeW+6fIvYIGhnnu+vtJUN77vx9y6mvq3ltgCxBnsKvbImEF5nRuLqkjuVTNSVyrZobWs
e2/wyy/GqGsHWUJK0bp6+TfZXdZElqbu2bT+dZ44LVRQEY2yrpyug0ja1F8COFTvc3C4AK4tpi+Q
X9xl5ZGZjkn9a/MCFKH3+vBR8v33klyrBlQuPtq6v5X+HCcXuT97ynHknPoHvSdXPS+Af/Z8f725
bRbc+Q/jvCEA/Rj0+6AfkxPMxuRkJf59m43dDjmW5PRRL+/e68RAwqwH2UD3j+q8YqVfyHI9dd/T
AGA+/gwnP7OKk7yTl1qMaKroaYuB2B8NvqZGw1/KphPtCjXI7uIeH8r3aT5m6GplXGvxrN03zy8v
ci42Bd3it3/817/+5/vw38FbcS3SMSjyf8BWvBboadW//2Zrv/2jfK/ev/7+mwO60bM909UNVYVE
amk27d9f7qM8oLf2f3K1Cf14KL3vaqxb9tfBH+ArzEevblWJRv1kgev+NEJA414e1oiLecNFtxOY
4kAvvvjzljmct9HZvKGGZvboEfq7S+ReO9e7jgcM8FrZRV7cTLjLvALvKxZK1HtsVDAJSDdBnJjn
arKM90s2aWeTpfWO3DCfNWpJ5hlUfrlVtKBdfPSTDeTcMNAsIiSTy4igqJXvRO72JyvPhpO8M/68
m3ugnJKzjQN3GnI0Ofm6tm+itriVEVBa3xz/UvJydW+F3rj53z95y/v1k3dMw7ZN17MM19EN1/37
Jx9ZIzi+IHJeK2xcT7aeFee+VdMz7hbzPeztmvzGXCPW1ogzGbCNAemQ+fKzOq48ZANF7Z8Ukpur
zFQtBG+G+uZFToWEAnWDb1vASdUuhNX3R7lsq+8irVrcZ8InAVz/EpENf1L1pzRp2k8GpKn7BCy3
rHXbJj5pPhRDWUw1kiqDoSCeP4+x4B6sg7SuIO+31hNYi3Q5OXl6kK15kfxl/qH8y/yKoe77toJo
6Wu4nvp+g1hH3Z2IPv/vH7Rn/NsHbWsq33PHdDUoX6b59w+6dXOXDWuQvxER6dGL4fOTn3CQeXyo
FlIWEPtQy5Of8UdzXyCLWuf53Xu/sG5hCqMjeheaU3UkrAMfNuELl9lji2nmXNm5M35Y3vq+Od86
+s9epWW/dYJ9lwhKb49mlbHu3GZ6aZrFWBMPnzCI2aiZ3u7bzHQfLV+7yvaMUw4Rc72Eyenb5wp5
42XdudOLXyePAzHmR9aAXyZMgR/cq54B0HA5pOiWTtZw7RwnPLZ9eZIlRALH68/67orPMwp8XZn7
i85A+RGYi7HyzY8uDG3M/H2orpjVamJ/sitiUB4h0iFI2EfDveqLx3HQNAzeOmJJbjP/LYHy2XHW
Y2upX1TU/3eAhez3oj1G5xwO64PhYhIUFVaGYSqj/9Os8/DKQAtBfjX+62/LXy2Xw+9FOVZREDa/
FP+1fSvOL9lb/T/zqD97/evvRQb9nHT10rz8rbDOm6gZb+1bNd6/1W3a/LH6zj3/fxv/8SZneRzL
t99/e0H2iugonqrR9+a3n03zaq1BuNL/8uWfX+Fn8/wn/P7bPn+NXvKX/zDm7aVufv8NauQ/gR0b
lqN7Htwwe150+rf3JvefqsfPxFQ117Lem3J0y8LffzO1fzqW56iq41iayZLFL6iGYkOT4fyTfbTq
ebbhQWWwHPe3P/7+n0+f98/7Pz+NUDmZf4wfzyOLn6ihuUzHqqijF6L/siq25OjBkxBrh3I+me02
tcHJYmGbXfwxRJbVI+lAFvFco5eNWAISQObIdnjUMljpMYC9wdyapOZX6HoDt21y+67t023W4g1T
Vy9NnUFgRPYA14lxZebIZtu6edcl0YtwwnDT9yFpHdNtDgUJLlztWnI7WREseztUOeNHSCLDxRV5
Xe+b4TM7veTI6WxbtkZ3GPsAty+9WiWZ8BeZA+HByIojYgkhe3+OyGirb1TUSSEhqifCH/pK0SFE
ChF/G/UGnVFzqJf14IOs5bRbNu29gpdg5Zk14LTOXrEL0KC9eovGMFzQ5O0I9c5HqML5WigEaNAQ
XAVllR6EYgJox3uvCPqtEkDVaDutOGk1hx70S2Mzf7Vs60ucQpTKoJQTCP3RPXuqtrHMOj3gju2S
6kFyiCWekAua+qMSY66jiGrhB4AHTGCQy06zdj2WCqnXc3CzcO8rymyvdi8ERN4S0lkCvHuWJtsu
1y5qkCLUDbVgMnvxZGFIUJbJjt9TePK1oTmbcXusWriDURRes8pM13phfgvMsLmEJlJSCJWJXUE6
WcEGF3p8VJtwoomFIsnZ3rmc50Y9984e5m2QA37EzYXwWfDcDwiLZj1KFIajf29Nx8G8toWQAluG
2PB0NlHtzCbckKISXZjMtC8ivWHGs3A61hs7Sft1Pc2ScQji7LNGuVeMXFuKInm1YYMtuqmtlp7l
iWWszK6yTnZfdEgohZo2YcAYG4uY48oKa+lb7UboX9qxuurK9LtfeOld7JR4WaXqQut7fVU7UAsj
V+H470MZrIxbGLKPbLsMQNEY5IfO5k1ju7Cun4qhsPd6Ot43RqetjKKv976j1QQnOX+DFfZq3+XI
L1rM4y3iBqjLjWofnHNP89atP++WVPuhJ+b1jFUNKvorNw1azH7R5vFVQGFdYE7s+kE6TDyBJgcB
QNcc4Xa3/a5RoqekLB7qqUQLbWB/rdc1LAsH5QPVsnc2EVOIkjiNAxyHEovInkEOLczQhUDN9Gxb
Xx2AJ48tAB6iCfDVAjRRYgSOXGIKpLOVbR3MGkMgGh3XRGg0B8jcZgJrBsc5auDyrDoly52h/tWr
GY6Bav0STfYzMF0VTiC0eQRA8JC7wJ+FuhTFhO8bcJJuYIG+uTl97J7R5mjB/iMmZaH+tuqctySI
4n2fdaiEdfpWMx1SK03wTUFzD0RbuPWm7LuCPFFoKOMWZbSdzv8bqh70V1wfyNohRst5KMqRW0hK
6LmaxilVgws7jITabHQLD1ZrX8dc5elpIiDUgSRDdW3ZNw4RS9F8hvt8iJHd3KV1sWjd6TvcV3MV
tTaGSAgW5BDjNn3Q3FqrfUvQHV8qeMrBneSAbGFyTRYBjUkT4UvbMe/FCYO7o9kgk9nNFLfJQBoA
LTe9PoPVWAF6PjeiC1bAbNl7TDsSAe4qLKZkDWNZLFH5cNeai4AUO0DF0MOlYZfhOu3aO01VTcAv
BaYXZP6WbX/U+Hbsh3zYxbOElxLY/SqG7xfmDuZg6CUuSG8M8znYTFnaI8JuiwaSRacZ92rpfLHg
ewNfzg698pzq5LOyNnlWTN1cWFEI+ZyT73JKzJviCfDLBmqQCSq73gAoRcU65xLaxWOoep/DfrDW
udYhpa937naoxEsgcAjESniNohOIhdLZ1Z2lrLBK3VV99KYVRX+DkhouyQ4+Zp3ib0zkeh+KiNNe
lPVbowiuyMbdDxFwDzhIxVqrmv7OYx1HoBPOG8d2KC3ozrs/Ai3yEYkmutNk5s2K3txmaLY2JLCy
JwgZK4O1jZH3mYm09WR/hg55KtQUAK9636ji1XRbfo5dhjF97x599Kz4cbbN3ThcNBV0vKaWd0E5
AMTDZWENnrcg+ow7L3SWWDdWpXruEam8tJrzCfvi6eRqaD5NZahsDfElJzhwiDXlaCSeskmK6WUQ
cbmdtPDNmAp0tp0fGgZi+xT3bkxMVui17cdSW+exhs6UkRZLMV0MYPP3ps8aOvsOtwOMGg1znF01
5agF1VGxxQzqEnvgkixnHBZqmvaLqXLrdQ1SKZgVAQbngWP0XlcAq8KMWRiDlRGWwU5PaRW8YQlS
Hut5i2vm8V1SJk+2o/Znr7T2QQnC3yoHoNFDtEsSN92aJqsBTE5kR4i1VSK/9YD4l1mtovTgwXTM
KyVd12r5VnKSO1aJzuqPJNBCt9sXu7IhzuAviIxEfBLYeM9kHtxIWiL3KQqHcePXG9syEPXyPeRS
welPhnVGfFSBBFetW9P71jmgyRqSeFsn1suNlQElzYv8OrsQI1iBd5c3vcKK/xYj2A5nKZ4pJfl4
YFG6i6Hg+HoWYklrPYyxN6yAVSAA0/KoaBE6Xo2NeFQTtjhKZndry5jWpQZHeAhxj9fz6VGUibJu
m/RaoiS9QFPCxjVD9VeBBkLZ05HZZTlryiE+VUhmx/b/5e68dhzXsmz7RWzQm8emEWVDCm9eiLD0
3vPre1B5qjJPVTVw72sDCaWCMqTIzW3WWnNMQd9NTQ71I4moW09JGyy437mT9COva2uz0k9GJ27D
3tDdGZIaXFjUgTkDdL21FgnMsgIQoSDTTo5dxGuHaaIdRmkE2dk8F6jEHWl+aZsQFCFAqSQGya21
GIswfzrMhngJZ4U83gJeoAP7uTMG+T2o0SToRm+cQljTttoKkq8Z6VqD231JoTYdUVHGrpahdtH4
JclDWVuA1crmazKoci2l8lEHqNJVyrBN4c7aIUtvr7P2c9ll93GHqSa9oSmNpksU/TmKUTyx3FnB
mtUmGmApI2Gkz64mhNfC8hG3UUlxenHTAAxhdO8kR4rVJ7mT5I1cUQCfbQareUKDGqwFnTl8wY7S
UqmSKAToSP4mQ+ZhoUqFf7l8YkSO5ICZHqU//SGRCclWBuyfrCr2I3xPv5pR/BDugKUBOnXOGzq2
dEXkZNkKVQodK4br1gGiDyT6Nerc7VKgVKMfRJTs9SYrFaAdvd7vsCaFlFjI9LSQkkOBOUi54E2u
1OI5yU+RYN3H2EbslBg/F12aPbUeMStoD3liLvtujkFFLQNyd3jB1vy00NFPGkgCqxw3ZmZuBrzr
nEJIZEw/EmFjlswCjQl7pqaWd11wgqcLsUgV36K4Kvczs3yKxEfLSVQ9ng9BpGFUIIh72Cj3sgFi
jFwXbC3iq+UeGTI2hbJYiR4ula035dFXvjrf6RkV21MfPMRq9BAHE4QG9Hhov9Iwt021IRNHgt1m
Edmj6OZBK/Vuv8GM4q+/rxuZY0u7FAXLaOWZjX68wi2DzpTPJl5o8HuFkvpSR1MnLAtQoSEd42Wo
z+JG68Vz3cO6ZxQBab8++09//qdt04DQ1yKda18/m0E6hQihV5Aa/pdvub4vqCUZXuXUA/YhDfTH
uzWKoTIQXf/4dMcc3oVHjKbq9yt/PP19UKEOCaE2G/wV//lpQZChFYel7IgUsPz1vf+vv1L6xRse
dYdb4G2u4XP83tuvX3D9qrTqad6KYP3a8XVb2RS6HRjAMVuVMmDITg7mR8pWuzYFTIYz+/pCubaA
67M2q3Pklgxnv19oGrqbVamLm2iQO1LXdY4uXXFtFmX4mK7j1nB9gOV7KJnM+8DYqv3a1f3xcN1m
keGGrZPKdk6lDTnIbHWmw5FEwBMEYgryhijumKPLsOkBdEbUkmaERLmgEXXClKphIGLlU74XNbwc
rs/+ZRt5SrxGMbuaDeYtB7kGPapaBdaLGTNAyFgOBFAa/HrvyABH2U/D6jeCUco+kC3EMd6E5Wq1
su7n98O87hHc9J/bSt3aZMai+cFqQSGsZhThAi0+GNNjvLqi/N4+DACR5lI+4p+Z73ujYsWds8/r
h6xIv4ukgop6TUVvFoY1uIDrKwpZLkUeGuwfOeBqPdfXZ//yJ3WzEOPVAy36qFm4qKxHkLVd7Aur
OUxKrd7++sxc/WOuf0bVgNicpIyrr04SgAx4gF+wv/75a1tFqSz5JT/dXebNsicAbuPkREPr9oK6
eRYt289GJlnRXeONm/RI0d/pedpj57KbN2hNXM0fZq81tmPvJNrmsuyfx40P38/Wwfp7uFhAELIC
T1p2wb0/pPv8CPvDD+4bT7vFpmBz1G0Q/e7ggPT2lz3W8Hbjva47O9I5Aza9QCt5TkznODnp7rkw
3GdT2Ojn+ZMNvcsOMzu41whzlF9UjAnpPTe2nx+fg/suI3xAzhUolenguLNjFnzLsUk+U4Bbn++m
bf+0LvpWV9ovzuh2cF3dGqFWQ84Kkz2SQ5yLWXH4deNLXJ/U4sxpWXK/XS6l9snpmVPRW2Away/g
jqa3aT4X1oghbUdp+b5uoRZ75bwRhQ2i0wF1/3yul4tuoE/1KJgVZWTI5Q37Dk5ZF2JZhjLuMm64
JFLgjQqJVcBpW1wDhh+0tcQs8FqQcC+UsHp85jjIM5o+h6ESy58R4tnjBvifsUtGfhb1+K1CooGC
WKqg0a7A8NtUlOnODl66YODBXKjnqPBFiPww4Eu4s2RLMIY5mSyYPxWNAXdDFEiGdPhGvSZbNWTE
I7blONmgUiS5u5oK7GOUhsUNk/91Z9SoZi5XoXxZAAtndoohkgKRwRN0N97poTsT0clcSm0Y18Ad
e1a8o1mgJKG+yEOyDgrehoVp3pvnemeamL1fGLHAeFzU59KTffo7+XY1ygGamblL56dPIFvjJ+UM
tLByAgAftnoHw05yhlO0F/ile9W0xwdWmND7R/ND/BQpTeBcm370IV5W8N/oDt81RZZvnJ18fgru
6BVtJHBZ9N57SDQfBheS2PyxbR/EDeIFuz2Wu7g5kduz8u+qdKmshQt2lzrZR5GfEjjsefokNRtU
EuSyT+JdbyMKdTFc+Ak+mSxqXK/FualOkXzobopHVKLC7gf8BN7sr8Nuym47eWtsynyn0WNUgWMQ
hmYJGiF6CnCBUBRKxW0t2ys/04/CkdvlMXmnCfQY0YgYPUuLi1rxfrjJvyoURE9SsjM7P1ecava4
TsmTXt1aePek1YOU+2F921IvhHS9AYeyng/13FIS3rhcdQQENN5pehMyt4KWgIpkh2P087IXP31e
7F+IlbxJyXZwEP/h0ZGiua6cbNkWP1bmTs7S3kkVLgNn9g10xSQo+MPlr3Bf4b6pHEKIanWicYWR
GxnrLjWurIkV6Cl64sfxldwQERfWaO+gSNSYwiuwtJ1Z2NDwlwXR0GDDFuJLi2bTjtj2begM0GQL
WB10/TstuSWbLgF3wBAGIIyTGbjtOpCj2EitDAdzMNt9dj1LRYrF02NdPVjVZ698RbXjw16qmx2q
YbG3DQJb1HILmzg5Cs1HGzD6UBxq3ivNJpePAMGdAXvBQvKlcd5K/bsSXAaFKeCCHuIWZJJDX1EX
r6LYwSG/yNUJtTHMu9VpgisyZiWVhM94WhBZgUwA5EVCOHWJyq/ntVb6qcUhq2Ei5nLvEQskuc09
CTHF5roDxx0c9dOk+hAR4q5fLtabeeYKI7zhvA7Oe+yY586+iaM7zZ8/uYN1yBpryJAFkTM2246o
K9L3M7Yz78qt4q/Vjw5deXoEZS0hVlqvsOEP+8Fb+2762FeaEvvwpT3mLvxMFkWzx4eWffGj8YfH
oRyLJ+JM80ZmNmar/NLQeodQIt8L3w2BujdulRb29qe4qTx8iZutmjInv5k36r1+Nk7RtWuKe18h
YJB7CqxnnCXsaT+/kCG64RwQdyOK4S/qSy+5AAuC87wZZTt8oOeMj1y4wh44W0b/yCGovFkzHGQj
NF5z2qCDBXb/Se9DVwrQhN+VmgyLwRZFtb+OHGroDl7sIDPPveKJzrJ3WdxjXsn6DN8RfoPhm/FR
h/7BSEqrF6gi8osf4a1kcAfhsudiEcZZldqwWb18ZxnMS+08eXtV74XTNyBz8ZNT17scxSy53Enc
juvXg9My7+l2tXgHjYo7mFfpqq+7V3JfgHdzhLv7bryBNbWFR+MWWfWLaVtvqBAYuqhB9TlB0fv4
yRMfl5NmHUXSGIjdBhsnxmEGdpELvY6EqkvvAIXxkWynadM2lOJSQak1zwk6U6YJtwtXlKbFsQJg
c/IjC3uaQ2ObXA6F08VUMt2tP9kRP99peQwXhgOtYV8fGb+oG+58C4aVszASt5vFSY/Gbc73MR74
z8Yby7AjQg0HxA9vp1NQfPEsnIRHac9F4t9z8jQ5n5wE/X4Cw+5ymrQTZ5yn/H5+Fo2fIXTYr/ep
dqi8CG9xW7pleNF0iiWfsif5nstYHhmeg3vj1Hm0aIU+yrcSuizOlXFi9NNuucvyI1+bvEfFQeb6
AauChLFlj4vPUGZCreSgR4s2Q2NhTcon6SqJs27oRduXVz7MHCWnSVv5ga4y3BVYjB258HQ+2RPd
oLTnziNfcuSX0Qe8MLhrp1d+hfLGr0HVwhjKmQXvQa3ihl0Zb69Ne4wZUN94IOI5O3So4QPNnvob
OKe3vUCDrjyuC1IKdRO9F5TYMU7uOk916SVprOR8OADD5wznjavc0v/zqWltpPq0oZllPxwWgz+7
YCm+bPtmWwWX9pPbOjB8rkqxYPrhzLhoIQGiXz0NnhDvmEUJRz4566DcQZNS/uVlki/T0I+K6Af1
jqDxxGRB3YyX7IdYvMlsL7wzUs7ovEz3xA+Q9+j9I+NmR59av2GwByRrvHAKymN8ScDEQPVBbrsb
4Kd7xSHocaS1J1o9mBtV5kralE/lBj4QYNnvwAjE24lTDIWmsnBoS04rvyFqW97X9BvYmIcsireL
whJ+1xnQMd1adKr20jROpz9UpA8ytMGJ5Gind/OeRbpdaTZdw7R2crJkW8443YTG42WuX4rcx9Qt
fhu58CLRACeEzp4KpRNrDijmnREsx/XkS8V1iraJx/vnDH14vWHaVHkMq+ZwkO9l6ajnZ7oog7DE
+DntJYj5UNITFXxInLwynI58zRgDnEsGu2FUm2oPArsFIuaJMjtrX3ERSYhIfhBsiuLGmjx1WJuB
WZ6qZo0NO49hi2uZeYMh2DxfmJmLI4i3U0RzZUasHlRXVLySzp+ZK9fnLqQO2VNy7Ku/qXIVnhha
jceEFSUNOPQU7tPQJfXDnGZtYMeafoS5/idtluGceTZtN99OljteGnWDL8EM3AIGPJVXfqZt6pe5
34m7YMOF7vttom4mZCSzXRSHyKQOeAMkwbyRRAegxGC5uuL5vk8n1zV3wmPTbGhp5Qv9FS1gEiGF
2Nil9dYpZzoELwa8XuxaXuqXo7PQC9CtzLi6OZK8IynICoPZyuSIX2bsK6IniA/jcOCAWXHQtnxK
LlvWOwyvzN1gcdrmQ5Eg3nWYpDNitLhhUQxqMzdY3ZCZCI8MUI5ymuatHLr5sf2c2h80hLpwS3av
0DiZnbaXH6S32uWmNPwANhQg/Oaw2nkwNaZDVveKutgBUfZMnC41EekuULfGh9VILPij11rWveQd
fiDGOFls3WfJXuueUp8PhixRN3F+tzQHToW5y9+qcjcZe3V1kPQiII+dk0OlOizpOb4VPOaWnkbj
2jKxbTwaYIebQw43drW+OrWvHbc7llKmw6y1u9O3pCwyPGYQe9jVDZXkn9xyZYJsCXGrTXY5B32A
pJBiGwhLFLu6RYFgZEOV1jPxJnQ5UO9Bq9af3Q/DlHGAZQmkXDjRmXBxI9XHZ6UErCVsM8nJT+OJ
4CPJzvYWveCSU2Blw0LdpmRPqPcggLhaWgnOyiiEaKl7EWaCnk5KbCRcq+9m0JejLVABQqIWoPFF
fIWARBOauJVxNuq/TCuyL7XgR+omxxOADdGlE52ifxrJdGv7RHjB0myhEkQ5CYCttf3MyvsJbKN2
MxcbRA8qPX+LbvFlgtsr40vjir3XWt/g2Oz5tdccqfITjKl5hewROJ5iI4Lm6yHYny3xnYQ6P0WP
YaNtQ2bPumuUno5jnGM+3FlOu4lurhMTiohZHL1ZN9w4xp2l+fl3+DhfGPAslAIxpN1DQmSXorA0
3A4EAhh1cyHGPuiYKExDfMGZv0KC9He96qaHgmHQLp6FfmOB63wItiy60bD2EUJU7IH2YgLaWOhG
kj232l1LYBj6Ru3nHXdSJ9pt/WbQ/9RvwwIAA4ZLjqE83lzA8BtHuwtusdhSvjLFyZ+CNxUDIVA+
jWkn94hksLu7s/rQrj5M3H6KXVX7OCWJ9xjbQJyjG5PegqN119US3st4yTbesE3Q0ChvXGZ12MW+
KR+pdwrupz39D03BsPkmrnWmbGvjqHU3DYn25jAPt7F2CUeUhi/q4JXR7EfRq8IBENHFycRefTIV
naKDo4QPxjn7XBS3vy1ex7c6YynvMgLTSx4mm/XrESQ3LPx9e2RUlsE7dHbzwf/ROTvLj92FREyL
0UmOexv037M13FD2EKiuii0O/UXiCadcduPOq4m0UXjwTo/Rjth/AX62a0K0mETDaXe0I+6w/rzn
3I01cLS3ZQOU6BjRu3ndMZToCRH8Mj14N/0TRMaH1EtH1pbIv0POyLBrDTfU36hecOvai409yl3m
yqz3nCV6bwXzIhrcU9VOdco3ayNt6DMZzL36KTRdCukeCbJ4MqFh8aRqrDCQbtrdc0ctPYAHMu0E
7sijWhuEt8DGiXZsqKeeAgza7CY7xSnB/fQQMqG3zsLhMOc70hj6bXio/fBR7rd14qZ+mrgQo6Mz
van6mp6mgybayjbHT3mruPmdJVLveIzozlwJme9BO0suEW96BUBJ2wl1HbnOd8WOMSwElflS7AqS
P27wWvsifqfYvnmtvq98SEK4R9j15T640dzoaJwFQgq2caYI/oBYZrqPt70AX/ZoyMf8Z2J5d64x
Kn2IPczoRidcXvTX8K1/7KgJhl3n1o8qZ3zLESMgXY5XP06nht54qp6lO0wdSqx8MLo8lKbXtPdc
aPzg6D1ssI8FTPgNqS2QRU1JJQaTLb9EU3LtE1c+3165qcCi7QyvfUme6UXFVzJkoQ9Ot1N24C+T
5lCq1GHYMET6+q2KHxAPcRdLd7V6AUwKBmpRd6b0w6zLbLbMEcRmB12CIlU/z3EHaxTRfmXpxPDH
DEEY1kVMXlL00UyOQEp4/b/UOs54xt18NL1iT3EiEosd7ikpfeYhmuyMuArHEu5yfTUDxafM6Zz+
OL4YlCAwpzWf82Ps55rp9PHsN8/UKJQh5hlQY2wwZuDKKbS0NVI6pNpwuNQp4LP7W9V055NsOSGJ
mdxWdVssvAlGQb+VJyDj/ihxtyaPTDdZoc8vWH8us8dUv/IM67JIt4T6RSxhWbNTSeLBXGKdxvhP
NEM4zZt3WoFs08Vhj0jaZk7eQFpnTudFN9F2/CL1x6oJ0aFB3sQOH7OBtafhdc+WvqfEwo6fIOCH
oNFPGMe+rr13+NiRGrKVzfSS/sTP/QewvJLwuyt9akRPXGubAkSznGDeie0xnd/anwwxoULFBP24
dcLOBXQn98UP8GX6OKoLmHEcUdaQFicBJbeIP8jzbYvIq+1sR5qJ+iDCB1QAMUOgl6eioxLc5KW6
hyXS+iMZjK25Y5J/v9T71snvYlpGsgmq9/K2wTyiohjnQP0TwSHrJjpjxScV2+zZZKzCFmeVJ9nB
V1JIXrrLzf7YoqF2OI1YKk37+BXiGJEiZV29RE+DhFGvqy1OcidQxsTy2apfqydCqp9dcstMS/Bz
9YJSIVRvrHIvtYSEsecqly1dR7pHEoRprjPsxhvp2XztBduvfZb3R25JZYM86ll/RZ5EjXKxKUPN
YVTSpm2YXNKe6jUNuLjdf3MGWAX+5Ddy+a1hM9KpRwWXhoP1aMCJH07pu8y6N/QWmkhpSxuMSJyg
8UgSgK4unquP6qP8tE4a9iFrhEM8Uy5AtYBS32fc0Dg/YIjiMVX5Tqw1PjLGF+tGOdA64u1qF+Fr
56m6DYkv7Lu9KP0Ex+4jfqyeK2+dlZ2Dh0LZAh4JsY9SECagNQy+61blblk7A4YklCSF/GiC2/yG
Up04aJAOhAYMb/Ww8FQ6N5sZAB3wNvaHD2xr7YHbh2+NSLodpm23nahFcNbzuKUnCW+Z3p6sm7q2
H7DjvEmNF3wbzI2ourAZbIo37u+sm/CNfFVkkFd9Fe+JsT29kwDS1972KXpmCpVwldktuLX60bxk
Fr6elKLYdPvDs3GjlS5xcfhYPv2wRfDTTjYy63g/P2nP0xfY//JNuSsfA8wkbeM53k8PtMTvOrkM
xaoUelLDvXH3oAr8ts/aiR9hu94EVDe0jnCT7gUAEnZOUwgumdstbu0jHYNJ9JZTsmif02g7yJ4s
viwH3dH3TM6IbqTybTcG23TcddaDUQrHTggv4ZpPCfOJtf/16aisuaBmZg4pGpgCUpnsiB2ijHHN
+8zQQynwAmGfj2SArtusOj6A52OgWlNY0bwUK+yagIzcEJJcpUbO71fy9T2//1TDgboH8aETC2yA
1uzc9fPXh+tbO9xoyS2kGhYtU00/8PfPp3IjobfYxyKJnU7Q618P4frndVtQjUzRI1N7t6gZ8nSW
w0YPK/Sfb/2XT15f0HAl/eMtcHigW6XtvaaZFP9Rs0yidhtAFNxfH8J63cf1qUbCHueA9SUTtw3J
M8Si8NspOvx++/DPff/eBlKz/usrrhuv74EtH28ZahDm/WNX1+2///z1DG8f0fmXV1I1UqiQYWj6
/QIILHZy/bscmZdJVWUhrOG7/9j99QRQERqyVp65rdqQCST3dI440aMyiuDXGsONMeYaKouAXp3v
8AVAwWggMU5M0ZeV+hTm5LzihNjVojzgYsB8dLxvJWvbVyz/UkXdQUTR3J7yiUaH2ovKztYj8w4A
wwcmEadWld8s8LVzQR1lJxJGw+Qg75XnSKGKXyFlYQm4gEYq8Z9ZAHZELW/hiFayEGs2/SGXJCLG
g7oZBmkrNpQVpIFhQb+iTDZKn7MxmRy91Xbd3FCDJz5U11ofrMr5yulRsSR6wTK5H8flgCUToM/a
K9CFJdJWToBqqMwt6/SS5C9hyDyFKMfI4g10zE5oQYuXSU5ULms2VoMvQRSfozbfqJJB36WEl+Vd
NNW9sZo/wTzYq3nzWMUCrH3gYlq6CcKPcVDIBRWsm+lwLPm8NLg7UaOCAwHCRA+L1JMBN9LFeOcQ
BMbbRLmoAwfgQqlZCMS50lgcUR3JCoDsK6OIZr2GIcV6lUpApxwH4RRlgO6Nb6xvZRen3C8qSU5i
aLyEGDK4cr/4U/opSftwzD6LscEFuQA/AtKM+tX+JyrMD9LIxaEXlcEvxSXyV8fZStguNaWJiFkP
UydTptsVz8ackCuX9k09A/TRd3lOnmUJjlMs37XNcJln2Y7HhuqoYj+nZISagqKsbpN3mLeMiMdz
uvugoapRlR97yx+wCVGXxAZD5/Xa4ku6eQiJeXbaG6fpo6XoT7KysyQnHyqzrWyyJtiaIR7WzlgR
9cg5Z0oifVdJ/9GGYkCyAZctkTG+ociFMzbrBq4SgDCwy8DdfDHtADoim8nVWbWiu9V0i65C/VxQ
RzSBdpd38wtAAOKgVk80VcmoMyq+pRCTvagXDmNbupNaFluUmv4EXMfGv4lakjVPzcQySYR5F9XJ
V5k7qmyIbpiPyDUZXecO87oCdvxuSJPjRD2Q22qI0IWmsnNQsTdxK74ulYyjrGwK7qCwnszlp6mX
yl2bL2+QDOhSVrFR0DYuZQACoIDxlbU+2acQ2xIqL/G1xBFE/aYlwbjrniA/v3ezfsaoEFQppRqL
OOH5NxyGLPYavaZyd8hD9IGn2QjvjajY55KCttYi/AGo8w7ripyAToa0dQdB36vkTnbCWH1UUH3Y
NZaX9aeoWD91mg+7tOR0TfXAIDvDuZCCzVjz5dY8M3gNqxY8HiCuTtg6aXspEm6AeWyo8A1uKH49
WEn3LcGidAMWD1mlP1JNjlZEpvp2rsPTMmjvekH5wlQyjyYjtkBxxlhGXDHs2K/POTogpT+nIs5d
6XJD8fMZ0jHzD1yTNmoY/ATKmBzH/kWT6OZqSB9apuuepJDdjvCspxrdwnUp/2mMAOz4yChumrdN
0DLJgM9VDD9qu9xT7QxJOmRZCMlywrw9OeiQyeOe1UUuj6sLXk8YBjiim5kwwFAtSTmqdG1B8S08
RdybnF3tJcatfiMJ4msdizsznMlV6pgs98nbPErPQ0T5l9x0IfhgVsxxpCFOmBXCQ3PkBHigK61+
0kzpoMdyy4pGvMkjTJfjMbyU30NTfQUdeR6NBGS+V6IF8r0aG04EmBoKGmBOo/XkARtGLEjXKSEZ
l2CO95bZv5UL2U9NIOwp0PdsmywgYjbFlyir37SqfcST7IZzfrM08rZmQjv1CVlTQXwOTYJeqfWA
TP2SLwtmm9UlVpHnCQUDQ2MsOHDl8Y863SvlpNqhoiOOKKOLrCoppcEZEXkRbx9L0m2ZClNH0AYq
uvTVMG81bx6yT6E0I4qrux8A3QPekvUuVNOPlM7b6ZTow2yWZEdpMGKkgCU//XdWl6VdpSrFiJTC
Gd19C9EcK/D5gk2oh1ydanXVglK+joKUPZSb3BxiwoN94iVt/ZJOGNu2XXFWLgqREKGigiX/1nJZ
dr50lXRBHb1m3YceLdzqIn5m5Qz5UsoXj0L9vZzfCojdw6mGOixgRpm3BNSlcmZlEzTbYATng0L9
CX7dhyYrlQuzkjF2jdWhkRpyXGrHEl1sPY+PMbh5ZqfWmbJPnD0pnKvIe1YzBeyyJ2TVXpgMA18E
ONxFKkAsJGIOYpZMGbW9U1VelILcF6W4Baq98VmcsJiIAR80ZYA6d5Jbaqq1Z7ERmbHjsuVVfUcg
pEkfxEX+LIfIK9t+b0XOFBKsBaW0yTATwyYHw9wE15yjkhBJ71h9RkTEvDLHTwZrmmFXqKXkjC0E
yL3QHw1wgY4ikmYIA9xjqinbSqkWnEJCjlZO0aehzJ9WRnRKbAkZrcB+YSCgn5o3eV9CXhx6i6Ml
T1IUE14QtUSgvSru+rZuN4Mq4vPSEgIw5b0YLHSI8TS5cQBUvMEtMKY4zGv76lNK9V8iwf+zSjBR
ROX4T6HvvwnB/jt7/3jP/y4Eu37ktw7MZHItwhKQVVkyDe1PHZgK/loxJFMGvC2tErG/dGCK9l8s
MDQD6Zii6rphGb91YOJ/ydzmlqXpuq4xXEj/Pzow6e+qZArJNMB462HAS5fFf9PGJlIlq62iClsM
vCyiLAQglcXCOXkst1W4kXJizcyHCci0FNJPeNQ6yxCkv+SBf1MH/imO/o+HYViKYXE04r+L0Rap
beaBorltXZVrKYFsHmAcfBit+GUVRAdq7uS4rSjATnFu6UTiSpE8Kb/a5v9+GFyMv2niOBuWJCmK
KiuWoavaKnD9Q6NtqlLSWoMSMGtWKwqH0EbNkiDvhMBRBmM3juVLqgcXPbZekH6yQC47p5Jy/DQL
4DGtMuCgBFHE+6NF/SXe+9vZUdVVHP6nWM/SDIVhUBNRJkqKIa6X8Y8Dm9JWqyWjCbbGAB0/F/vS
V5P6LJWRecwNjdTypE7uFX/VLDK4NASe7pTIZBzqlqLQYdBL8tqq7gc9xopVaaFdypojHWGK5cmx
pcJ9q1n5ZSxl9UiF4l8PWWWA3tfGlJIec/aKsSTIYkXTGQDjvI+F+TmAZXmYggaDr1goT+HMilUv
xW+hNvU9wozwrtZIAVvT6M96B89+GYVdKFHzE5gk5hWsGSHyem3XbgHioVDLSGyIrJ3hrnQnMW+/
qJm0tWWkNEjsi5OYLPcmi9KNMH8GYUceN6G6ufMMCKfDSOLSyAg+zMMhTHeSCS9mIHuo58qmFuob
I/my5vSiJmOE5W8GBKfGJEUBSwWgc3zAZyvZmH2vk5Q5iPAeExkSSoa8cyNZCfVGBj5C5ngs4zTZ
NRHsqWGtjZpN6oMoewiyHeq4bZZwWGn+M9divhMqncRBZH136wUpItjl8XOu6bM/dX3uLuGAGVCC
ffGC4f3YqswrFATfnemPgxT49Rx/A5ELbfA6HnO4H6OgqtCCFaIQvVQD6s+H+jahoLH+wLeyQbFc
NEy0MDFAVnpGS4UmBXnNRCKrDSmz0RQ8u4xmOIY5CgkIYRREAQoUVHWjNPKFxcbWKFJq4CztXkJV
78uUhA19lOCW2KCtiWaXOvNHUyYFg3Kl94QJ6E411R9IwzeBcZEW4y00FmFToTu1hSh4xjqApLWE
gAYl+i0qnRsjzb6lVeLW5dDeGkSBrPimEYrqQBjRIG8NtCgnEVjM8TkRP8KhopBLw1KNeFSUE38R
J9FX0vF7wjBQAxNkt60l+UW+JherjEpDs8cYs5hO/Swh5gl75aLmBU7ZDS7RJgKzqWEhAenscw4l
CEuAF51yHn8yNKpOCnnZznrBtCVdD1y84AgF46m8UeLQcEmua6ciaGBFjoEb1/juVBJ1U4zF+7JX
yB7oar8XNB5wS0O4eH0qJmNPpuwfD3kXaW6dxFQjrdsErf6Y42zxcnnqOJvRWQ9bjbJAnEqum4YQ
0IV9/fv60PXFI7hr/Hz++Zbrs3T9/PUTv1+4bvv95/VZo02Lnwjatl+LqWFHxNSXTuozvkq6d93W
r6Gs6zNVXiA7ztmzHBXS4nVrmfYYq2V7+P1GaQ2plA1SluvL1weMz6IFnD1vX6UJpHt6oUHTIEHJ
Xff6a+Ovx+u7YiulUGXEluP6JyUdBYGofzwsem8qKI3Wj/5xJLOIwi+YJa9rRXJ+tZT8OsLfx2aC
uEd5eD2E69b5evDXrzeuW69P6+vh0oUUTkKuWNURi4Lq+e6xPrEBgJEcDqWPMcXkS1a5eUKNuo0m
rA9dFKLXSKh7CUR/HMXAw3vUbaYGK4VpQEzRfoFrHGALP+m6fCxyfV+MxXBr1MuTqvQQ88c9atAc
+QsRoaCKKI2e+3yrLC1YcmUSd8Iqu5DC0KR8gMmwGN6pgi576PUSezCSOzz2EBwp5yAVre1cd7dy
aBIsgHqMHaRHyE9hsteobrS6yWthhfuPqd5ExRwci+INMs1pqkz8zBKshui/8VGzqu9uMKiI0ptt
oSB1CWQyPmAqKT8QpXv0XbFfDtWNMAXRfomynTrMy4OslH4gtJ9A4siJgi1qinFygLOw2KZ2qIAc
Rv6vndwqIlEdK5W1GsxprmiQkY3nirLfBTYWq/agixO6AxEtW2SJlJdgEotzqtPEs8nCPZfpfpez
oEnfNffva92f9agv3VhQlk33lRqhfoRQWlH9WiRIq6ce5dY6aGHD2hNB8RoTa8a2h8SMl+IacLFm
ahIqxJ1pOT3OusRwVsjNZkDoT/TvQBBTuxhLuB3lOXBl7Hs2cf/VjPm3uiwfg9g8akJT3AmDUW9l
4X+4O7MtN5VsXT8RNSAIIuBWfZfK1s60bxjukr7vefrzIa9a9lpVu2rsc7kvLKMUEghBEPOff+Md
vIRbXYCT4D2aY/rbQaPXZhcXZ0lBpjxqGVIFW/xx+xB2UJX0X5oRSZyuO2tt64i2PmHQtOHooyXU
QZ55wkefAYBE174NCsTQkC5mAogz0hrp8gkaJd2mSR9ckyxMYUFnKsvwPSr6U1ZZZ6euvltuOewm
dKZlResyfIvISdsIHYdHXXUngOGtHjASRauX95E4411AB4MOxwHH3GerI2Gol1CQrAg6uqW+iqz6
ocZREBhH8xjzM6KvPDTMRXm21HiHlnZekw98nQ3K2hmijSOMfAUdqVybZBx6JmeAqOxdo+2jFTuH
yRGXJEXsy8TTnGlGcGLfKxFCjA+Yb0oVlAdR7CwhzlXX03CZ4AA3bWI8FMxmIMD+mDWnV+IH8w5b
/R3ZjJ8j0DkIf3DmgvAxjbJvXOIot9RjlKAm1qVDPD16SJ1/AKyLmc3VL4oMof7Jlc7WHdunzEdL
a9TiS92XBzvEndsAnQJXDN/sCBK86RIFnc8kcJT38UxcbNUjXRTcoEZ/nXi47/SGSC9RHTyYIcbl
zvzUK/sJpSABCxgLaHccz9gC7Yw+gDaoHpj5HRMnaNbzWByMiL6ECsan2pLZTi1xTsZsv+NaxrmF
414BByLXmbftS/SEmfmZ6hnYDTqyzCk2Bw0p4JbEUUXcxZLoGcCIHmWPjy3BE/pO2eX9GNNq4vYT
0sjytvj9GKvxaCLtEJn74OrqoVEWxBlDolJLPo3+cGdK/bFOGJo8+qa4UFcu+j76HA9jFHCgJ/cR
TGrrWP0LAQwBpwd5iwS6EItseE/InhldwpDiN8DeXwPyxbRb4FuKQ6n719jEUt1FOx3bJCr3Ie2c
pNq1lMaoCCDOEoOroTGqPjqE43RRLfIxxzAveWpvxrnvzvX8JOZQbF1BBEbgl59LWjqrTlof4xZW
0SDtFz2f3YjQ0sgP70wzfZli9cMdzS8T9EzD/2CE6pTIegk/wq2seA68DCuGeLpIz/2eD9lrUdp0
AaODd566AnFfpmnPBF561WkKmor/aXZNK5hntAmoppZXbn/7+bIF3LEPFO6gRflScZPBwlW83dby
y4y2Yze264nb/5XYwG4vTE6bVrgQenwy7GKkZ1f0v9NFgAvNYTZdSQDctsLItikozypR3hLDrtJV
VJdcjYJ4Tl3RLTAxR1hhFrf2XfNdH/qimi52UOltGOVPtfSPWdlAaG0F7pUWM71itsadptkclamg
l8wtDb3seGcZL5GGIZUueyLNdt6qxs8WmIzD15vJ1rMT4p/QNpadA88/eg/aOb8f7YKHkTw62fdf
hrDuUTVDx3WKqYRFPfqLTbV91/N7z/xfYCbaijbDk0v8EN6Ap5KBsqC0NymCYkok/xK3I5w1XDqb
iIzYPCfDx1nQ4Lm7ulkSbU27fDcMdZ9oezzNbXA/CNvmptfaV4vOq/bT9O6rSY+dtxRHczF5KNDb
D059JwcL3T72Fk4qzCOufNmlnBbxn9HwXihc4fIjogOOdwEedytTFMV6aqALuFWPtMTpj1Ot4UNE
MK3JDOxk5R3bquyuSTPkVzCZIfcTnFXC6mBN1dcIjoct/RZYd6DpPc5PfjdMV0IyMRxFkRVkyXuo
2Ecv2dtNz2YyzqxkdvCncpI7q5+WKbjzWuWM+05jHixRbYpWf3IdfpW0pqVOxdFfRW0Cp5sH7kvT
KXTz+zSxfMIdoLBKJ/dRpFZQVj1jW1kTUcxNUaH5CY956w5XRMcow8XwA3t+CHAmJ7qaP6aonmET
EHpFMdQyc5E6mdYmHlNQ6KKvXjAOh8h3oc3UmIOgCDz6Yv7uFuOD432Fk8JpMZxuD0gfBsRzeJVj
T8pi01mzBZWORTvoXG5SVHRhdSoXddptCUZ9kdLV+efz2x9lWdOjvy2Gt9dvarbb83/7x0Z6mwRN
/irv4Hy2i/7tpnq7LUWLYu5/fHpbpV7ecVv69d7b2349vS39+ig6sYxVwK3Myeg+3j6A8dvBCeHo
L8I8w/RIZ12Wfj38j39z88X69t+9r4JxE6kiwV5qLn+ucVtN47dJEOKfn59VWfNzSz8/69emIuH9
c00Z0grs5bGyV62pyR9a3v7b67gNeLR+l78mLkGhv23v9nld132u3UlsmSoBYBbLNpOKFJbtbTHt
m2MaiA/pDNVN+PF9aOQpE087fVUO6ZVFYN0PBmA7mD7OJ5R4xzhoyAJLekLCtOsjeE1bcgAwyItJ
xBw1HVyYmBwbWp4qIzFDFhkZrdC9ZZs1u4oAzjuiIeqdAcUbsS5P+8CClWaEpK2GzrgbykFC9rM/
xnRd9vC+kRU4voCfhIB0Q0b5IcprCwTVtVEsYPlh1s8at8lQxoeOqI5LHEbppaRjvjYhbrcWXgnz
0PRHtzZRSXj4kc3OVF8mdm8VEJK2m7yDbufiMvWnDxTi86XPjflyW3JrwSSh8LjTLi9Yy0Nuu6eG
yQMxGdEfqwWzNV9sNREthn4cLxgyRNmT2fkUZSq/i6MChvZETdAkoNcl3VGc0ayt2RLCaStx6lM/
uKCJDC4W2EUTB84xriAehAN9gfQqDeNOUKmcgryyz4IURW5sHCM+kHKe28vibcFoCgsxyF4qTKwY
l1mjDozhQh98gMsQwFxM1RKKW2aU6SkIwxh91KIu72aXNEJyEKCMyPxb6JFs63fIfLymOrihPGez
6ZxpncM+oCicU+iCBZZJezVGOBuMWGHH0VvtQZAN3MK8mHg/XW5Ltwd7mAjNccx5LVJYgbET7cB+
DJufABxeFJvbWuXk5TuQGQgC+AmeqyxXZ8e2DjmJ0Qhu9DePcv6inZpcqaAlzJZn3XKmUF8sLCY4
Fr/+Bn8G6mCzavrhqcSlFolEJi+3E+u25PZDsIsddDP4zk5MHFt84zp1cLLZvnhDa0N/jF9njzDz
TbAeE8e66OWl2+tqKCFZYZEdYvkSCr5KNAzbAB+Eo1NSUeLIcDZMqH3Y1UBW4yK5CDMzLrelNMCe
PbKjHG5OSTTqRbcRjkjIAquN7Rj5Nk2r17kTp1qRcSyqgcZ20icXJdLkYusWj7i9J0dcrJa/EhxR
Q7VHOE3bKb7oP9e8rX570O45Vt0LeHSy66akPdl9hg5j4k5M2op5wbGoXS8WLuRIc9LfHqzFm2O2
UDFMTUkh6MTnGYuHnw9GFEBzuz3/uUiu8LRU7SiVjPnj7YVueUsRdzi9/LbibfH2abfXb0/JmCGg
KbGtn5v59cKvrd7+9uup11YQujumvL/+9mujpd0sfKFXO3bbgryuKPlt10msowSQHhTqP/fv1xZ/
7V512/O0Bznz6QVAyuXLD5xwnozN/a/1fm321678bW9vq/xtN24r39br2+hb2lV3Nar0fSBTk/su
RktOmTwnnb64Q4iCr27bjcRP76EAcD7Ypf1WpNK4xjXM5gDkB99vGa0T/JfvPPLrB02aO9ZbOLmM
38waQuVMUMOKaJZukzupdSpSIS6Aj4QtzOrArD6c2vk+iF8bVGYpmMVW1Mk3wTx36yrPY5Ci0pXE
hmH1hngmAI8tTRrJ1JbhZzffR0UKuXtu3O0wjPNJRsKEg15yBgvEeR3+qflk4iydvoXUNXvQDcpR
e0RC5mpxZCdayPlMBx0vdneGhVv9RCPdzz9n5uTSZP5StuGurEfrXkMIqvv6YNT9Y94zzrYtCjoS
JLr17Pb1NsmTT6HBbXkeZuInK4CkobOxRGu+JV0qjwvSse3jFiriGKNZ6T9hIfaQOabaGRJ1KyHn
sfVKneac0wl2Ob/RlvEcGVphAam6Q3Gu4AobXeg9+44paEpPjESZSwNgRO9McDrzfojPqkSkhbtV
5cmvDmFN68ocjjmX4JMoMKIitB7eGebUe88kSLYcmvux5k85vt+gwePakkRLzB35Y6Ixvw5V87k1
HWsnJwqLWdq7qHybYyd4zppkj2chaua6vRsGbv+FhMqHm/lO1+M9MT7XfgLQ4VKWp/QwjzKhBENw
0ar60fTabZ1E5bbrjfxA8t9wduYZGuW90apmH5vYPHlSXUZ3mjdFIYhZzLry2n6OfeVehn4qX1oP
biXw5bHoYwyi8PSDhdA5u5DUJzQVhbqXHeVSkUlaus286/vSebLigKAArK36Qt0NxmDd+aa/j8vM
PqW0TDepH7rnKhp+CNy79jzgIzql02Fsh24LdpastEfr3s8gSpLk2KzglRhHJiTkGYcGRn/DtDUz
xLuxNqxdKPtqBUaGtGcKr507IEfLM1COTuVrpyvFoZjidxm6yb0pCxTyiyWBiU07PjN7jEcRXxj9
sAtTw9l26fCVqm8Vj2reJq4jjlXmHhNLtT/bcv9Xe7WafulvnbV/6dUSVZz/+MZY1rW/G3f+fNsf
/VqNA6eL/aLSwla2cC1sQIefvp3a/odmykJ3V9MIpFWJz/A/fTvFP/AaoTFHwhy+ePZitvmHb6c0
/4Ffp3JcGxKgJdz/Xb/WXfrFf+kEutq2MecR9AG1Y5rC/GsnEA6K8hRdLdgmRBO2frDuguoCY4WB
DGCAsO/2rTXek9p+cs0e5UUxt9sccGedxBDIczeVq8hoQKZcuM2FRGjrvri9mzCpI3m1rxA3pPjr
Lk6YhroyqtKXiY6pCXqn495bY61FZyYgPUf3PiT/Qu7zyUU7oAgFzOcPkQdmNll4/Yec7B7BpKWt
gTeTD9oTj6nFkG0Gw500INbpB3Pr+EO7ITkY2wU9rgKLnayz7DLgcGFbX2BhcPunioGK5btzvBaR
fPSmpz71XurBIekmf6nn8D2sFWaH8ddu8O6Jprkbalh2LWxbjIATa+5heOApR2sPzWZfv+G0+BL6
xVPvV5+atN5P5rhtzJbbnK8B5cOHTifvfc3OK6d8S4vovQhaezUWHGatxKMqnXPNdIxY1gYVFfsc
6PpNwraKwp2dCeSUzTam1m/x+qepu3cdee29+C3t/X1gDYLqnTjBIP9uV/G2rl0S1zhsDNZEki3x
AD7IWI8pSkCLDEMP9C4K0UNiIDBS/KoyObhSrpIQaYBZsQ8pLTJ6SenBlPkmgF4zhgqo13SPGIh+
9nX7za95X9RTC6axsS6G7BzlZIGEPqQodTtTjAYe6vzZUphCEPW7S0LuXMkYHFUF3arHE3DW2FGU
NlgdH0z7kTnk8mv7jfFdlq/BxHEoUxvhEqEqcSeYG8UjARJF+tgERFdXIwxk2CXMKXGUyJ2jM6Bi
gHfaSIDLqBmuXe7RLoWP15HcifWC4oefgw9JA5ERx0V34xX5ewNDYZvG+aGIgmukOXX4t29dbO86
3VjrttCvdYtA0UuDb36KgKKtvZdYEw8cBXcBHgsNcKQO0fs1JmarYQZzVrbMiC09PRi99U3UMF8i
40k05KOm6P6CrjQ35MtVHjGNDlYOiw9grXGX98bT4Nb2CpJZshkcfex9fcTpbH27WHzPQy8a9tu5
Ig94Nt8BOc2NNdmPWc81U5veSzUGr9GcXpOI39fiAJnOYx/VCASt4BH7umiXTFiYyIxQ0Crna5JO
EUtocz5B5iL9Ni6IU5kDRObiiaoSa44nc+iggXkayUOGZAPic5d6P3AECdF7lpBTsY3YA1a+Kx9m
2SyWC69KjmkInJo5znWckvfRgw8oBEelFsWrMxxCHCewquZKMF8tVZw4R8dVbxn5RtYXOXCK6L6g
S5/xWwW4zjP9Cd6sonE3bUFZZFaI3uqmfhtimKgYoQTIaPqUS8zgolvDna7K7OLbnA4RIK0HVEiO
zSGw5tMMc60ios3N1qLiWHfshWkF77LGlWPYyTl6ieZxZyXWgxvioepqLhogewBcsNsEe5RKjrA1
MmiVtk62acjryo2/2hZgHmMj6unKfyOabDp0/IRa6hf4+8YaouqWV/JViawaGSDqjFQxntq5HzFR
g7ftDOnW082bTtiu0uAjjLX7kMg2l9EzUUgfh/IhLxmBsobQevz18KRIsq8GAxmmhxW4KwPLAuOv
yY5OReNsy6AyV5B1mN+Galen1hOdz3QdB1V3IM2yXItyQB0GY2btieWa7Uq0YZG+EvCCJqquv4jC
w2UwTdY4hZBKglINpvuqSIgsLqSBhYkx7tvAfkjCGQDKFlu74gt5IaYhDEeJhvs6DfaF4G20aF3R
bCCRhCsPeXUdR6h0zeTO5kDQVHXvAv9sRsxlSaF7NsjEG1smse4sCbNNio0ZJ+92kflrEJ1i14fO
dTD4BXvpIGIMsBno8xx93+R+MAltK1wsJzBAwAqH9GIccONiZWZds/F0wfCWDZgu0DcIQjMnaRk7
1jHBX8TKMfqFuo2JhfewZF9K+97I+CkMP7+I0v+WYA0XWBZejGX8vcvTZ3vg10qct6EdstWsk3lX
lLUH2wKxD6ldq7xxXnpuvmtlh1x6qQtDAndAiFTNbSwJGvE41WgTA6990mn4jAXe97EbP9QKI0G3
RQVoq+BBJ99vZ/noHdqEFm5c96tW7QcJnp01CAxKTZKoHe3cbGC4zWUNwAZV+HbDckJ+ktlgRwuj
8dd9Q7fQ9+weD63oKxFP9+PUftFd/h7Slovn7lNRcRpYVvrdNLgWMyK/14HI0FcJkhjB7vzG7Ncu
+MUqNcMzic3VeWz8vYNRasVoP+GQYAQRWjShrvNAG2AAJoxNRmC/F+sKuX4XOVsmRwz4s/nDVO1H
d0ZVG6bT42xnME3y6lPUzXpVBtyMDIvGiz1akJEU1/Lc07o2ZXoFxuN75S7zizj7Yg7Ja12SHQ/D
PsJRfOltlab5w5EhXqH++Ln16VkRBR6sVfCFNG342+XFGT6FbZFu6prGom+RnFyPwIqDYrDxEnX0
IKysddvmO5IyDuDw5qaGWWmkAYNUYOFFUTL4DNp4afqZocINiL3oxGOPxXTVjXhbLAOkwnp71Tfc
iakz03WK1n8RlQfxvPLJtcPxy2JMDjGjnhYfYOtqa37XdGkn69SmFcbtkIuHQCVmHOky+1oIHyOe
m3204ESB8TJP7duYzMlpLDpJVAeDrSMf0Q9tIssMd17HnTK075y2WOZvTBsoyp8B0pp16N3ZjeUz
uqXmJqzMnBAjQrENigumLlEp7nTTGCua6ddpNt9uZ45n06dwkV27Bvh/bqgtvPgFfEK/JXOFPHiW
qKGN5p6Yutcozg6pdKpVcPW0nXAi0eN1Rt1uxtB/EPMQwhigFg7REcAjhPdKU7uO8h/uYFWnyKH6
rEz/C87tzraHFht2uKPrVVFpnHGYKiUG0yyFwbSH0LYgi1WV0K+QGzxxyPODUATEtfBZfj5UC55V
Dz2N5KnOmTJtFaSmk201e7ctrQMz8E9hpbhLBHgHNtltcjyc6hpceijSV+wRNqHRLJ/25IT6C06U
cL3KEv0yYCpij4aHn8/NBhZC3seQqxFrnMIivY9j6HWdjRTO7RqwNbs5WTkYdqF3Le3KLSnVSOck
RphYWHYnwk260+3p7aFbXvBpvkMMVvLrABX4pA2NiwpWjGs1DTMKWBGek8y9l4QG4YGNsabn1t6q
ji0Fb6o5e6IGlmh38M/EYdYRUXzyamHQvjcjhX4x8cONlHhvruMEpUhG1G0jWzqV+bIv+cILGrFR
dGovxQRjeaFKOOXaCBqjVQUtLTIrALIisKlffs8ALULiz8cI1N3t6uQc5ldwO3ObC0xrFGjHRav2
UnZht4b4XjFpbwK09unFKEBe7NBWJzft1MmT9hZK1IixADr4PAey+KHG3MfTHDoPdMtvxH72l1Cb
/WV+TEN1LStaiHbqOie28kGFn0s3UCfbd3CE6NNjihMnNlucMO4SQUrio2Gtb4uJFkxxVEqgGi/Q
uEQt26FhtOb4Ga7XcIqXZNLbEliRk+vgrIknOMdF1O1GoT8BPeLYxMm6BvV406ZqdoWw7NMQJvYJ
ViJCxl/PxQiWrXLMU9sJFjVNhwxPxGVRJnI96YS5o892kKyIk2X4+BykoXfOhibaMM3B32J0532B
F1hV9MaZIFscpxd7zuWZGCLKKS8AHUDFX256NzXOt4dmefnn06H8aBPYtFP0+rYUKmRMZu1wbr3W
2oph0apq1Z8zE54+bSoCufJouCg/1ISFOah66uB6w9R/Qd23JV/WeiNbAw3dAn/fVukq/5Q388lS
sdze/mIv+LjKgdJ1XY5Qusw7y3bu/CHuf5TsbDma9aek9vONC7KF4MrHRcPr+vNQDeqOgLZLPDML
J6TgOWob49pmzjkfkHBX9kCugu6sF6PJCUYoVLC/PXXm8GpnITrugblZOZgCbWxsXZp56aj2uGZP
8JV3qYfTURvZw+dyDvZ61Mlj4ggEVcn4Ket09rHsPGeb0sJYJTmyDxOFgN1xtEOtXn7DF/4dc3ep
xn/n7VKtS2W7ECU5WVzPBk34nbebeoaYZVF30KubfE9U9VKrRjBGN3buvnQ1sxrbpCzpYV7JiLvX
/8/2peViEuma2jb/hhZ4kxST15bdodHjB2eurrVmMkkhaEfJdyb7osFppFMhHqXz/j9vG+jlX7+6
VhaMSfhJMNn/+tWZ/BsymlHl40KPAJ2Csem8lzElSjqQE+EU5sEMm2B92+r/VcjKcTxQpP9ZXrD+
kgIt1Hn0F4XBz3f9gVhZlvyHZS9okKckIJNEK/AHYmUJ+Q9pOhR6cMeZ5pEZ8ztihe7A8yxTaHeh
/v+JWNniHw6RJVK7JLgznfvfIVbir+lbjsluWQIhouL0Ax2TC6D1G3W9ne2irLpuvOaDTZ+wwLuv
HeWlh0yyD8qw/1DIMUcHHrmbKnLcDcpD3PvaqNxHPs6UfpG9IPj7FpDvAhM8BBXKr5GiFMd4whH5
fWZ6xsmX0+fIcMt9WKOkGT15aLzyw4Bt/z1hheO917rqv8WKgen9foIvX0yaHnCflia5bupvnHyZ
T2XiEax6DQQGe4MHNtUijJS1Ay4X5JeCHKiNlXXxHmN8hGRd417qYbSusB9/tOFcnr2xvy8UpBqx
RPDaHbd3V/Tqrk7KrTnU3YNeyFOeHBJsxOiU1Uub2nf9730yRAdzzJ+KZZjUBGpiUdX0Wz8u+3Pk
5gQhmPk7jtvDuVYuei7qMiOvSOfr8/hMOFd8TlrsHEfdEDhDU5bJlOWf7XB48A3D3TR+b3+41cVk
faED3Tq5gSnd5BrPai7tQy6pPYMAg7DfTu5/M14qztV/OaZKM1IKFA8IQf42aABjhjR7pvZK96Xd
wTuPdl5PER60OnjpAxy7SrJyb4HVyA2ifV7Gn9ti+O7KoNlHXiXwLuMOABH2vu87+9AWbbfNVY+O
MN5DyXWeY5UmT4QF4PygxAfCm5i5+M5bkLY97W8Mdvqyz8+Qf7aBdClKBmb7eWQOL0lR4wen4ueR
vFS1Sokw2adhiTPBEiJHLzTcV46PFarwgDcKN73vHX9jdn2LG4wFIWESg/Via46lN4NTqOzjFDjQ
HDPs8JwyvEus4n6CgaRLTGSjaV7sgZ2nJCIWJA7RvgmSAZyuusCKeKadj+7/zweqEVR8Ew4u//n3
sP714tWScAHOcrpk4OHLNfDbxQsvNxiMMm2uufM1Cebi7AIsc+hirGmYz69iX0Rninl1N/Yy2ifY
Aygy6ysms21Vo+vLnWvXSvMStfnWDo29hytUVZkf//N+/k0eY2pLo59CIiMYY3hYTqvfdtMxSZ8s
myC/msJoTnECQV9lztYJCTPoAMz/y+Zu2Vi/3dZv2/PA3rV0leVp92+Xfsn5P1d1WFwRJFvhvQEN
GWYK0TSU2hZszevUJvkWl3vvueKCWpkS02qvK86eCZGvk+aTfrInL/jY2vAszGFBFvXXuMIZro2w
DAtT+Ly1X+4LFIaIUSZ9V8xZvSsFs9nG9NXdfzl+yw7/9QtxrQlHyEVuttxN/noAaWlE5PZl0dWR
9mcAjfCs6SasRteqGa6Cah0oTKw1eXPbpi/JNWEkgmvZiV2sqqcowr+OQIltu5Tx9sRo2JTWw+0h
kd4PKyfRyY64BOkLgJIC6Z7HOcfmDFNBwSzo0lt8O7Qtw27AEST2qwFeaY2YN+sxGTRsi/k1URJN
rdOrqak2/DnWrzBQw3UYUib44dWKOw3Sm7qA+O068OaGIaBsdkE5oGJ3kvHOGHAIbqGT55YYIdYh
KjEa+PeNGV7RRreEPgiMTaPIuriub2HbuaRBq7Q5+6TAwjRr8+t/Pu7O3yZJnEguUyRKCJwMSMSS
y/X324lrqs7JHcfHeMhdt/5IwovhDI+uA0oaGgy8fSxw23Wx1w6n74nlxj9sksdEXAxfqkRbzGml
giwVm8dkMPo97E3/KZ7oEkTLun1DI9+YvnddcpWJfRyFij/HBWhWhgYGnxQMHasUPU3tpIxEuZJf
pOUvRPgnScoKapnG26LLg5pcTQ+0RofLnFAhOdJDw5Vbz4MgNHsSlTxgFdCvZ2CIg+GY1S6Xo4Qf
pWhLEzM5zlGF5V6eXhFNrHq//tQjF75P7bL+KPVjvaTdg94j97L+i3ROePpfTm1b2owIUAQ8C3qJ
/pumT9VuZNZha9+1GYBaZaXWGe22dTabEQ5UEFn7dFbu4fbC7WF0fR9J9bJOTdhUtfv1Hss3vpVz
iY3knx/z2yqOjq2KbCLe+OvT+oaOR69huf783NvLfhqzid/WnJVhrPOIACrOFOqu5eMNrCeO0Md3
v73x9sLPTd52MMxwBSD77+PPv9m3Pfi1cWLw+DFonJjHJmw3//Y7/Vr7j8+1FtByOv3chz+/zG87
u+zcz326rfNzo12Z3cfWxqp7Qn1a1zwXy2q3FagnXePnkb+9cnuYbof/tii5ZJPqGnKP31s9EiMf
JMGw/XNkCe/gbCIE1Xe9xdDXe6NNtFPp79q+w7SYeezH3pnf57RN0FR/mIzhvS+kdewS+xLL+d0c
W7WBe/AC/vqFaImZMKrxa0mPZRN3Pdi8hsEPB7/zzPKD3+lr3MDeTxtKTgw1XgUKgl3h4BzemVvM
bYJ9l2dnbvjlApr1uzg3trbw8WLxCegsW+w7goppQuKLqxADBen4OBjczgMQ0AhouCUSbzP4EQho
i9g60Yj7XbLaELljnmyOzwOBZTAh+IzI1QVSiR/MzuZ1BfF/m0UnmSOVG4R6bVxxVdH3Ku6vfaLj
u8i+dVTaXaLqB6sX913gwTGPB70itYuujGoJLuuw2+IywJQPB1PUOk+h3XFDUv2Oy/ezTD+7BGxs
nAn/sajHyNNu5L6SQNCxRENaePRA3MU1V7nr0oCgT/bapUgq9JJR6MHas95mArHxTDwltr4GQROe
jRb9S1rAWcYh5FDjU9eQRXpxKgyv0iJ5S3wTl10slqx0/B6DbgrAsk2hxFMc1HfoM12sQTEpDTB6
K5tyX3lNuE/7k5FjRekR1BZA4SnMgR53/00jYq/TPNm3FnTQsaiw+5efyaNb+7D29+1UGuvQHgGO
cOk0VL4HWLLOhcnIaG24X0bHujwYlTrXoVIn7tjnBM3apgvx4IrdeuMkFsdh0UDH47eoSp+InoQS
6TJKFtJGwTDuAsswj5OusCAYOcFyF8sev72gye/wM3GOYxhgZTgjsQ/aA8IXbu9hdakc4Oapxw+r
oiFZJzlHuoU8SFC5oEgP8QnuYmY3GUNxoj9YFb24WQRIA+AipXiWGqJBwDNDm0dgPa7rHoWUNohY
GQxqbTG+a5jl6fhROvF3VXS7YqxJuJDxUx4U9QWe+Kkg/Iq2cOXuKggusei/Amdf4JukayN6arnP
r/rEuuRV8ow/nxuXDcGV5O9ZA4YRMj2Awp3b1Pk4wmq/H0q5LkPUA2XTP9SVqjctld5sFs+hXYp1
V2AmEtToxxzRbYsYq5OosYY7HXi7vsL8y/MtGFL5C32OvUne2KahQbPqoMaA7CBzmMYcr2vJ0Irs
5vssexesth1oPq3n0kR1kmv0lVZ/7bDSWckBIqg9Y+RspHtzUldHmPUO2T0kz1AQAeUGp8Gadnms
v/ZGcM+AlZ7chsiIzkio7MrpkAv7NPlTvnUS85QFZLZInS4E6+BRFv7IpRVvQ/9LBsgJgTLhPBjd
HdU6lm+klLuKAMD+RcfpPa2nrcmAuJrQAOAQhTSxcbthS9zWtWukWGegxbBTm5eqpx6EBH8xNB6y
o+ZSJp3xMDO/JJ21+MBkaxfH3odBBfEuTws4uw3W1KL6xDlE6yV33YNNQCpdOlrk1QCdHn7/J8Pl
+I24mJH+lNArKyIiUDo6/WNycVVRb3WKrox2xDPQEYpKIL5Db4qIILwKF0HP/TE0mJCyh/nGiPSZ
cugrgWF4MXKkQf3nrXSNj0ZkM/qp4LXXck8pNq7LmYaUnPc4Y92NC38NyZPJAJlucDahUJomeXZy
xsmUqmiOZfyYutG2F1PzQJceS0t57Og+8gMgRVOqRJLuo2z3W8/bzbQFxhYjja5NPkPBGlYcyEZB
XEvb17BJjmPS0VrRWCXXI5EIXtdeJ+ehqND2I0ikMVOqZvv/uDuTJVeVLdt+EddwarqhWgpFXXew
2MWhxgF3yq/PAftknvuu2WtkNzuYpJBQEeC4rzXnmMOMRzvxHvUMyNueWDTqMry0U00qBxz+ycRI
NhamfXAE/M+moQxLoySwLiW0yFC7z6lZHGLGwyUSJt4QlLRwacrnKioWjhKBfKyLFoVbdRDuVxf2
t1aH2Dmv7BfXCm79iP/wrJNT0MMLmaIw36p0frYaTB2jHpuNJbHk9PY3J1iPQjJ9zRk4oRgr6ya3
mkPCrBosU0Vl1MFrnseHsiAJMqS+OLXoqNuMu61fv5G39bTogj4r6tluTp5PFdI3MGzvo21GYEB6
V5fzoSP2du/7dHEkcoMOTucNhjSUnfieKVYaB7xjNE+McSISKKh2ZhqeBlswg7btZ0GUJwUcyQhg
GcmW5s1LZ5BE2QgUxqXR+PtQhzAeavdAYeLBz8bnrCdDTeLJ6qPfXZX/Fp3C9dqPR+SA8FHF+GFW
MFlEgs83dei9p3WyiOC6a4OIEXouMt+4w3HsVu9eS5zJvKD6ehdlRMuqiUi0UwJkO2wBHNEcsJ2f
Q4pddorEh+Ua/Q5L4nDp49C4q5Q0N+sz1s16N5+r+J5S8XiJ3BkY3PKy5fWCH+YnBvPFkzkbT5ou
8LHuCx/yYZy9wMqjF8dbqWG6kuXUvTdcT/dOaVrnIfSN+8koiNtc9lEFj3BsIORkebqVrkjuRi3V
bdGh0kcSZHz2uMPWffkzzVafa/ijZYzyxFKsPHQlqtAsgb+IRufbN+r2l1UuyCOlPwyH3PfAMuQt
ZZfhapjEw4RmV34ZtMvWp/LTIxHJY8ojST+xehvyUzLP7SPpwMHNn73112xSxU/LN4ZNYRIoaVaB
hgho9HtBqeU1qsMPd3lfs8uviGASSO34d0czTgBJafca51wyaiecgDMXu0F4DaGC2GCmrumemfJc
aGjncKn68Ai4TjyaXUT6zvI003m3ndr5MSnDJFKyau+neBRnV+lmP5jtYh8I3tZnurNzl5WJ9d7F
wQjSeMQ1YKj4LtnmBsIoEfbGV4UdRDZu+yuIU8C3np09h21rHIjPsjBgQF93GgtQ2fJd6ELftGal
foxoUDftHCT3nS/DszeBFFq8LKzgg5f1BxJF88DlqnkvXGXvOA+GS5M3+Aj9IdtK02q/paTfsey1
9ogXc6R0n+o8Ko6edPpj1aXNE9op/rPLU0Jmu0ESRN+GC54oEIZzF9pgWQ2jwJ4VSPctCpPn9alx
Fz8N2VI2aExgwhCHLiXH3V1rlwZTtc751kX49w8ZACMEZtc/iWhWxyBO6qMYtPkUSYw0696GvtzU
XRDedDH7cFXpbTsx1bcKmdmdnsjzSMxS/hycd2MurO8+SgBm9a15Kwup7yyqg3+eUNHRwjn/I0tR
1Rmka9/2Bs1poBjkaU929TOUrC8H8YO8SmI4nQEgsjPgAJSCeJ/lLcrNCF7jp+mRDl3gU7lGoLiu
+CPKbZNN/g+cpH8+SttRXdU+iVQEvV9FjV6klAHXZGUXt1F/XJ/FlA/UIu91J0fDvl2fADIx+J6M
p/XzeOgjCJdKzbu8AHEYAtPbDvOsvnu4xH8+UIKKR8owuiOrNbs1Gx9mvXaDL59/1voM6hA014Oy
uWfwdC/JZEEjkJP+UnjX13dxwwGoayrEfcFymladT/III94nsXN/vrZqESnwAyUPMRbsS7kMTcvi
/tPDFr6+Czb68MYKI/WQx3iA5sK0dpNTJJ8V+W/ru+AtJpdLesc0M1LWBs1MomIV7jiYpo8MmcW6
H41//qbxvfyRljqmOq65e3zn2UcfV6d1P8TDLybYdnxUlkF3OJibvZtxejE9OK/PoNuOk59T4nFu
audkQebYZxLsv+XLN0mGJaCJ8TsNSDh3zSm9NDh9n9zG/DkY+fjNyQMwNvKi+yBhto9HWpByyQtM
XNPUJd3XwlpoPF6g91FiDV9CXdYXWm5GEix1jTPX82Jn00miM169rn+sYZ9RQK1pOrqBvhtrl/D1
Za9ZPj+hauleslZ5J7cpCIPI0+kbgLfFWPitx7bcd2YiT2FhNq8WBb714yN1gbs5lfa1iiPygYsU
HdKyQ/L8vrTr58+dgtqVYn5BUcHjVYLKUunhExcOs5Mq00fSkq232XeO60eU5Cpvh3gS2FhT+8GN
E9wHyyu9PMBu7RfBY5p51qWfGKv//CGiFYotgiAiDenEaGcy3bz8w0yd7brLfoTNEswphQOzjR71
RG5W6LFIMwIVPtSVgFSoGvFQq9S+nfWABnT57mOdnCjzzG+yclmfidHfZ2M4f9ZglQUQkAfaHN2N
50T5bqxb65xmTvncBcbnn09lcaBFqRzuzdR1ruhKiBxYvocifDyPcdb3s1eD3CVEyBq7/JtAgPXT
dvPg7hqVuidkhTFd9YgasSWf/vw6qgPWHteKsTyCJpyo5M9eW9G9DhRGn30xFPhGiYxfvwTtZosL
/VeARG5vo86jOSK916Al02n5koZYJALLIdbFQ3S/HnYTXKwvKzvgvENDyaU7FvmIWsFqdzbXdh0F
aFWWWBfdFfWpzbwv3AT1sbTd5iqTmKlJBf/Tc6R/rXPP3Qc+/oSm77mqdnDpXXnKfOiQg8liVTji
MJhOctOG0MeZ+ZGTpOenSbdwwkO1M4M6xCpHXk07//AmoAaoA+edPeD66dXgbMPRI1QgML78oKY9
I1LID0MgXyXU1TQbxpsyauzz2AdHaKk+J6T2rz4ag03sdEQTpzTeZqt/NgrnizIGiKLAfeusJN5Y
Vt8fO09b+wTGKozNetwlPXKVWecN3F7UEesmJrYZqlSYL/+06uwHKaid9ebogkbueuvSjk1CuhXB
lv88/p/PW5+8buwlLPPP3c5JDnE1X9aXrTtYH0cxxnusN/95kGEcoaSPeqFb4chrRGnek2Lq1ER1
IWyHZa2mK/siKMEjkLrPq7fKB6efpqyAEkOjuQj0W5p8lHS4mBCX6Mi8vj6rDgFGs2zyzmSuW/fM
+at8OAsgkudBp/y4prF1g9m9webT7Qvv29fmdDJCoc+yJSGQXn+967uCfB5IamSk3PtO5/15Qr+4
3nKp4fMsm/VWfjEpTh3t0XrOi4E4mkSdtflbGgZfaE32/RPviyh6dpEh042x9hgD0VKV06LU+UhV
LC+IsHIrglLjq2GHYuu+9PGkxq1CAgRVmrMMhGWOZlSix7jxDBYMWdO/rl+O6mh9Bu1WmvVScpSE
Ezs/chgjF4OVyr7y01cy3hfAkn4xs2TcYB2FKz6Q69qQTQ/ZXYvbVEhjvz62/rVaUDzQJbYJVr9t
RWJc4rcNIEJ/y0QhRvC6WT9YYmchwBBWcQBe+MZzBsF39A5Mx15UzsO2Mh5Q7RLIYfV3DimlZcfS
EpAcAmbUV/+IsWTMhVdWCBzJS4/OUZ7kW6pXLspyfoA/e18Tb9f7ZSrIsRldvMGOPokoOypahseZ
kPldzFBFiwW930zXeuu5lByytDBgd/jGBu093iLdPnZO1R3MxZCXdcV4sJR/6+GCRMWe+9ENXWga
Ipgf9nM7vKUOPijZBEQ5hOGZxaID3PWcmJjLUU6057YfKUKiCdy4wSgWKhX2zRqrrsisaScWJRWc
nZ+DUr8yH9bCKsfCfnjn9FV9aLE3FXMTb61xeOuXkxOrSnlWCzhpvdXSg6DEbwwYW7Eh7TRsXPys
9tucht41Km69oPMfDNkkl9nC7VFldXDqeOlVDcDTCkUiaNuQ6phlrrND8ZchTiRkL/Lbo+o8OBso
RjdWn08HV/Thzu5Fd2ekAEaJwX3TbjdfdGYXl0o59dM8gdFNp9i7up6095ltFDhKEkJdgCDuIxnZ
575DcRWNGuLIyNxiwdP5XBoIWDdsfNhwJAK8Xch3IogAzKxrWNLm9BI7Q/SQYwje2UUB7M4s5iej
osrI++AC7KjZ5gTdkpFFhyNz0YwWgxDHuiysc+KE10nX/t6bycbOCalmOdTI4qDs/JKxRD6vm3K0
H0JF9toS4RssA9ia4/vPJl/gVoNEYWn6xs84T18RxugNE7AItkH35mEMU/lIs4GCiI8i/mziPz/7
/Zcb5GI/jdZDYlvN2V9U4GWQHRObhc6uYebPed0TLrAI0XpLtIfBlrer2uyfDUKp/mYmhZkIHfkj
SkpyIuRE7owX/Pn8gyL+e+zRpnY1pLVVpbhuVoFi6r+Fsh9PihP0rHV2n1YEbhUWysH1oVVDuN7C
yIIOw3ffZgM1ZDGOYFpjYatzumysyTZ2pj+C06YnTrXmoRTkrygnrrcFGlDKwWrxLK/Hub8hk5wg
4RDTu2vY2BFn8zQE+XRxy/E2z7DCmVbE5MjnMtoUYfdns9410bCApV7+YlI+9+QgT6vect2UtuFu
o6pail1JdJ6XTY1+cFdWWDNR19qk00loP+ZL2DLKJxEfYd2gpPr7VvQ/t9gZKv2GXn6e6eGsPTGc
11sOTJx/u7v+waz9bZl59TFu8EmsG3vJY86b8jV2cPInAsTDuvmHvvDPYwEYGnTFsbNZ05rRCnIx
yPB/4FStkQN7r12M+D6a7enm36KcoVhs3LIhoMXxx9NM2IYvamhMYVCgOl6QsXTdKI0GjO2WOVCG
pgVq7edBvjn9TKHGMR/hINnMJWp5GQTsHT0xXsRLD9bQGrlDuzRK+a3Wjcds/UaaKQSl5Sfpyjyk
iE84yLgcFevXyVvOoYjlumlAcwgQWab5N0L/7OL25DBOYiBVh3FqHbbQbFP4oGZIIyR6oLxGbuZs
F6j9B/DTjjOeEboAKQkHAlRmkFhZVsanXBGEZPQM2qXPqWZVJrli6/3FmRRHXXGysDFsTapqG4dc
zLIJ63OHhLiwI67FicXB3lnoYQs/rvZJ1L1AopDnaTlX1uFgvfUfj+FcODdYwOm4clx0yLN3NWqD
K7b+DHsJzIdc5tUtvcJQUWQGA5NgpJnNeDz4eELp7rIYs6Tzgle42ZtjFtyPnrXvWOZ+04Mpt2UI
njjMIRSUUTSchsa4BVIhrt2YdpSAYx6346Pnz9jxUfGQxaD26Zg0X2FpXVNarC+l246XACL7Nn9O
3HB8Qr4Z3lVoDKRt9OcspCFoJ/SWHFriYKYQUk8QnO6HhuQTT2PriQIPdTQyqGanrIE2TdEn1GIt
91a48lDmXvJQDmiWmb0T9pWUMSXlbFmu+O4dipcBDJ1v7sagwZ5RDMOj77oso4QZHROPjNfZqB7K
tqJK7NkPUdBUGyukddPixAdZUH+I0IFf1SyjdQZnbCUNCHRiN9in5P4PVaCOZ7ozgQUCOg5fij77
1ZpRfV3vUYtnCigZVIosJPgmdJ33sUKZa/jiq4Ogt7MdgfrCKtP30YFhtjzu1z1dBCsRJ8/O27e2
bA8S5vdTOMjPdootRNE2NaVGe0drQgBjze5Lbbrtu0Of/1Sn5DN2caXepZjd7RiTwrL+NcjBnLoA
wmDeVXtVxsAvCwySMH24Nvv91L77HkbnIAx/NA6eCc/G2lvK/GCaOqGUQ1DfMD5pHEWZul83tqpT
xBNjCKIjRylRS/GtjRbxQOm+xB1uDpZq6V65xfTQ0W5n7fHWaCN4s6GyH6shv9JIgd8pE+shXm5N
KdG9SQp4rHWgodGqz88qd6bHpGiNjQVBaDPNkwTa0Gt+atWQNZ1NN31mInNbhPL+zAhUdKRKmIlr
HVVV/C7bzsSQXddvYZ/T20gVxTZnNraWjegsCJx+z7xB4wjN0x99/Bzm/RHziPk2BukZzygRKl7c
vPiYmeAUAddHwUU92bzD2+DyIZBcI5Af0cipGdnfqMl2KMadlxPeVWSQLzEtqce2KbvLKGT0286J
dFUKKdFOqO40tE39hib92OFRvCdZAdHXaN95YfVEZ8p6SRNbE53F0JBhT5k01NexU/cV38Lzp/Ko
bV3drmd6CtgYQ+Xeh4ShJ17Df41LXfVUVEV3ta32ut4TPqI9w2zo3PgE5tgx0uNoTu6Pxlg47/5Y
HNpZlj+GkDpb1GfxXV+Mn81Yw/tyaC4L18adFrjWo7ts5n6+dTPq6CWSc1YsPuNfw0EWZoV+QPu0
6ZBWwPQn+TmNvOnRduf61Cd02yIbLpBELFJNNLStiLln1Ff2h0Wx8iYhDtKvBZR4xVQCYTR97e4T
3ZW3HZVyz1EYy5cwpGzhNcFXvJQSKFXWtzSIOoDsobevcxcHWztNPwG87II5mT/DsEcRhfMOzopN
DLMpFbSDST/rxanVNXP6c4zTbVD73m8jw2kHEw9nDdOz4CxrvWMgSz4RQMZw5xPCdzozfOwmfEXu
+C7C2H5tXDOlgciFwEpM69WNmr/vrn+lw0mT1GWqKFXUPGNAuK3HyfkAQDwfmihGsrLcbdrxo28F
ijtr+EsBi7nrEzhyPaEaE2KAS5BBorAx6J9dr8yJxpLlxmtjeqXpRN2E8q7p/QQYx5y4yJIXB/3/
gS7JdIzNwH+ahbm0YSQcC3seXqqD68bOXwQM/ZA0k99h5fRbxDvlfREzS0pDgPZlm9LHmfKMZgM4
Shwyr046fpo5RmHOj+DbUsFjE1jN78GTtGYiMkJneaT4A8NU5bgcapdhWRaUSN0cuxAmlPPke95L
hEJ7lzEjOBj+bG1jKAU7e+yH+7QQn0UazydnVvrqzP4W0X/9VjOyl5nz2nve8Fxyzle2o+9TIwb8
OAXixEEEkc4N5K4183LbqU6fJ8cjWrnXz7IpXkSDMziz56/CkhBJAwz4Z6XTJ2UosW2hPxzjue7f
ec1H3uIx1w0nRkureNP4c7SZNPWtKaxZojlO8A5liIhwtcmV7X3YdPjL6jQ2piB0Sh0KHIK4XCJA
DWZytCklLe5Vwn29wTlWPX5Brq9yZ+ic2HSLugywfXVPV5gFY2+Bpc7xysrK8p/byQlvlKy8c5Hb
9PRc6Z913sUnqkfzwS7ca5abyWcSZ5CVCuNHIgx6dNnI2hUU9nZiRP6pxl/OONCDHez6ahuOxOjV
C/Bv3dtoLDg7Wbq3Wae+2la0z0Vc1+doqW96Qet+B5+jxN2stCteBmEVl1CX4qni4kn2qiJ9s63s
13n2v7NabA2A5BjEYcPO2OZOwsI+orIsO6iZwlwgGw3+kqzgrA1ZnemgONAW4SJmxtMtUpnFHyz9
A90veXU6wkJdx7hmiLR39Ivrp7oluj7QmEP//g9qq4B8aL14JUzXIMzVt0qzPWpk4+AOQGEDufwq
pv3c5Kl9MvOivtQRfVwh8Hb37viUzKNxJ3R/WO+5Hs4jrinqqmC+S2JZCH7G+uz6qf0rn+UvHPeg
5/jv70iNBD2g/O8BSSxmcqZiG79KmjutaWQ0zfyqRoQXIkidz7B/rRL4jd4QTAgqlXG1Tae8TBMO
faM2L8TF/PemlQff6H7TyXgYMsi2rDiZWuAtvhhyui0Skb3CPPcvBvK5m6TKwvsJs9U9ZyWZ7Rqv
M67c8vfoQtDJEmc+0qbKnovy1LYqOLeT559j03hWdsxRqODj5J4138kqB12ISUvBByfuB8wMmJh5
byUEEa6LaVV2+hIVFgB6RYSvMBDApOlDh4f8ZvRCdccQ5UvowAPLqnr5huifDAJcmWA1AxyCVxg2
3ZXiRXCntF+yrujdtzZJDnBvZ5C8oj7RNK63c6Mk2Epeq90mPLO719wc3lMkOW/YnTBJDmQtRk39
uXQev9OEvF0nG7zdpCZmaMQu7vk2xdWpB5yu1BfOxjDpA3a+n1R473WRWo9DDi4Z4mO2rRUYoy4g
DNMdPKJDPXWunEa9YbQ6p3GJl3I5TXpFhKmF9/oxn9wfZg0+mSX88IjEvrw4TO03USJSIAPqoHsK
vLkdvcbEpXHRLpKf0TKjNDCfYYYABk88VfBo242PPbzvSZXVBEqFyY56UYE8SKQPc7/07yNja1pz
92qApoeDmHKpA0LrzgS14vWBw1KRSuQq+9nx6bJ4qTHfWwaY8wER9jEOx2hf0Pugha++y4EmUNeW
f1GjoasmfNgWAbMly0ufmqBOt4WTkQcJC2xT2QzYs+cWF6eU001nx/7JMAt5VIEg/2TokIvNxjDf
pEv2gZM4WwzExbtbmZRYqNdXmlQmirnhD5OLhZnE5XMNRbf1QU04hIPcp5atD7Wf9JcJdsKlFDEo
aEk/1eroZXn9ZylJD+qjsriMvjioUHMNS+MPN/YHPnCE6tvYSlGra5rZu8LEcYJdq68erMztNnwE
+k+CpRBfmw9lv4L+JKq6ih/rLBc7Pnqxo4AlnsomM584gVu8zprOqOOw8IMisErFyyppSYlXJCHO
vWBcSaJDUpv9gesHsqjOai92o9tLnXKVl+10ihHgH5hxRICSrWJnVkWLuVu2lzYY2wtr5TvDQ5MV
6eF1JHgW36N9Ym5CtrpjUebLEpuEp+Xqpj4TTQbh2LnNxcyNa5FY+V2QF5ornJNcqXyReYh5GlBx
cXBKrS4ijU6g8owHsMMCyj6nckE17J0M1CYjGVrH+xTw8J3GwH9nNDN5VG7ysD5U5gI5bQnnoS6m
O5KsXuLU9LGdaygBInyHAQGouHnvx8NI6eQJeB8FYK+xDgDBCJdy8l0gqZP44qgTyQlTz8RgtdUh
NpjqEKNk0a74sj06vpl0v1yva56ymtGeIA/vh9kAmpZx/JxPvrWxNTaaOP3Kuj7cN65XHXWsx3eN
LimrQMeUpVOcDMNRz7nLAUv74xiEMWGd0o0p/ZV2g9qleubXoCjV6uSCEgb/8w/dLctd+2uMoWRl
YxQdiYrDmZnmQA6Z50ioehvmMu23RlYMPbZCYudbly4ZZ4wf/BLZ1I3vGE/mmww9BQ0mf3xnzoKQ
MmqfOgeCdR3nj6whqu1QteHOk157dClgLLWD+Lpu0tFmv5XotyHJDK2j/Zd1k1PanawW1FQ5vg8l
Yqgmi7NDSvhEHHsQxwbDPEdJV1xVxOXYqVDAiFHnx0In5jmPBmtblqr+olL1oO3ogxCoI2vxnqkV
Q0HWsXwNugD675c1MdxlHWZ5xwvkHpqJhyClMJBt9cVhAoLOf3bKXzRgEwLcnPee7HGuUuIuqo2S
ir3DWj0tX4iaIo6Yam0WI93WLGjCHCt32i3BrJBPL5aBfz6NTTTkg2OfNKK9SgtxnRTLTABpDXMT
IzsgsnU5Jlm3jUPxCBFdX0H73MbemLCklIjMShrOBqIW30ebreumPJsUvkPFiZb39pnoQWbXML53
C9bjKYDFCWzlS5Hw8tZJvz4XTEfQiMrobR7dav/GIr/C3VIQHwa/tie+6TY5CFPG93HS5K9ukm57
YQ7Xxlq6gaUS923s+KcmqD5Em4h7dCyXSqfNye686tWvxLkam4yGTBPv0mkkrCXI0h/jdNbZYQis
6AVk4fBiETkORe4XLSx9NeBqA1SBlGxHIWFcEX7kspQSs0/WXP2BxqupBhttVkcLwiRVsFIAXnJJ
5CODR3HUwHyYYLDxVE5xjPQsnEElQRBtdmQOhCp6HCmfSbjH/mC6L4km17Vyyu/QCmzEXwhS2vi5
tmcijrtcflZ1TAPHd3/btNm9KqyZiJIXNbjhoamC7Aw5X1wpU5nXklbLFTmePg8t0aVEzFSUpT4B
rhDHrZP0IuPoXVMTPtLBo9zH8p2a80PaYmNq7PIl0lb3aJNo4ZYVXXrmoaXZmt9kXKC3M+gZd4JI
3ZGu6cklQQU5dmm/mSB89ykJk/sWA+2b5SEXGCe/eB5KQak+UL/g1rz6NTKdvktnlq+q3tPUdvbU
9VphRSAJ+uC59Otrkpc7ilYunAOKZFM7HVOXkQ40BNltuRnbe4uqzv3YmzFrAvXuKchU60NJAtGv
Imvg6NaSmiFXzSIlY4HLar7R9UBVE5nl7WS5Px1KWhvZGe9lM4/nqGsGQtXi8UG4JBmFWADp3HSI
iOgmZ+TBHYrRLN5Y8d1hVWq2bdphswtNwNMIL490320qHwQJZFZz7yOB0IEVXwfsWk+aegaORuPV
7/R+Vi5Jm4Su7m3DBqrepRcEzvWT53IyVQaBkgbp6FZY0BSZKE5WFFWPcE4IaIiktTUK+WrNBSff
XD40OFN2jhMyxgbi1UvT5hjHORMGsZCep/pIVwwxYptGO0lq17Vwwr83adiS/VXNZck4VX+XpeFd
1g3IA8QQ+AIpucDbRo5NGUE2z4j9xaPfyfxopgUY5bjAn96yDkUAQTT7PAbOI5DpxGv1Y7ZsmvKm
IWz0YvgNKR90VbdCXJLBzD8FDOLNNIl+501AFDSzFUrddoaK08jQ3HTxjV2Ca6IXLXYE/bmbdqyt
+7QFaoPbTx97g7LhNBjDQU2jvyN6kkT1sArIyUiCvUib587zgwsl7eASxkm2VdlMnKFH/PecK3mb
GtX8rLIXQEDFNhZpcOjLoX1BGsJCXhHCaGgyOMhyuXemZAZ0ONbkGSLW8AJVHlGpn0NIU49u9Q3K
PL5O/SoGnbr7IeXEjMxXu+/0NcqRXuWNZZwMET+B8gO4IzvvZdKc7ylGsT/rahIdZkjojGIzGjjd
foVNP3+OS36BG9kkTi53EYjcenJGI06J4IbMhuRsjcK5r+2pQV46wwJx6w9bafthGH4Ng+geZhVj
ZZCogTpKsFfWkkB+fchow1SwOg3Jr0NdAjcles+csd/ng2merLR74ESjk2+Z/RZKYU+5IvIPYjlU
E6K26O7M56Fv1C7qlwZ2GjmXcd2Md1R9YFvTWpXwZX3ywCLwFblFfuKQ6m07VG+EODYbhMb2p9fM
x3K2vcfGwzgg5UlK2/vlxDG64i4bnwgjuGV2EB6H1ERuK/PslXZgeJcucvLAbs9uy9w6cELnqYpC
lNrU9HI7OZeUo1rIuX6UoYW0a4ILJpBis1X9SpuYJU+q7opsIJ4gTvqToKBy9rv+xnas8AndNPjH
PHGO613EXv3Wx5r7MAfidqwrNGt9S7BQwLliG+YVNTNUkrH2NoAezas0e/NaQI2/IaIPnRwhHs9j
91lCbnqyfKWeJVNkI7Y+K880SR3kp4iN6u9b62NGH8CFLu2Drw3kk5iunu0ivFJG6T/niRJXPfUI
mwSpOCPc4ptYMmQINEiYUTtaiPH0RWEUWlE7PhM0NFBGzzEAeAiWu6Fs711lpTdZMdubWfXuqxMg
1pykpz/4SjTG0kx+dzp4bWOQ2Jzqh4TI2HY29UM3Yz+hzcKyXUdLTnwyBj8Wl6yV+Si0kxjKhonm
yawQ71CNi14chXbaIhrBJzvzzjYxmyWpWpwDsjhhsm3Plimic74vbGe4zYoe7IPuoL+4Gdr42vvo
M9ffS+39GnwqvwIO6lVaCLCgoxpPlJCJBZnhpiJcfI9pTl6qmV0MrMZPnkaeIEMjfmT8RG6fY+Mr
kBtRo6RVQEJJsgSxJ8/GRPRJPIf+2RrKZjuD59wOtZ8CXGYDoUUdmsT+Xiu4CTpLYcA4qTsC4hki
T038oBm9jiD2umNG/ZV+eh/sIo82s20YO0mnDXm1wAWZNhlqdlEeUGIRvhKVNHV73dPPIk6yEw6F
be3rg5kZ1J8cwz149L6OxFQ0m7yljdckIUsgOpPH4AcetPBRU+DaqCIoD7QD1I4hzd5IiJIXYV/c
pTzcOIN1s1oP/6+CEnBIurh+//+khOP38J2m/871/Psl/41JcJ1/BaYnSAd17H9LYRQegYqO5yDB
ChzXN238g39TPS3rXxYEOKzoGH0dDxvP/zASRPAvmBYuXA3b/N9TPYnJ/X/8tySHIMhcshgtD+YC
Baz/gCSYXlgsJF3r2ayxVkP97Y5MDKabrBLXPM2N92KJoK6H6iJ057wGs5mgAG2nc040+TKdh9xm
kKIbVQiAUhQK5ky/FOvVFhmXcTEJDFxafGT4hLDEOG7LXa31aejskq62i4A4MKpbO1cvaR3sTZ0e
fQAw5ymnaW5GxbA1PLiKoQF7hW78rhOxcYx65N3xoI6TADHJMp2TEZ82+ceA94JgsI+czIQ5VoN/
RJIHarxX88M80scwIdYssOKcQlBHoDRGKYYl+p8DyB6tsuCqu3g3K48I3WRrheq5kePR8aKaIoJ2
0X24u7GLjzPl5GMYQ2UDIlcTFnERTlbsOZZQYKRRvIuQkG0jmIsofQbnHhD7T0XwmzHVzqHNuJqU
9dAdBsP7od3pPYDAdjfE/iPNlvoemU9wU0wSAmBePk6upqDJZP1GZiEsYZ26T0OdbR2WFrjxor+I
9+hvvDws9yOLbizfRQ0WiuI1ht18yNXRCjuIwAIg2ZhhJ+uHDrd1fCUqqEcq2ACa9JwzGvG/pBzy
+6EzPozUfFCgnJ9Kl35QRxz9c0VhR/t0vJLGoc/ZxgLjE0zprDL/InpguKSJ+ZOWkAfp5b+YO48l
ubE0S7/KWO+RBnUhxnp64YDDZWjBIDcwMkheaFxo8fTzISqrK5NdlT29m41XBTOkO/ziF+d8pyAB
eM5Ax+t9f2zWFdQkocaqT6qDqon2YWH73wEDnA1o8w8j+ceF7Diey5tDR9pi/GokL1cbWV7cOU8V
h2Sux8NRWANDdrgv+1hgcBMGMzd+boI55YsuaMwV+QdQabMzcRB4tv1ahVptuKEz1YcpH6lSq1mE
3Tpa982udnz5bNSKOdmCa4t1LWFOzIZWJrz7Yh7oI6r0AJnttjByppqU3r7Wl+eZdB85EUJO8jHx
9o2bhpamiFjwJxRXmFe0rrul7zwkLGD2Du4aduDFu6vyr+64dp9YVBz81X0di0E8Qn3Yj+v0xSwr
ZF4dlyqgJghIVo0FdnnsbIQI1lBjuESv99wWLHwqC7MxdzL/6Q+H3P3fntk/ZoOa+p/ZBzzj9gb2
cYmP1XXbFvZmMf+DhVyRSCljXVVPLoOtDaLOgiJZ9kQpkkouSZWLxadKJvKuuM45eBDs4fezGkF5
a1oId3vmvgXtXQ3tuxgq4gK4dx9RZ5JMwawNYeENaq8M+yMC0GJ7kA0CdUMu675Tk3HO5omCPh7g
kWfWvZHVp4GW7ZzO32h98Ryq8VOXa94xK9L7Jsmh/wL5QKRZ4lmOdxP2zReT3fWFZ6m6aqZ18Abp
nrEGBMQTkRPjxa8sZc1D21Tp2VHGFOTVhMoYNSdeF/V50ikMC1UdymHVDjZZpjjNUGi1YGh94mxH
T32m5vTu2f2cfccriRezvlfOcJ1a0zi6HG6LBecclUsTNFVWg+WA2h5bcMZ1d9/bm6MPZuzgzSpK
MlSmFuVKYEvY9stC8hEtUJgmkJyKMrHPmUkmCLyrQl83pYLwQ6sXh8ScTiWp4gaw8ahV7Dm6zH9z
xfBer+k1T8gzUvbLNml+Ejbh8DAJEN5lMpCA95I6eew9zSMLARCjNmWMpgapH0t/OGS4Wkjdbq+V
TgB8VmgsLAldz7OVxZtDD1mtd4M9oTFBdxYuMyuFokunyIc0fkxT6KF+QhbauC4XHekYeGUgu0o1
5JXn9u1AeFS7TBfUK9xJRt7S66iWS4OcCxtnfXYdFXqTHE42UovY30x9cPaixtXo3ayc8HfcGCwF
bbGB8/BFDQuYEibMI6kuvNG/9/QT8GVH6iYToiJJQe8VgSzHstik5npYgNK84boKPLKdTMY5OGUJ
pM10dRk4TODzVXAqlypaDEYSjZRR06353cyum0SJ+3jADlfF4jCnYt0Pi1AHB8fFzceDW6mdamhx
Fv4yiLW5OgJErna+YOtJxnu4Tt4Xy0xlpMO/iwzlHHkT5Ecs4KG/iO4AXtTebciyYwaVJGBdn58t
4kAnU+IRXGF+LKvL7SmX12Ti7mh66p4lx/vQJtPxr48BKKZ/OniFDiwH0JJuWYYFZsz0f8EcmHKM
ia91qaWLVqAT3KLhqwZTtovGFo/8afXt9iFvvPMyT17YusSDrzDmNTc98WZBg048A60f4mb8Qazx
q/EVBbEKDG7vp1HO31epY3EsmYhyWAzztRNoLERz9gBJHoDciX2pUA5qPdGriQWsxlNvkJiYhK8z
UgvBlazJBWwmjLyrL4t077iHBP646+5N2ZJTZRpE66LaqhEbE4VqaHvbqn44sTVciIvz6EIxMdQq
HhGqIjltzWoJAC01pB5E6K/nHc0v339OM+SfZoi/1jfjb/OmlEIhUV7aDnNiTZK65XtnvXDNmwaT
8R5zDathSyxXxY/fiV7DT8Mb62opdMK9ziY9G8iYrZ3CPvSay3J77suot3I4apUmLs2iv45l8mVU
6TdHk/7BJPjO151tw4KubpTGfhCLuHTuFCS9s0ZQromxtMUmza+AVHbIqFVGuA9v4AuoEBPJgTVG
KSsLSB69fTNVltp5S6kTArxQl4lcXlLJy0uCxBQ6LE05APJD1/KKmul0hH6V3/RIysgBxmBYywlz
r8y/07I6h2Z5TDVIWjYyq0C3tO7RzPThSmbds8U2jaSkq1F5h7qBxwzOVdIu8nCcx+HnX1+1znZR
/qNa2C5aCyS+q3uspAWDxV+4PVNjdJpc2/ixi2c/9DFfXmJH+Ze1Nztgsearasujpq3z4yjes9Vf
bmwREchdB1a6Nl/12MI9ChydJRlVsDljSTdrrAwIf65I03qWAI/a0mXnGVsfdCLvATv78tmrmFeT
ApA8Kgz8QeqTZmr3eNDJT9wLz4QWDycTPkc7hnZVzjcNLpKd5bZrtKZzcTXlQHKpM8UHfg1izCac
7yJfQXISj9tZN+P8UMWud51jpwucaoABCQPpUcQsprArs+ls9VfWWvSodJyTtfYBlaAD1nbf8865
z8q53OKk3YMrYC+ngxb99RP/AV375Ym3t97GcEzdctEo/rloqBibtUYi3ccPnPWcGfNtozg93+xh
je9Z+eAusqEO1J6Iph4pNjCaukuHq2IFHyy2lj0CvaoSgRmxL5ZoSXN8grl61WNdXMZGauxZRv9W
64HnriCjIDuL26rVtc1DfGFimJ/iWjL/48jA2Ny5R6YB9AToDAg9sfJnQxfE03mf24rl1jomSVCZ
4JzxR5GNoXdPvYy7cNULGVEln1hNxee/fo4Y7f7Xq9MG9W2QKQoBy/71SWLCkrbgKTfxn8EdEznZ
XWo8dCuA1zYZ9QM/880xsxxXwDyc9WGdaVeyMWhGwz6VGDtIRBXVIUcJQ+07T3i6S8paG62+chUj
/Nw3QOji0pX+eqP71YAOBWC5WVXOic3weM57tixNht1Ot491R0rSeNVdxQZJoVCcTCDGWI+j3in9
g9+535akFEdOxfXZRXfazpZ/Qkx3wRGTXsexRKYH+6clQj1SVIyh6ZVzCChouS1sDrk8HfULi9dI
0xc6HL+2z/DnvSshi2iJWD+flmqZdl5+m0nsMxrTtmOVfhq1oWW8AghoyFmSOpaEuZXYzzq20cDK
VwbRHTxoCgkOkrOUKQjrtKS/MvNxl4zTdDDnyNbgLzWdARVHZd6ub8SbM/G2nOh19vME7aElAgzT
bEcGb+kYYVZt5I6TaWybRt/RjhpF0z2u23Sv4R9h0F2UN1OLLiNht9TVzrXGl/OYrnqk9WhKm74B
c13HBHqnbHR9kb4NVsex0c0sRvNv5jz3Xz00i2nP8hGym3csqQknSvF76HjfYSstcwmAY4Pzk+Qi
cMu19uHjDmQn1b3HAXWt9eY2VdodTgPvDg8F8hl0SHvbDNcKqJotplOja86ZqGxMTbVxBnNdCy3d
5nDaWW2Zj1UrX6E4CJC76cI+ODm3DqbkdNE/lT1LggkBaA6oCZuNttB1YnRDqdbtx7HqIuSe1SXz
3PtevZRmmd01DV2OicLERBHMfouTR5aH1BytC+oT1LZEqE42jmPsSD9cY3BDgjFlpFgkwa8r82cL
4woZeYiRZR2prgD/vH3ogd9jrPkO6r0+Mdl8RztFsOJksjT0cC+hf0XtV5hXqqViN0/9k4WfMkoW
UAJujy5imaXOTFv3/jbmep//t/xR/5P+iMPs13exb9m0o4YnxMfA5he0mVeBYOzysXlEwpEGM7vW
UInBPXdMVG65KT2uDke/aCv7zs21JzOBM2w2BI4V09wclriBSJ85VBR0d7MlEB9kAAnT+F4rqwfE
/NWzSHeO2a8PupklxxSuG8OGBLYgQZkBewGkbiO8+tpUzz2+u4Pecd/+OGexPiDzK7rphO+AV0IO
052Xg3f0xke9sPxniSIdroYH4wd2Ngv9NooZoATcM709+zCiAEZvPlDh6iHTGQTzUJeibkI7QXhL
fETYkwQkgRDWq2GiKCY3ahHrXbTV827jppbHAQPCTjkNpppcVndisC7awnqp8Tf5VyWHz65aTxnO
2WfHaMZ9IeETNTP8k0o9jLifGcjUyYu1Ns0x3zQbhTZnz2X85LDnQCGyajcYeIoTAt3iNJA5zbyU
043Z9gPMN/0m9oloRiJwJc0Je4vXMvkQ1qfOMUgaX0wS58BRo1m10Y0uerb3B/e9rGX1KAfdgR+H
isXFQ7RT9bHyrYmJKeWMzGzCGhffDdWIEEhQMj1CSwl6ZgiIWrAWpYI7V1oNJyunoZuNlWo+1Zqo
KMZDRbGHmaCMb80G+wmKTlJS9Kw/eAn+rh5l/C3KS+Yak/aajvW4r2KlH9rF4Iwjz2xP/NwjOVXQ
jM1nwumbi6hHTLIxaIoYKfke3G6IxgBLXzmRPjX4MopBfxFO7AD8Tpqm33t44o6FD98HYeEnIi3Z
vc064bcDNO5KGkjuC58etsNVnyHs5XkIRZe/TwSrPbEAyA+itjbIRdXdOWz3Nrx60E9N+b7tmFQP
VqDulpCltnmVWGlPQEDAOvrxJbbL/DZFfF0XQ/FSGOIbAxvjptk+6huf9dv62DSFdS4YZj4XKI72
0rDtyElfy04z7zq9Q8yfWG6gWjy/gLhJLdCJpxoTP3/0TBfFT037TYJH3E7fnMZzHrJX08JdnnTT
Gs1HvGL1Q6p9R0ENE69tvUtSIBHDS2wdlhFALKoB78VegV4wRWQNmBWIEib6Lm4Dr9oGLEg2cAbe
eAf/zxbbwv13RoSLWL9Mn4vFVEE/VwggRfWiZD0cBr3Sz0p/Rj5DyVNb6WdvLI9Ne9Ovsr6uUngR
INHvBml+l6UkFt7t0azDWomkkaS3OsKEh0n2J3wnTiRtreJ4VctrHnPZURwlSb++NTNJuX3OUqMU
mMQWTvFrCarqaFef1QzXyXZc94iO6jraqr5355pEx3Eu7pXdPrHFkXCtGw0YmV/crEMz7vyY8eSY
ztRkWrec5ZB9qlL4k7AhxgCAA8kPFaaNSpKpLEwDuytRwgHpbKhHhGLmAABDd8zbRCo/nJHk7Cri
QCLsVM7BHlHW9qkRpZJ0qGNFbfRItXJizwob0U5esrjX9koei6xvj80C4WLsgBU4aqEMpH8ig9GO
jyXWc/ZZwFmszIA5oSLAa/Ve77skLKokxcTSxvf4MMcdVsaCSJixDxH1kK+Tly1PVEq0jzHBp+lS
k1NnGsO+mZ7Q6hdAt5b5YI0L3lV4Rh9l8yIgXaj2RPP+tMZLzk7aB76rLeZtykbdXw5qyN7ZFhbR
RzaoSczKyo6ONVOcsLPsoFwu8VWbmvV2GnOi0iHR70bbppjVDQ9/qPXZrdyj0XWfXfzUR71c5pNv
UCTk8LGCPHUnMJTNl5Vh8V63StgG3vTIDsHnSfPvebO050wfpttCwYNoKutn0Uh8HrOxfLKX6k62
0Khs1XCm2Xn7mLcOsoVXw++qN4/ZeQhei3VqMnRHh9r9b3fK/9FC6Lh/3P/79hXvtVpQlif9f/z7
nz46/Khvv5Y/ur/8pJun6PnXT/jTN+3+4+M/cwffMtr+9MGe90q/PAw/2uXxR0do78cv8Ptn/r/+
x//14+O7PC/qx//5t6/fCaUM0Qe16Xv/x/2QycqHYuFfr5RuUvLiurr/+k++6vetkuf/ZnuWBYAC
ryEbKpPFze/wbd9le0RGrU1YHHWL8Nn5/D0uzv8NvjZSL91FFrClzP3nYsm2frN9GnxSEYyPXZX9
b39/Bn6vdnjy/mX144g/L5YEdY8Lx5v3p+1YAHyNXxo9fREWijXGq+OMdQEZvRPr+vK9QoSwXhC9
4vsbPMZXgYG2DF94i3ZteVGirLOfhTba9Q+MIFrxYlN3gKsdyBORCIazKf5q4LXLfzgmdc6untEH
VB4sA/xky7QkIX5BLQN95bKt7/K8eGMZZJihOzHhPpL3WGRHuhIniWaH7/rdZDOK20HPvPjcDbjV
4hxTQ1h5A2njq18yq2usyZfXBRmEcyFwnbm9TLTyWahhSs8trG+U636cTIe84VjcZdNqpmFW5sW3
QuW2tkPxarqIJBQZMoVjEUaK39uciXBEjPUu/Yw0NG1AbhsUpdcTI6vPK6Gr7Wi92oxvKFQbIdzj
aCdkOeCddAoCipHzwR65xH6TSMwIY+Wn/anLN4spt7MiNr7aac8NVrYaWvguLwlFw2WNV6zMS9mj
ptNdLPSKjKmUWUSP4KbriApJluxbPxqEZM5+nOdXxfSBEiHzDKukAfK74oCfWqNGmx1Xg/wyTmiv
mWSpnT9asRXo9ejiIqeN4Ibk4NXSZWG9pWTcDi8uG333iY7OHb8Ldtgv89An342OyImDajSUO3Wt
gTycRe9agRRW/6WkYGXs7Az1DaEe8P/cJX8ZiK0KGkWI1n6MJ2bt2mxMDEIb/IWdLZAEzxSqddCB
u+I0FoX2YoOyHqOpW7X5wa85+YLcmSqClJZU6WeJrl37yQTY67iN2H61r7t+rO/TjNQhgIAlUpSm
86B32qkB2Y5FKWJsXMAxd3cPB9M9c95W+zlLCEg7PNjEaaMM0TWIegj/8N3YJfCp3bKWhXPRss5I
9rj+IEiuc1/5DkmqefZdF03v7cirskBOymQpjp63wnLr4arEjN5LX9zMXtJYx6ZUthnpoNo1MqqM
LI2vMUiB5RVme6yIIaqn/tz6XmyCQxybQsOKk3ZWKSfghUI+VKyM9hK//D73veSkl10adOaiB2uN
ygl4C0OCUTbQunz0CIxR71h/vpCdJZise/SmambO2hjimnAW7XSjTk+JIfDoFYZxQJWp7werBmzY
TJsAOna/sbdxnvvU/ezGunlQecviQycvZvTLHqSG3fJmzWbu04V7IewSpVALDEgYuqQomO1IqanZ
z03HXGeBP84Qc3XPa9ewTUHMG64lvFUz06gCxhJRZiKNJ1R5yUHLUlZFVuJdkI6KQ7xlLc69lGc1
ms+oq7zQqxfxhPLOCxO8x7BuTFpKXZhATJ0nyV71K5wsBdDNV/VdY3VfB+GvFJJqhvduzCgup/EO
w3YMSqvSAywTMz3xLO8XNqzhzLQOnVWRPlZZl3+dRjtm7t/jX/GSETM9Qxlqfj+/0XVi6jJ3aIIC
AB3rQs1BRD0iDWSHdh6Io4V3o2X7LGuKA3sRwD1LZ7RXk3M2wmrNT27sIphAqu9XRX4ZNifWMLLC
HEZeLFIkTz2O3urcaOW4Xtiry9ArygqlieDmjwfu4iR2HKm1IMFnNZ6WyWz4aBGHhU4Kk1/5rWMQ
fFoZg9yXzkYXZlAQOqQx35m502zZySQb+Wv50kGKOBSiTy/rhA+P+6T+AmoIKbYp4pui1AF1I3Xa
8/tXaMMzjRzMTj/ks8Zur7YwwQP4zHcLL//t4jFoNvC9vPY1DAzVMzgfcChw5fT4/xTrQNESvV4I
QdPUTQj2mLG4zQmnfPvWzbW79+C9soz3/Fu9L5x3BTtu19duGwEZheE6etrFcnooXb3H8oWdBEmQ
q3u/NiJ96HvQUxauIlZtVLWLBxe9nrpq1zBnDERVDnuC58mME61w9o2wAOSg9iAXSBMPSwnREvHS
Qu+lYE6aRBKN3BRopleP2lCfCBVK4iDuFsjCdi2jSYMf2Pkmf+Pk0WWXgjDpHOfTnC7Te+KY7ZkU
SgHgBA/QLCV+ahI/oY+ja2AIl97KdhJhZdrLgfPKx3bXLMRAABJtLZEcnHkYKe3G/DS6lTguw+Jy
rU7UqY1OgIMl+oM7Ef7bOKI5mO3s0fFvCvJsKM/p4q+R5btxYODGZWw0UyUa47ofTY3XriR9L224
lZm5GO5QD7UMVaWAC1fYQWl29qmnuSY+DJSei1Ic32NCPTw5czTE2C3oSatg5HsFyBqXQBFjFMBf
nkJ0vurYG5NzBYlLLZr3oIVz397Hrr1EdWGJGwOBHqMgoqc2O8Q+9RKgqBzIN0Yn3OuY6+YRtigi
XjWwTfdadfBjmYVTbvDH9E69w+nVwfng7PaHsg0yw0KhkdAJLV1iRp6Bj79saa9iZCfYmxvs2OTd
0/zjURADA1dkbbyqxgjDHCHXfugwnk4IW0sthmvVTnhTYsQEFhS5nVUwh0n9uYbUssyhg1flkAqM
jbpgZdZKPqXHcnzIJjS3M5D+SJNwh3pkb1s+ehGWNheTqpv4RCz5cIAEQbvVGwIKgo1gYaqngLLA
Bv1p4QLF4RU0sT3sDAsPcuIX2OjyVZzsePL2zEPrIBkllrTSNgKp4AskLaAvfR09lrX5eMXiQOHk
u+WboGA72jl0WJ3Y6ru6HAn9Hmdru0L7aCHtDrNYDkmNAIpd5uMkn7F6B1jJeA71fIOdGdNej9ef
KAtHburecnXb/Gmtkc0kOZ7kzLLbE2kg1SbccHbTIuyQabIdpjoGcNOZZtYTTCFSgZHTd8z8zBWM
g2ZggDUWvHJr7uB16jfVCpK2XSem8balPj2Axmj2vlKEleFeZmRcFvu+l8mewfcSKSsFXpUrTENa
gwlopMgbzQadeKwxJurgurEHdI72gMUlW60ObC435qkwmaip2tzVdmMc5hnwK4pzFwwy6HyVrUTi
dsw72J+CNp2Y/4zx4u5BSWm3jWU5F4cMwQNsxGXvMnQKjVItIboJAhTXlMxRZxAkZhky6nOePdWg
aUQj/CVdrZzcWNeDuGEl6KZ1brztOoUSvc/eNyqT2UNKSi8ezaMrs4YRPpmcpJoAFTPY8M8Gpi+x
fU83RpvdDiLBljAsp0Lg45xSR4ZpLsQBGwLrJxDdxInMjLZ9Rvke9dxlQBvy5Nm8O6VTxwEYbdTh
QpORBECEMNfsdypLIaU6XHxi4C1fs4naDyY7Wo/ZRThqrESl0GXEJPZTZ7NktaQBAbQgoNCsFzIt
EkM/mgkwuTmvySOu4XBmbOK50hcjiEmcOTI9xseHFWLXqiG+7+xa32lZPR2BqyfntO+7gPlTGSYA
pQ767BePwPDE0W4gPHFLVMcJOw73jJXPgR/1zSCK8WacMWPOE9PTeCHL3jZ7yUJTmNdYVMjSSas7
2Juuayzx1Wx05OrVyeLiZ83h9LlgFJ+FjFLT+mauephApa5jY3V06ZjnrnP1MxxSgRPVRy2+wxwz
VM+yQeLFtgu0OiWI7pwQq6x5MBQaBCMI9qyGqVH0OmJiVyqTa3I1CeHFl5dMtTrPwJ1QJJR5gzEo
+Og7/0e9+b9qvf8/7KwNx97ivv51Z32hQR/e8+WPjfXvX/T3xtr4jdQqgzXEL201HbdwTWAaLOQd
9E5/0Gta/m+GTboO8FlMmGx+/qHXtBzaavLXfNaTKD4NtKS/tNF/1Vb/KrawCUthc0pPb1mILkzz
l5gii1jYFg+nPE8zBrmCfOWcNigcnFk7oU9gqi3Pwl3bc+Haz6XahPVelRz1mcFmcc60aT5VPWGw
hBzHESUro3m/Zs/VM3R3pjbZ2VZph70qUQHRPyd59sRxL/YTEY4hNEqEnnq9m3zch6Tp/WjNKDWG
lTnGf74k/2R1Ytr6L7sT/k6eKaFv8XGmbegfOTh/0JbNHaqF3PSc0xaRyWaq3wA+5RHYTHuOdRhG
qYeAtEeBGVJPtGe5cY1k7dmBCwB/zNfiWBn6awXVaxW6OqhWbJaNLL3gQN8lDnl4vjWcB58KuXe7
wBjqp0rTv9mbeOfjAU2VA+2cOCY8W5HNiTgjpUo1NPKsUIO+ogwtnbGso2XNESoVrJ+gUh3TtYTo
4s4AfmNzuvhdLvnd7a+5pbD65Iu/5/d99jjdzs72QBHbnMslwB6jnz8ewHfqCGBr97RqD//4Z99t
gU6UstpnvRVSIlLSp+Z6/nhI0h7Xr+FjKhiKBo4gD2OKxMiK44c5rdEoUY1jwKFsj2CdfcZU4Zo/
xjqhPbYlFr0WGJZcmje4Sv4e0mp/Tgaes4p6jzNeZ0yNav1QOTgnAAyR0IN/+mwNeGqkKFbG+3AB
+/qhyOf8TEKrF6Vl8eiQOn9WpDCfmRIpCOo1saDbh2uv+394+Pg3DXhVZy8uZLQKhLfV3c/bZ3Vc
fp2chqM5J2Dg0cWyg7A28OACMt7gk6ELLvCYWjeIB5/VcTGCCtn+37LiCuo+cUsfo34jnzki7iNZ
FWjemyMIH4+OfEpGwCIguDreDuFEeAJ7frAkkDJ8Kqjmq5njHtK3pNJko4wtlvFAE4mrWDejspDD
1XdcdufJqPYfD8oheMKSNflUtBcXgnjnKFfD68c/fTxItIeXsVy1yBfWA5JqmArFMGjnjwfl/TQo
rRhUs0qX9heVkyxXT1d8Xe2u0Wc3TFcMbYmiwkYkYOxyyeKwXSnf/WE/NtalJVkBCiwJr6n5xXM+
6+wh93PCRmTRIGRpOn8GxKB2B5DptdZAwSt88Kde2WQ6IGTZKfJ2qzU7t+NlWtbqLN31o08yIEX6
r76TlWyOMv1MXu2uL1fn1GV4byvoejQI6bPMcLcUAhrlfD/AYDu3ac70pkwPjS9DRFMemmRBBmsu
jwButJ1WzORhk3lXUzFo7G/nfjmwSL/i0WiDQWsITEIOeKpi+EmDEa0xcgKMfPkBfk57tlreQ8yZ
SvS1JqKjuX7QFAA05RcssjQW+U79ia93T7xc5nl1ZuDaYgA4CrTm2NPh9olAQcnYPSzHxKBfb5Yz
3a83ZHZks7BGT3PJmzoNCXt4bdP+qwNz44xhY8bSc4o9VtqDO14G4BPYU5onicHmAsdZsVOJACC+
NOW6yRt1ePA9MQuOa4d2ySpVTv7OKdRn0hmwIgL2Y9bX0cVAlUw0kgzQ8B25ilF2MWLd/j6Yor2D
1JsJKuK4d7Bl7rnZHgr/kYNjOeWwdvDEslT4OCi5YTZHuySir6GlW+fyoXPZrpd63jKUQkFcVgiF
kWPCqXeDvgbXkePoZVE1iwCsohZZqrjTOmsBEmVaJ1++JAjez3NeXdj3/URliL6kOg8snfa5Of7I
SK6ZVpIhkOziw5ySSCv8t8TFWWaglaR6fLU2YF4yITtjyx0yP7Vo9RH8e+AMUCA4X9EykaCrtkEA
SQkBnKnnDRvnNdZLZRZnFNjaoR+a23pouqD04h+L+2TL6ksM04ftECwbLvOlqM5FCosU6e2XStfp
zguJDsS3CTSsXBpL2XEJt86b5qz8luYIY9LuuR4GAmMBcwL4QmraEVaK8ymSnfnKAAb0JPQi13pl
doEGu9C6CD1pseOCeBzRCCHpEagEl4bwFbwOW6oOFtiCbW518lscPhR3lPi6C/NiELdGogd2aWyy
Eor4pQhnXpxJ5OKYqoZ0ZjHsC/IRAqL7zKCFE9+4bX+yBy6vynosZtKhcXzdoHv8bB/8LBujLlU/
nCW5tT18GbLLHBqohmVRJW4coYKlZMLU9YMKcw/1qeIrLKTbt+yvk72VIoWK83UNzBZga43PgvaD
GJHZdXfxlvWgL/63OaujVMvjh1W2AwQtPQ59Md4pUo0tPT81Zu6TzlbsxQfTElTHsTOrI13W1DOH
yLA+w0uI7wp6xRDf5yd2hIyTfYmoEQlDm1K+JGP7zSU8Cym2RSsw4/8otayH4zSup1xDELuRdSz6
Jk+HTlAlg3HEmHoDewUJSUPShmjCzgKka6luRirgcx6tIAH7lKwGnxkLS026ZMRD41ryayx4alN8
L2ulaQ8O09DCzxx0+eYZqS+x5RhYnXeErvyvYi3fkdcGR5RJfg9exx3T5eg2aj/kM3g/gfjEBcU5
uB7zuKZCBU5lNj3OvJk3KCiYDy++nxyzeXIUzBJ32PdF4QetZ7f71tKi7SiLrB7Zh+mUL9XAj8s/
Ob5PtefAN2HZ6uzHtr1f66UJ6/wMHp4BQC5vmPuxU8QgxsT2QddbBoUDSMUBzGcvXtOCKBppb2wm
lEd7g04+1AksChSqu5pkSnR2cK17Xn7gnNY+7Z0hwgezs3WfdOSlQwRNxfapqO9E8hj3/XQ3Se9z
UyEA71YGYfjV83qKCC58w4vTBza0cEYhlk3EgbcGrue+ZaaPOWagvU5Kx7gn2MG8L1mdkGXzlqSl
d2DOi4U+y+D02D+LDR6wpOzUPT0CHOjsqGkGNPYkJyMRWMLORdORqZKcnp/osOzLUDFk7OND7wnj
JAdrX1VM39fUrr/WnQVyoSeDmK7UP861QaR7HjcHWXR5UGqUwEMMsFXK/ur6DbeQZ9sszaODGtWY
mxvP5Ilh9oN8uTsRNU80qj8FEIenL4t+YwP5eQWodPLmwd73gxa2Tsd1KoBjOMq9IJ4Dult875jq
ld1avYFV3cUqB7Jg1zd9QbZOpXXVfk29+uzl1rL33QTO8w5S3M5dJTJFmzR1HJhtDmoTk8dVuXGO
EBTW3JBBoRQ8kOBQ3rhZ0PTDW92W3zym+4FH7Z5133nRn5itkkmNJNwvyntbwzjFBDjqkOHCWLAJ
YDBeEMZS58nsWBSEuSxshlhgf2NmAhY4Tw6VsKKmYZ0n7QfwXXdrBQekrHT2KblGpszs38m4OtbE
ho0Do8Mi9mIISXhzPSTVs9objXQecHkzqa/MG82bbjwnb3FotqguEp9EsuHLXHjUUvnbAlFAc7Ov
Tg9nIoErwZg+Ql9XhbkDPEuWCO9qNljmRHQPAYzTTlc6gGDtVA1xw+KN9CCtTVK8JQMy/rb+1C/f
l2rjc1bO7dL4+NIqM0Fl3byY5vw6z+5bpeInJKGkM4FHQ73rRsSetEd/fiXb6eDONuFGS3xIE3Lz
smHjbXJltydg7X6QWqwLTaMMEfQxRM5h/U428A4K/ZS3Ux+JLZhhMmYdoF1/OyJkkLzKUeUVVZSv
XYiyek/6iAqE6C7gGl6bRt26FrNO+X+5O4/uuJX1iv4Xz/EWchh4YACdE9nMnGBRlAigkGMB+PXe
kNPz0FMPHte70pUu2d2o+sI5++gWaxaW9uaYnk18NcFU6rjySPRKPPdPNXzJTn/hvtkRFs9U3hp+
an08IIHn85qi9+mIVTlQc/44Qy63cVGeDFlI8B/exavik5I9YvSW945yrDJaOyzT5a7hOBZtAbpb
jQFtWt8LmpGhL6D6UQaNSOFZNJ1jq74ncAqVXH0pSMDFrVNCtySlClPhWwPbrLJJRrJjdzkgU2Wu
D9ov6QneHNQFXRapWknMe6stJ+79+jHKrpqFLxbSkV0bv6SW3VubSU/BlHdXW+klmt15a2X2g96b
ciNlwzncGDpHCuTpBdlGEx8mgc11IUlti5eXxqnJph3jX1RAFoFokUbaGYsb9BvpQc+Yx845YJrI
NZrQYJsVpjFQgREBoR4LXmqVQjJ2xQvxZ8AMpTy02oPMqMdbfmarZcxKQN7VY/jDAW+dlFr/vTQw
weO1q7LG4TgBhkFoluycjpjFmJZ7MpbQWIS2qZPu3YFHMgk++1XkNwVFTJvwQ0+FuVUrzsJeXfKN
l3ufJu6XC9nly4Ivt6gwGuf5DSDJq17EsT9aCglsscVJzmiAG/PPoOxngzynGm/7boBQVta9hkMA
yl3pKfckIo5samZ3h3S12JLgUwdtaz5nzfqSchbaLtuIqJ59tGuhUyICy7ICx1Vp3+CbomoEbgdx
r726AxLzaWhRkKb6V1yO0wYF/q0knAMNJnmMCpEatnFRW/ebIfqjI5C/2TjIN4gz802WfQvNIQo0
tT5gv/HJSYqMwgqbhTZVx5J6V20DdqwQM0msjiHiNbWKL8wEPkhvBqDeHGFz+ktM5ciKMnTT/pqX
BqUgYmBl+mFI/yHTTPqxrr2i0x0Z7R+HRH7XSHcOyrxHzcluQDK5hhsVbHqwR6dIrkUJMjMf7/c3
sVBnr/C+K4woxkCLSPIMsq3hMEgpcPs1HS+TBz3EODmDOGjVj8y7+VlRqDlUcv7S7mDEPRV3Ybc7
zHnfVoTwPrPnBzBREKhVMnxhEvqJZTRbbbHZ1qzEf873eUBRUANO9NuBuW4bQdBJRXrAJMRIUh1h
RaAG8hlaTQEI69VFQ76RYWXpJlsIJeyTfjdOKBJtr30kcOSlNFI3EF61QSFxr8v6j2FjR6cXMYtW
36hstufPceqAZwuHh15+5oP7lLYMxZXsqouR7yHHTmuQSROwp3So4NlTcIVNrL68SHnPu2XfmTQO
OT4Hs22e+IspmwQHWOcSHkJeALAuuM1TO4FIpsjrqyzZ9v1kn6r+I81liSprPmoznhgeY3BvnFVq
jA4f107JFJ2iKL4O9HKBkHi9yKELa5LIYPbawayCUgI6iFuO051pPrdsDrOTGIMyUKmwLa8efd12
ERxMQ+ozC35W45IUmkLfANuzAkbl1IDRcl3/Vxxykiz8YWInmZSs73rrgwkiH1cW+GQ7EspJQTIP
ywHq4zsKBu5XpTpBHMEzwB1bQ8djEckqd+JxoCxgDJ+nsEgLh8d/fSGzWn9zz2O98GI4sJMMvDOW
HnUwqoi9tFZcAqNHX/H0T3OBNAoSBNEqw19Pqg1/hfeTJ9kTXN46yf8wiD41kyV8QURomJjWA3Kd
ihBIxAW2teDPYotLbf8qYC66VvTiGWwoJ899LikiA4P8Zz+pokel4SKboiywaIsCnvBbs7i/I2wP
wXL3Ri8YhEYYD6yLRpY2kaFuTBXaRf6KRQlMGDF+v1f1ER0Gg0cux28MnVFY6Ybjmw486C7T6eW5
J2L4RfvI5nWLpMrDVhHV1EVRIGdzZu7W0JHXk/Qn1pLbZQAOZAqEnhJexC4iKbheFW+eXf9C3xTB
okzv0fpExiOuGlT9J9jaSDiJSPIbnQtJvNax+ZqPWrabvOZcS+Vbyo47tv9MobSkNZ6Qfry0lhlk
84UzZByUJwsbBw7S4nmOb7VtbqaiF340evxrck+c3rWdIgZ2cot+yPjMMurX7ZLN8ofSIlEQga/b
ApdUnyBq4GZEk+o3mUvwiWLQh5xaJKizwQtIlf8yaSUylmWFULZMZHiuhM1718YwtXsO0WVNDkzp
BHL4ltA1Z41o1x/qqvFaevO96SMEklmUHQvPCxH/Qx3vcGZVsHyp5nNY+3tPW16MZnqKuvTWu6ZK
/GDypzZNpK1dtu7d7lbevEL6e2TnbljDa2XhYldtf4CJMVFTgAw+mU721Bs8LSNVf1Lod7STWQTL
pCwIDYpi5+TBz24XEKmCiyGPPiK6GwVQUQrCyiqVIE36P1qLilOqkJ+N4jBUwx7f9E1dnzWj+tO0
5RtYL9I1Jzqusf9eKgXftKZj3tHth35AL48Q4Lkt9ZdIe1Jsk+TISvnp+vnixpC1UmUwAz49U5gX
BTdvO31nbH4cnGXBqMHjb5WvCQ+I73QgdyDK/aJgC2RaF/7Qxe9gnw7zkJIfMg0qgKb0oSObQ9g/
+phdgeAwK9Pir8TwHiI6zrSqb3Zp/ihK8VStP7Mi+xe7EmHBIs911RT1lqb7KMk4ooUJMTivjhC3
LqwRtSmR29FE7WtOh5xX8VqrF1QZ+sEQ9SGjTIXe6kbbtvS0rUPwfEAfvM1rPLVTy+CM+T4dSE7m
ACqjMezmlBGicBeA8mALZe5b2rzRU3AhSdaToq14eCrJ6mlUbmnxqkTAh+Ei4gvA39w2EcCeYh4O
E9lzfg1fK1YzFahYHYxOYfuY9UKrj5rATedg0uPAySmZkfLzlBYtvz/03TZftA8WV0hn6qzZZXV5
rJwCp4KeMU1XEa9BWsWTxhuaLfIbBQ9By8NKF8QMCx4BcXfhoiIgkMone37XX6XZvK6GWOLztJ6l
MhlUry5CskAZEeVPdX5tMq8MDGVBejcpm5mPkZ+OuGU1Womti0gNtJW59ZbsrRPIhtDsN1FuhHaR
5E8TOjBWuJu8Q9e/Tp/2TVV9Vn3x4rVVhWekgivECEV5zO3kotWCV7psU1Tf43R2kTX3SUzSaGpq
u2qeEnSDmXOJKPKptZavqfCmQyRy82oufBAad34AWrCcPBmHCiFHF1JR/b4lLUGfuUM4QfFf3JIE
FHmGSs53MADtKhL8yA+IZRAt2rxvkTUgxEoXVFGLRhr04Njgb9S9Ks2Lji1up+U/RlLhG+4B0Ocz
g8qe0pKf22Boi/1kqCdBPc242VuILpXVs078YbiYuY3fMa39YhQPs+JFdCDTs0zARVQaKWRMx9mc
2+OGMw69TcmfqyXbYHAbwUKoUYjqcwoL13ry9AIsY0w6nxDHui/nE1Uyx9c8mOyX218wEH/XjGWO
CFKOTp0/5KUmyLQc622Np2/n2LbcRATkthZxAA6ufLBPVycefk3Mfk5NtcwBe7FuO0nF97qWy1Ef
B457Q/hu24lLQ41k6xOnYNWRxIaectSnIaBxXM6dW/wR6AM3kcFUSnfpCMzIRY5Z549wTcyLDT/f
ZHy9zYSW7/hR9v2U13fZ8nBPtnFIx0ZeyVJ5jUolPbo10XKiac5t6VL3xjUBg5NVhA7QI0BP6i2R
My6ldVhpwlnSfKPXMUDrifRzwnh8Q2DYmGfjljZOuSt14fHUOtN+cLDPF0Q3gOMZAiHM+T5XN2VM
iMNV6+ERfdVGbfUD10QTWuohQTh/KNufNlbkmTfvt2xEvRPVwjKDbKBUU86OOqYnx30HWRLtuowS
3wETehk660XqOI68+lrCIDZpnLdI+kkDqAK4HeNGVqya3KRj8Ty2PKG3xs37Ixt2zm/LPjOa7baG
C/alU5vfzjDf41nc6znB02C/q9wemTm8o5Gxdo3kHQVrR6c99Ts7/dP0hflY68ML7TJZSu7PCMU1
n4QJTDxtKICJVEFGcowBRG5QAWJUWIY7sqkHRkdyx1FIeGbvPpWjEm2txSWnG7DxKtl97GT6J83A
i9IjYaLnipdZ9SrRdG3Qr12Run+VmeHu1m1hmCIT2KSq957a1bPWl/0tmurOz3uuP/Lz3mMM/0iQ
zMcFAgBLlmRkCaajt0nTt5otwTae3+IlO5EOG/lL7XwMmnHvBPGSHkm0Rj5HGzlYxoUKAkxnwTDC
mYO0bB6FocLaSov1nhj3umvOh1GenZ45Zm4JhQgVgGNJ1B2dLEs2rT4TT6cll0nOe8uKXew7XROk
1ZJtcifCsFIQbJtZ27rH+dnm8ip1xCxuc7WOCqw/X0RNy0eQnlN3nHN9yVhL3DsTDZPDCNxeu0lS
68MlJlQbjr2Lvb77Yyp8n+AottUootBWzQvERTNEWfgNRsLPBhfweVSdsJq/mxLmN/pH5GP2tlIy
izOxS1DR2A+WnMl6mc0lxF2GnFPDgSnAhFBgZz7QSgwwwCzbGWl29BNVcIMcdnbEcMzM67JrtBTf
NFfJToBJcGzvC7DfymStdEaJQ4hPVByc9k8uR0FYNB4TVfd6nkGTVL/ooS0M86w25T2D7YpGzuDx
FOPN9YbPeCV3dChhZ8V9a4rxqwKhcM7YdoeeYNupV9nW4NUai6Zl71Ez3OlJ/2K2dMtomzdNF+HX
snH/YNwfjX4+1FZFRi9cPt686dmxPnG7XNPCzLes34ajZpnIq4E0ZGWzdTxw1oZq2fu4YC1tdHhi
p1ge+gXXbF5XT4OSvqI733smTlkGi3k4IuAij6YPBXC1QF9zvYk5MrdZxLqeuIEs/KgYVb8lo8mf
Jqy9VcnKSocivhK9RhJob4YC4p6fSJubHpVtlAHT1SQu57TqDvjCtBBr/11msX0AFYt4bCOaBL2A
UZBJDHa+VxEWWdjjATd6sBi9F5JMu/2UtnrYqAminLna6brK5kZNvykbUPG5xOTpjgEYAjt1yrgZ
3gAVSD2CYRVOcc8UQhhQQuEcWoaWtb6V+22V/Y7NUgNluRqceofXBUCAg2eUyLs1rVVg180fl8K0
b0tK3nu5OHer4Dbw0uVq0hByaA/BaDrO0XT0b8JIsnCa3CqMdD1+y3qw/z8RtfkjnD/v2iFHLdew
HvLj/TlTy2DQBz5uj2gfn7AANfs+YiwnY6O7DSqJsjOa1jRTbt0wInsSw1kB20uURp9cmjrb43YM
yXpuXlvQd1qc6ztZajc4ArtWd86E3DDe9v5kyReoukOh8jTVZmNs4hr2W2XuY0kNOGjS3M06vBxO
Wop/USCVTgAdmaQoopB1QxPH48lVte3wJpb6p2wHSuQedF1rfHhWVf427OJoFVBJ2uoiEkcQDwAu
eUGJ1iocL3WbnxbYUbUCFHCxHJqiiNJbgmmdXJcHgNh2FDSBsqgrFxITRotbIJfyDuMeZcQUEeGC
zWju0EmkRvzLmbGq4ynQV0XcJVM6xvAEOm7TeTxbdpyQXwHvYUBC5tI4sN5AajbHyiGvh/GkZQSC
kyBxHqb3FnY9wTVKGfRKupnsRD0TVRNDiWauV1dAY2oISCc5KgktqcM7NSufjIzNoyyWR1tmczjK
5RfVhuK37Rd+gtWcuG6FiFmIVUxf9N0S/p65y0zB5TdrxaOx1jd2j56ja1NEfMK52ozLo5kLTxAO
cpuiBc7C2O8ak7BDe89u7Vu0fbVxWk0EIlIYidF+EHwMm8PVyVgzSQtjE8x/vtvWZX5PO/BkYzbe
BoUhhenwdopm+cW68uJYufizOIjotZDLLN7MCT8FBU53n+fkrNYkW2MO+SU6RACDmx1s0MbgvQbu
vmVaW0aNrA1jqzIqunBr+Oza+pttk0myaDzSWXNpU/6bOmdFp7ohQwLLL0AxP+gJoxMnVcCtN266
HxHhsnVnaawz1S4n4gAJAg7JnfvwBP5d/NdhB9Na9OKcT1r2hNTtL7Pi7xdFEeCKnYjOYkTkVvNZ
6NBwUMR2bCWzPDQ9JgRlShhBW9HMp4Wesjlyq9OC3ljPnXHr1AgfK4fdbbKQhqdiHxbsFVENsIno
GvWESO897suTlydjSIrZjWyD4q0gQbHtWb6XNvEzcW+hI1k3nZizN/po6y+EYxrzrWVFePRcCq7Z
czNOZhJoGJqUp8G2AVo2zwZCU7hTnhIyqSsGAgY6hl6E4ewayzYCOVbE7RFIg/rEgdiRTQ+ZvgRo
8+fAqqabjQYdIAO5jJiFNzCiDxRxfyZsjfuKOaYchnFjeGwP7DrufNfGrVhrS7TBqL6pWiZEpiZP
6FKWnVcWu1gfxTVW3HumFkytl1GhTPYY3PUmwy+7R90zjXKbrpvDFaFQZ6sCXT/A4Guuf7+ojtik
qbUhlSM9mDW25cpI1F1NhASdaEtIlCfat4SKyp7HcqdGTHEaNLdD6UZX4tWNhykf9HMykUZnMHI1
/oIyVmyM64D8sXAeGgWtQFm2D/FI+s0EbMCmdpp6NiAzGPey1LcaeoI5XmMa81dUkNZZx1e9Y9NO
7pyaf4EubDYFenl2OzGu4dnTQzLV3kDu7OY8UzfNqJ8JAfSnqm4Oyqsw0W7ALR+3zJ3lPu243Ilx
5iGD47HLtYnNWx09xBOVdyzJsCCWfbkbOYBmbTHO8ZA5T16xfLuowHXztTYoa2tINWUt/dkeCjKT
3eNg8/4YmbdL7aI4mqnzENMjtLqLvNgoGiIucmVvTfUPGKrfTqO620YF61s7rbkhBdthggKGIVmq
erfwaap061deeAht0JP68BweVMU5wwrEg0YKg5vZH2WaMl3qvcuAh+hJsHgUJRnlghwYzNGgbOQV
8Zcuqo1uxTc2IXR0pXug9+eW4eBnDbtpF+JyuEgYFmLLqRyyZrpC7GudN72jW/DzkYUa2BE0B8Rk
6Gj78SA/YONYx3dzp+y6BnlgCRaXW+zaSnum2+xO8aITkM2VMKgEO7YJM5S6b02KujA3XH1HaAkB
zMPEd2oyfStm8mtKltWUBySbpNu2usdphPs3Tc29Wg5Eyczlh+0+G/hcfXXMiHe32NeUTDeYq5Me
Yxll8Ul2Jt02MyCvn++0/NGhF2xjNA+BQxvpAWkv7R1/Ir1Sd2DaEoeakLxmunUkJZNRPOsIemSg
RZk635aEnHqRP1ZdSac0JccEOd8OpyQTbtmNbEFpem30fu5ESobmkuumzmAT+w87c5U91mIIx6ly
ayzZ+5HFuUsaH7Nb197gHEqeR1s6gVsvj+bUpRvDiFBhVit6zOoo3RbvVAxptF9H3hOq6V3am7+9
md4+98r9KCtSt832iFhtPoLlfM00SJM08PPRW7/8/X+mCuCMkHk4AYs6dhglWZhqYImyNVLw75e/
agykCeMCxHZiCZ2gMWoNUTCFQqV0pONg4ZNWFKwJ/RTqsLJv8oBpNHshfuvv7//90k0NinTFfeFb
Z+UreEeP3lQy+tS6h2T9p7+/FDOObsAc7sUqbUtNhEO5U23NfGFJxZnBID7rt1Sdm6XCCL7mkS7r
FzSFCEAEZIlUGnR88zAemXAP//HlNe/5od1VfVYq4tlpIaGL0V7+45c8D0zf/28JtGdh6v1vue3q
c/5PV/Lqn/7Xf/m3NvsqyUP6Xwrov3/mvwTQ3j9s06ICxgrs6UT0/pOz2PyHrdkeEmcIXRYq5P9x
FqNzRq6rmS4aUwN58vqnuoq51L/+i2H8Q9WgoKwyaMdzXcS8/wcJtK7p/Dz1PzGkNI2/TqUJoie0
IPjZq/X4n8TBTdroJlMC8wBK3Q0QLHshSoBTklqvuQlVjmVZvJG2+W0sW5qo1Z98YPH14RDTtRlG
Qgix2z+5dvHRUSuE9uKihKwawwfM/OJpxqWCM34wFgSCupHacGfy0I0vgzojutYZlYnIW5MHnDdG
G9POw5SXwNwjD8Q99mQVzSiwL2HiYmdUIBEAp52trU7wIPAWI6gz7RdjuEio3VktYRIlhUrmmEPr
UmgGGVKV85ONhv0ELRGiH0fpIJJbbnFAdH0UYvCtEezQ/YmJ6VgBso23BWmratMlzMmDWXo6EO1N
mxWfh7ZOXuoaEhKrqDkcGtkxWTOvhVstDyIVAGKhSoXdY2LL/kwmw4J3tYAgX2XevsqP0LXEIa0E
6UQQ21LJ8VrpYqLau8G9qba9GCCjrDUIpON1eRgBOx2qP6Xl/IkcI981bfVOS4sPSpblSS4nJLlA
TSp8ksTTR/5VG4HQVDzbXqSfkra7dIjSYFuBLhfzqyz0JwIFDDhHyZu3NAKlegbvqaAFsI2+JUP2
J8qnWw/NgdTFiG4zA4814u9LR3DqbVHsMzamJ5vsIqtRvZsDDwb9Tk3Fpdf+aGpvEYi1TV+yXo6y
CIMXd5LNmRdZ47ZoFM4rb1R3lbQuluZu3SbeCRh+IyquddfGLiQHEm+0pNlpGT5ptSSkALMii2vL
e64t+FFN27a7VFbIqGuxX2T5WanZverag0OGS+uyf2wKb7lGCiI7nLNLuBC0cJiJ19Lj5gj+ywxs
O8mBjpWfjbL3AKa9dGLnlMxO4vJbND3ryukOLa10SYEayoJD2Zo+EyziGM61QBaElxaqBts3Psyg
TPe97b6rSGC3jB2zTe9pv5UmffGA8Xs1clAkSE5OKwbI7cucxIfpYnEj33wKGqv6csYcAY0kiCFy
IammiuLsi1i/EB0FkmyJopNKWnEdZWs7hPu0x24zNeaHWqd/Fp2MWWpSSPm1ubod8SMHBRjVUCyM
o2HECr7d+GvUY+uQwToSaCW8Yn5nl7nXC5vWF5E2xky/72Lv7hTj3lD+WEui3rvJ+h5TSIns7/ei
7H5HSSLDLIcJsHg6E0D3ic7A2LzSJNcEZCiUYq6d+GouUS7YD21GGV8FWkcKBlkTZdBk4jSaEhGi
qLjhk++M6E5Esy7nBxupRjc+Tdx1qwWdeC/SJzV0s46WVWFrQTVrepwS5b1CsrcjUMrekVXyim+T
TgSZyMQDnej5a62aH+TjBJjuTjEdKLo5ehqmrPLCzwSQ+YJR6C544nrXPVupfgUtTVlrjQBGMRGR
/TSERi7bnZ4ZoeIqhzF3Hk2FWTFbgrkZxH7C8ORPHU7UBX1GohbfOqZ9H3PqAwxpdzPnSLYVmqZY
lxdwBJVfEAcSklc8+RrOrkCW8kcxKGuUvPmwBiC0mCwNpRVHVzE/uzxBbdq2h+ijsSfJiAVav4nv
y+hT/BDTTNPZWz/RsKpj84nw9LtbEz6B9E55MumHded3Xgp3WzDYxpCY8+j0BehIM9mocZMhVxkP
RZQfGXrA0/FiUgaoMbgD+JibLkiiEWlBujgfspzv6GpAlcBaOdRQjMBFGBcBYpyfBlSZwQfUGKdL
rOP2nWsvZV5WRXsnqXDtLljNbKZInGXpRMbh9ClnJcOUyUpBcX6ZKave9ndmSeC4NNKLw0gOX12x
BZ6i7XjXgBfm22IQN4Rf+ZbozBLNE9rIIgKtzmrMx3pHaG5JdbOmrDFPS0HlKem5Z4VBzFu0z/IG
J8BvoBZZEEuMDrH7oDOEJuFRRTWMI4b+0oESSbeIcMtFcB7f9b5SsK8p41ZQ+YIoGGvlMqsz8qI0
zYMUjUJcawQoFDWWcbvLdxNxyHMFci7qLgm2WawMCTzdvIW8YGDG7ud5QwgycTo1KjctIcAylwk1
X1O84oJTuczYIyVrLRtJI5hGemRlYWBSYaCdk5aKv9BZq2q5vp/KiisWp8+GFdRtnOqPNIVQ6cn+
OjUVlv5ueleGXD1Mw7vSl12Qs9UJK3bD+BUQoiaJiww9Q/mZkcwUmycOAw7l0jCCVJc7i0I/6IhE
9T2/IndlR8aPhzgWuRLGYASZ8WuDho9OkQA5YSEU1SySxkVU1cyfXJt59TUncQfjIUtJabP50+Ps
i1XCi6ja5XVxkbF4bojoIMbZvBkNuUcciRsFzsq2LwFE2ePeJSwMC31zK0eEWpZ3ZCLYQPB0Lnal
cCPaKdsMY89WyNhndUoWiUzDSfNeRzt5ST13C+oCVaq3U02DoUI9ntkv8a0OMe/sYq1efkRdCceu
E3GrrvZaewSFxg3EQqZ5bVyuF3sNl6oX/sV6UZxgzAqi+/Rjmc1PbI9v0E54gDlI/Ayd/T4dmdkr
fXuxcbkiFpgxq9ufcUMsUjvJw5Jq3gl3QjhVXga5kVTglge5UvOdVg8JocL2OZ2LHhjviHKJgUMZ
paFMm6+ZDHGhnwCwAGypzR/PYAGq0XMSqPSSNO0R8hVnLlFqk/SqEDSbGg5KctOXMb9op66Mefis
ybhEi7HXANkfXKomt+IFZToKQ5vssf6tEKgzWgsQnSqzfdKvigryLrVMRhvFmR+s2zDzwcu05tNW
MxKPmSZrUmHLxWHGvLuGqlEgBhyydKfzgZPR0HK2mL/aNW8xV4f3EVJZwNZ4Zw+5HS7vjtp/zpVZ
nNXIfaio3k55MXdbSUbeycq8T/hL9baBM8aTmz0LBcm5s97aA9siwNw4mQQvoBMRbI/xIAqNontf
FGSNiVlfHA2p7BA/N9mYbNXij95khNVgTKnG7hDJ/AsuFfM16GyrzpuBusNh1aWd2DvqcoDx9AjZ
ZwqsnEowNee3OUXI6HQ9Mr8Fk6DadIpfqtNEodPNTMFYFbas3aMBA3wEkTskeJzpZDNBd7BSHGaJ
i4wiOjDMwfizLNRMoECY64D6G90DOEJsIrPCR9RA4DQWBgzdFdLaLWnYWwhgWTIT7Rt5+8HziPEz
WOxoRvKVZyQsEbuHNMC9ci9NDLaNOYwdu+cTyQc0L6M3Nmn2MjyPExIj+liycJxNlAhnOwJJD81Y
f7dWsX1pr5qKdU631lyZkpLk5PJSC/JqJmA+CgkEqC41fEj7wrVXko04SJsrcF5DCJeEyqJN8MRp
eOMFc7CQhtQMiXpQouTmSVDKrG/4lhr1vuQgCAj+S5hnB9aCA12AxQIM77ddf2C99wZrdT5ooq63
oozIgjRsSgnphMrYOKEcvHGfg2OHFKkDYiU2vSA/dQP/Pj/YpopK7x0CDU+2ED3z53a8IFD5hDTz
ayAiOmzL+Fe6rANLWA+acMsd9htut3w6zQOag5mWA8bC+KN1scM6kTBVB6cq5jbH3piAJCnbTMpN
Ss3InD6Q6xhX+SON+mtGfdxUxqXQCUJNiaZiqmO8k363pznHoyR62u6043Bzt5SI7hEyYdAjYWnZ
AHaydg46mA2aoUENZbLcneav0qYllMypjgjXnrOxhrhSN5lv9Wa5gSlh0HWgomcPhW3Gye5dxfFu
AW1izmCFou+RmxIguEUU8ZWyNC8pVtbbMM4cJNa55zBMbNSgPDi/XSfeWOqw6hJLnhPkRy7AGTsf
T1Xxe4E14VsjkQ1QtE50ruozHjILUUNL9OiW5dY3tdInlV45uajFK/CacPpDCzTSpp2HbgOGIbT1
WPMrPY5QqlRYNxQLAZ3dbEZ7BESKhr9AVaLStoROOp9hRR6ENtiXISI/WsroeyFOYjtz5wyABDel
KKBHIo3pXYWVQF75xjZLRgfGhFEEcwJnqMj7m2lCj4TAwBHXY3WslFPGA3hoDf2GLRPPpejf3CRh
mT6Kz6KTviOU+mIsq16MICzfskokQIM8wX7yHodZXJTEQ8zjwM6IXYkjkJB2o132bQ0Lzsifxoaj
1NYuYGJpEb3RDkTlbZix3uIOmY3T78yoO5PKRBvTGu5G6vZhnNtzhBNYyeDl4s16jR2kkM1AfAbs
R4b48gUVh4095mTrtxFoVhCr+tEoJzuIWzXdzP0CA0AB3rpTe0rZshtNFKlFvan4IG/NKApbpdtl
qfJLSEQhzALINwcW4cNEZfc1o54enASoLOl9mC5o5vs5OTJqN/2uAVVIUct9rjEVBpJFNmuchW7H
4qBh10+36oqA6/QHA9o16cB0rNl4VVZPQT17H6mpv2lq1D95jnJXmdeFEAfQNJqBiF8c5KZgiyOE
9LTsJb4svbmbkJMDD6cEB39kh3gAfV2tv8D0JYgEMEXZHVXWCoUA5Ioap8qePWc8Iy1t99VgPoNG
x5CFT4qMZ3NQnwVL0W6CjtsMLfIjLSGBM838olgGFknNK0IR/KtzX2/i1PqloNyoMYCxhXn3rEIQ
VtBy71FGGVpoJRq4eSlSSMzMfxug2SPhbay/W+TbM8ohsgSNjOHZWH30nQJ6JVXHrS4/kUhUKHIh
cJSuu8MY/OROExNEE3dMsRtV9jSpDSyhVR/IunBCJBvceWxVLQidRLWiwxXf2BXeBPl7cO6BSAKC
9bkvJ+3HU9rPeMD41yM5bhdQGExefB1xMEI8HUMz5lrLngPF4hlO0D5ofI8kNqCTXGJuFJcrKu4e
yuxT9jN4dElswCLF1VHl76H8QdDshZVENq0OQxBZGcAeKUnwUcCS2QRYLBFkx6V3tqU9aZsiFiOR
61cHZNNjpEg/wcZ9zHRsQ42GSXVwL2qKl9QUCtp6nSfUde951Eb7AcMYai0UZo1KezqzoJ8HO6zy
/tyb1sKZyoyqS8otI+lnouuY6xvLW0EuGTa6oBAcLmBNLlnR66wPmVYJltmjVLhHYzfyW7e+Rmtd
Ekf0TewoL5qlkAjgzhrnqfpaj95La/Ck2f0rYFMoPbb+LauYXyAwbDYbgp+pHAbixi42Uy2LPMmi
Lp5X0ZxMPaYWKFzhMYunKWkkbjrGMoHI46cc7y+92Hz5d+7OZLdxpcu6T8QCGWyCnKrvZbm3J4Tt
zGTfM9g9fS0qb30XKKAG//SfCHbaacsSGXHinL3XbitaQ7j3cOHouiAFPnonj695NEIEPXHef032
tm/QKUrTfHdQoZ9br32KpvB5Ml0Arw0LWIStpe0CHJWK9/rvh/fP4+wXqpFir0VtvKuYuZc1ton7
g+G4W4d7bnv/LJ2b2ZWRt1vX8h+E3uJmZDTqh7l3ECl2al/p1y7ScY1lat8AtNn7Bp4QewSKzdXE
h33qblt6b1skRqxkidrdD5NubXmbNBhQqTlNdwt7PClV/yc3m2RPokW9DkT40EjxiteBKbM7J9Vw
vDO6DuE6K/JPrz04oa2+e8wEVUqkHljS/NjwEW1upq0ZUOeFGcHRYlbNwlSlvJ5B/ePIYe9o2LvI
sWZFM+w1r3S+NjJkHIZIrvPtugg95nfaky5h+uh6/2D68qz1DjUkKfBYVcq93iqaQEbEkU7fmYhf
H32tYPzbrDs9bR81u/phKcLDYjpny80O2Bk+nb6/FAjEVgV4ljoJLkIe68h6QbOTbKcIuWsRMurH
K5mV7gwOYp6p65+RwdKeqY7ZSsrsf3TFY8pYe9XK8oPt4Wjo7aFi7LLI4mlCXm6f/BIBpqMlJF+R
a7GSqXtJWufDK8V76WWPVYm2igLxR6HGRtR+jJgALy3HIGSmCsZF06EsZUhHA6z0kSWtEi5a/UF5
4J1GZDWykIR1cwuJ3JiDVZqLRP+/s9P8adLWlGQ3NF/JtgCgTJu1e8/wBkjTDxZ9liWHHrp8GsUB
yiSktWgtpR2mOI0nf9YZEaxrXixTnMYRSLM9z0l6z2yhH4Rqpc9jEfGfBzPPywOuxX/+DUNzs9TM
IV8C7CgAduDBFq72UzK7OjhTcG24lLb3z/wKZFrmfkcdXZOqSVHepAhy7jeHE2EctAhhYZFpli6a
hUMRJeahPehDXR5yD1tESq6KOVTvZqrz/IBWsunNX+zSCYukhZ/g/sy1Yeq30cTZb4IiSyOEp9qC
YQPTDLBhi0ZzG3TJZ2FNtzqm5HdttzzcH7IE9C3D7v/53OCN0mMn3N+f4v1hnHFef59yLHYW7fR9
wckIebi3mdVnAhtP7CV4FDvAkZvar8/MeWMclXMzh9NmtW/dt/vNaEo6WqKrd9b8t99/uhEE//PT
59/NaJUGaeBm6ljxS1KNmfj9L7alyucVktfh/nkeekCTxfhom+rb68RRhbRPoED6W5vZph9WUcZe
yxR7mCzKKc5j+qLnGXEYC/qD5RFVFyXtVis6nuT8TO+ryP3TojZxBs/npnpe1e5PvTbTd6xOki0G
B7qHWFM5nbVj3tLucr9Yu3KmDqieslGoW9v4FqzLmCHakGXgIYcZtqB5Xo7t1ntkUpEfutHahWXR
banBWBNQ9GN8jifaUnZ2GLNB25pOU/cYU/UjyXPW0agVJzLE5GuvRiuJcQ9QSo0uOMNtj38FCAeh
ZPwe3NucZdBos3AggpCabA62RgCk1mB61SxHX9JcHMvdXGHc199kxoJ4eXNpAQ7wFpa0/CuPajQJ
q4Mf83D/6P5wv+J0oJqTPmTrMQ+5zASYMd/VicG53yr/eRDOyIJZEuE3Qq04qNKN0kU8L/Ye/xkd
bQNQfdaGAAv3CQ/InUWsTAq9aG0lxb4cK/BVpf07m+kOWWpfXDoFG30eHN4fTFkXa2RnrBUy7Q6Q
WAB/SHMAgEp6MVtvE9DvZrUhkjZqKNU5XBXwl3yIhCBjBja2ldFy6rnfjPeHcr6e7x+FMxOA1PqV
Vuc4c2wvKg9BBX3i/jDNl8aPchS7LJAZ8xDM8ATlvOB3aPf390Fgl/znHaGb4wrtR+tsjoJO9F31
3kh4Wo5Q2WpxKwPW2Ab69MIcGw9TlF0RKeKpmx+qCBCYJsZN04SvTKRNSKHjP1/D47C1Y8fdA/e2
Tyn66MWk6ahFOTBldCROjkunK40c7K18Q94PzVE4M4uerxlZf2oc/09vtawZFUlndT9u9aRrZ9st
TrAgq7utyY0GhSvPLp1l7rrUw3BCN9To6oIFyrcRwNn0IOxBeeuewKcTko0V3asnegt0cGuKJDE/
ab1mxlVqU7cEnCXO4cCxVEMMDuls+vZGxfZoqlMrrWNHnmEyZWflgRFg6c+Rsf8plBGeHNHQQ6Lh
tpjCMdlHhKS7IGw2+MKbRT97ihZc4saZJRPcV40dTLgMFKwkPYVYdneq0pKl6NINQfVIoFzto4Iz
1ChsCFqRHV3EFaSy1aArkMvcdK+Jkcxkn2icU8TX6buqpp6QBC4Go3d/ojp7gI9H16Hp4q2qqLH1
U4QaYB060QkUM4liHjBPMZb2yjGamONJGDDXhJO91AUay38fJECAhelOBhFTJ9FJZxO63o3GLfpE
5IgpsU/jslBTSw0SAGOH9r90W5waoxAHiJSCUoiP0LatNUM4O11PM2zGbvr3Qbo0OT2b4kzJ3wSu
Y21AJxh5BZzlMRAHwzKNw/2jav70/tG/X0ASLg6DnwMlZ2K6vH9Bx7RNTiQS+H+/7/5T7t9sGdFr
Q38dhQxZJJ0lnIOA8Zkzl+NDTxq4Vy2I7ZpNVBUO9flf/32o+0L+/TSvHVqTdpYsjc6kRBvkIW9b
feFO805Cn/xAUKF7GIABb/pM39VkrKVUhGPDxdlXOs7Zuv2muWLxAwxYAD1GUD88liN3jFeiwOwP
vC8sj4GpHXQ2zn3JqtqPLJtgL1Oa8r2zlJBQjvhMFlYMprDJKCYNv99baKvRKybFxmYVQCNv/NiI
bjqneYva9DfdlWXhtO9mAe7DdNsNLoVn4HugFFzvrU9wz2N7XvA67mi3qkvuh7/S0vIhz6Xh0uxL
Rm/1WjR4vuce5sFM0k+jJ+q+p49BJ61zZpuLSH8GHXWyyUtGZsuPJ5l5u+3aG8xn8gCtkcZ4ZFvI
Ia3xhS0byJzXiuXY0+kq6ifpMvhyHYLCaih+LRkVAA+3VRg9h3qKngTaAgRrdz0U2RvpgRvfxLSa
oyq1FSueHdqLpsHv29q02/L4wW1ClFXhPGFDHJN9Rlnnsq5dzZE0P1fPrgVEUdyR/ovfzjc75H4r
XbMOlnsjR+7lVRQL0xyPIhEFE6d3IQ0aJ5fDXe93B1ek7XFuy85Vv2mWf6RWMvyS6G/jB3MEkSkA
BDJTab/ZGXpANVfCQw7M8R+GYtj2cfhejczYvPS5ZXDKhcUd4yzIHX+uAfYj88clOeELIoOP8b83
OAuODnAu/fg68cM6uovkavMakd3ZlAUdY5yN9VpvrKNkUUSpaQssTlM5XrJEMNh/btqoXnWmeJhY
ALmD4ZNxwF1CoKR5O+nnyvc/IFgtYCquiyrbD+7A6xN9lUwCsFRtiry6gPw5h9qDJsqDz5yEZN9b
5a/gEhiL1s8vjoHHLJL7cPB+AX+9VH7MSKGLvhBurAe1ng1P7Gg333WTZdKYa9SPhLYiusIbvtRG
MMXYTXq1ohuxUm63NWj5FbG2sDzIXpY40QgsOKrq597vtqqn/DT1NVOIE+1zSwyX9A+IHUR5vKt2
/TOU09nNU6J6giNO3tfaMZ4M5+RL+1dtXpLZv0z/72mAEsThBqrM4MXHUXOGFXJLazF1pnHkbjeO
94/uD0CBxXF0WUuzMP4sJwPelaRkS7BSbhAhvAEfLrBSpjmd/jBksh4usCzAocqDintc6ZCr45uq
dp5L9TaMMOX0nNveqT38c/fPm0biEC2ounsBOjIZoIphZScW3apm2Af1YpCYHyG1B36RUXAUYg43
nzPpVfBmwrGtD/X8gOmHtlQ54k8QTb2OAnlRWkxAi6gOd6oVGBXMa05OTMRcrt0fpJS3JptqLB20
jhfRXMyNrgmiphm+nUmPQchziJHziaPryp3ry3Eblv4sJyhwy+M/AybCF4dr3GTo8f+j7BruFVqm
d+0yo9UMTDpGekKKZRxzr+Qh+PjKMtgOc+7hxKiHA6Z13ngGdMT1YAHNp2zBEgyFPbThUHoT6NB+
gJYcEVh3COaHjCPPQf8053q7nbQnN+cvgXrClnf/JkgT3i4EAxyKGM4xZrMDh7UGov384RCXPnbE
tZGk/rpxgzfRoxtlUFtTLd7VbTA15uqRYZClUGXgPSfAcQgo9oQiAE2bK1SzGUHjWQXnmX8/z+FN
6ASpbL22Z9r776+P5yfCYI9JN2vLDB7MEstdOhUg/jt48P5v94/uDyQEngpufeojbwA7ruRukDBm
0+nDtJqWk2v+akPXP7IXGDM9ql8UuWRIV2BByZXCGA8swOzmYSHlr6N0daAVqCCwwe4ZI5SGQJTZ
jeaHYOKGDTRimOgNH+4Pdgjt2tfiHTBp/sJmKrCNUPLQCYjFsg002ljQ4jdRab6kGsviegC9htuo
qFdlDakD54LGBUCtzdmL4wYo2HUDmHR+nfnHtHHaQ9/+Eyb8/ytm1LTNWXT2f4vsXqM6iPII7uXf
QJD9L2Rwf//TPyo7af8XPAsBF3TOqUATh8jtn/wO1/wvR0pLWt5fkZ1JsPI/+R2ARi0kb/8HaJRf
YLrgAaQrhHD+n0CjyLP+VwihxdBQmoAbHLR8tq67/0tl53ZOUVC0oRWaqpvjGWQYJHm8licmEgDH
gzgHn5VvZQX4fZLHlrme1RlbJ7PxNWeza2aMe3XojdHcC3kpZg2uGHoYCHQmirJOdl0iEI/J7pCV
2stsrhg77WUyFO19pVaeh1XdTEEdobWFCryCtf8Io2sBiPlQEcSIdp98QTq2OYo1STyE4ai1DC/J
H0g3b+C2331Z6gAJcXmPAWqO5iF6rW10MHV/nCL0t1KUnxgnvoeZlIm9Ep2E8xgJ5+Q2DS0lB4SR
th//wN1eWbT0QcDNJzwpO2hfLqOoRMhDrwdQ+gTYKeLFrvebuSko1jjprxIbpgHZsIO2QDm5n0hm
YeAVAS4Cq48LcVppef5Hkk2EQ965VrWnIHQY5EKr6iseUpyqSfxY669kbiG6fDaj7hxHHnwAMhcy
MbR/70fevsfIx4wZzHvHfQMhtg9eGlAOm8N3nZXBGncM2iVUu8sinLCk6DkeN0GlDlXDt1aDd3Aw
nqywGljvcGKDzYQSuZ0oiZOI5y9M06F9ZX5Qu9FFaLWKRgVIOXPW3ybewx2jqTQTAos5WfBmXkhk
olkQYARyQioXg3qsiwZhLCs2T6aAxh7tC/+vS7fIf61whMgSGJ/Kxzrqz52LrBGvdpSHG4fx9SEa
am8/OLtI8nqTdhBgZAy2Y5z+tnsPY7Kx7YPi1+Rq3yH726YXyUwaZ9KA7D7GOXdgNDACr9rmbn76
uwEbORy70KVeZFY1NfYqQzu+6HLEeYbBWC7oOPBlWQ8RyEVmYBWc18NjUltMyOoULK2TPZUTHp7C
GL+HQfSoQ9kuPNWdkJwnhEhwbduD1cPjjzEfzuf8+0OdDWo1kVE1J26WB2dsxCrm5y84fLSHdn6w
FKE0fWwDaqBrPaQfUe19WHp28mubNuastWx/EiYyQYu6Af9eS6OP8UtWD82CuNNpLez0z79rNl6I
E/dzxAtd/Epl9lbjq9wwqA5U1awHyOILaCD6vieEEL0MNc/84GvpPhrpGtrzrnnfhROUPpwqh8wv
VlIDhReHbCpJ58KUAOBqzi8MgSfnOKtfkrjdxfWQQjGxAczPKm1/Fm77WVCs+5ydlmic5giK5FYr
h6YzyD1OGVgPEpt0EVvbUsQC3IsfZFUTYmOHzbJnHkp8R3/ooUgiAsMO34LCbAtv0wZ6i7xRXcMY
22ApLEFTCR/+yJmPUEXYeo1W7CQpAkunsSrOk7U6xOy1m7rTSahkzMx2B75ehbu/zzMidzqYsQyc
qZe5zjtk0onzK9ACuEK/cEGrTcM33WXxdZaMKHuq5fTrvvtjtR4OiFjwfT4mfdtSO+tojNtlXk3N
wZTupQwkLy31TlLE1PSpSRUnx50xXyiVRhYJAq1xodSMeaFXLDWOZVr+1WdmtlGj8RCAqcDBD4kI
Z9z3KAX8l0LS8lW4EjujutkGt7bXcdTjKOuzyh/Y2Bis4T7/nub17c4hngiZoOSs/gz0CpaZ4fzu
NfNUaNgjSFY/ECtiXGhOBE9Ss8odnVhuacxnxXLwo7PXuOmFkJR6qTs5geQkCyN2jbQl6hT1FNIM
qELjmniNQwg8jQvheNr1/pDDurTlMY+qH54r6UfOVGOfMDOKLDGV+1q5Kx0R31KZuX+TjaD1N0hz
g/Ji/jSqTgQRPTa1f2r7tn9BmlLtaUKf4L9kS9XTY3MUCRMRJ50p3IOn6C6w5wj/hoG1R6sHt4IJ
zILI2eBGQgkUGpotqBLs+lgg9FliwqJL3KXRVhLeswzNYLopzW72WdX8QpqBdoxg5ZUFgvhZFDra
2LqUL7F2piGFxpVVb5+Nur52jLLaUvf/OAkHaEzmyU6Pu/SpkublsyHk7zvygTFAgZsq7Vb1U3ys
w+w1AAILbt7amUT+oIHCt5pALzhZUWFchkydMfs/mW4c/CJc8NWCNn1rMYXDm+seaEW9uGmU7nHC
jBl0Qxm33gYdOYIaIjFOWiG/oYPjVWxUsWvzzH1Q5q0KOwXRQp/eTSNsFnqmXYAEtNee1BScqqE8
sr+wVelFfe7MCF1sY3PCS4H46MR/8oKN7tWzWQWKWjcRTgNb6kn/OOkYQF8ik0g8Pco/EP8O29Jx
npD+Q96EdvbsT+2MDuwcliZtWXTV+DUV9BTmIOQrWOGfkZHsDkevtSjHhgAltymRuf2vD/sido73
B6Man6eUmI9//+n+zfn8P+7/FnrzT7h/fv8KPq5fkSG+FMkvJ8PP7K01XZIuiF9DzjWW/EmUKUl1
NKka7BCQmofipsg08+yQEIpOPCHFYjobbdNcNbLujbKN3wJ4OXY2oUbJnZ6pe1+1+0DG9YOJKFsX
VrhlORFH+z8PIsjEsUsgtEkjvxaqkLPfCBFlOcNQAiRODLGGR/gAI4yNR6eoSVQ3Q38LDqNd3j+F
uJAxajYO1VDjJIfq5tngUN2p1gh7MByER9mwa4kTWAJDvg2S4DQ2Gn0HLGfLrKhhAkrGRUlbdJFb
PJsCR20cmSujMFgU3OZ5BJa9DlqU3w5t3hW+L7EWOqqxHOUG4fTprpHYqVo7/lQWX8uMfOQk06/0
MFD7kNyHkd5NYscQIPSEfERfs9YOx5HlMEC1zKs03Qyeib6ikc7SS8JXp06rU4AEFZmaxbA+xuX3
jXx2uAFIy5ZT1/0yhu45RESxjUHnmgjE4UNYv1H8/7bTQWwzI/tRufNtoE7YtZigCbWCVOITSYqv
zOAAxJGczipNIs26hkbzxF/1bjUZ5oTo6FKz3XJYCk1NNDbiOEiMHt7jblyHxGCJfHwjd8beT5UC
OFdZ2WNmunuoiuMeeiUB2OrVoM6BuOqZezsEn9po7VHTemLvaoQZE9LuWwGNE6o74aBN+8MD0076
MFUpn8LYZGjawZEO87VklnHEjd0sazFPPZLgGkXUDxax33An9KUzK2YsXrCRVRFwdf3hSIb0YWIF
65DOCRfg9Ais5GnoYhe3nOZv1fvYxB1bNbDE2igR3fgxOUw4JbS83OjaJnWgDAWQE5EOIiImYm9a
09FEwD63C4SBE4DpEm57BpG8CxjtHJaazviqpqxYPyCKfMPHhvpxwMauKVHv1KQveUfHS4L6EPc4
KJkFhjqiUhQAyKZwj44u1VJoLu0ne1ixtkYfIuz2Zuakn9kYrC2JgFFFVXjOPMKhXckyNzvTltPs
U61rKq5mUM3V0KmzSNOCVRH6v2YEPdF6Tra06pEjipbF+y5ub7k7mQ+wuMxl5SK7GCBYrOjsq90U
8wc7Ef3IwR7x0+VGuKu5mqqCrUNaeOdL5k7s7gY6PcPCLUiCMS4cIpXRFNftTmtN9CdeZJ9JdCjX
clRy3briK51gHVfBOc3TgXxZSMuoRRfhaOmkafmnKAVuMyv9GlNlz2jBuJmdaKOU9RT1zB+qVjCt
h/fu2c+0jv1Vdhi4XsaCoBdaKJ8o+7ObnXFR0qpwgnKDAAGIWwdEWDXGFeepVDS1kcQMlY8klCCA
bgzOAnxbNoJJbB0D+l9h5kst4b5zPLZG9rc5x6VfFmX0DVVvCZ7hDSTHpVLj1xCJT7KLtrVv4z+s
82sNVgA9MkuPBzs07cwXXt2upgy62qL8GHxrlxB0nWbRDGwwl3LWtKKQPtsTMl0z+Ub0M2TuS217
D0R2PTuiNxcz6JDcdaf5Y0XkNhdFCAEaNDi5FLhKR3EdHEoOYdOAVEfOgZQ+XH1oX8FXRuFL0AN0
SyGypRbkxkh7yVNEpnkFx1Ug/GJgBAi8Vx8mysxVZ59llNOhoZ7hKAp7rvPQXw24ynsB+CMoizcb
YhqwoIXdZ9sKnoHKUc4amCHhEUwfInoIwwFRQvrOtfhpzU6vLjfJNXeajzYEOCkM/9Xz4x9iEzCu
aDozB8RDfgjdzgdHZhmMqmBUABS3IKMbj/ZIQSYSLkmsFphbJBUhL6sVJrdEe5QGfEG7N6mqahzV
I84B2uwlEV+WWtUZbBRMD3eQqQXZQ6Ro/TghQqouSDmCFM8R/R5ehT6qII6oQCa9YlD5gVF1hNvj
QLPpsL/3/LFg//+kmkvaMS6kAbqgMTBQZJJIf45hGr5XtZNNWhM9jIjVHb5pwnMsBGMHB4wMv5Ex
TKbZR8NYN0bggEiCBllxWqyH6rcT+Z+Tg8IWRT/vU3pRsSvXwWAdA6RhdOHgM+8Myz4Kixg6iIgn
FQgEphQv1K/yoUhiyvt6Tltr+50LKJBYt+YTNN8Nf05HS73yN4bXHEf6C4YkC9k7VCTvojt09xhP
oiUuGEEJe6zL8icgUd6hnbmpqw7plQTZNX0zOUObH1BW6bE62n30HVh9s0d/in/JfIj10dhjZCIp
2Y9XlmJtAnN/cvgSm3+Am6ggq6NsfoPl768T0R7kk/30wureHTeIWVrysx3Jbe/3r8A8rSVQVOww
/hRj1OelrRk9LvpSVZ+JP6MkNJlcWzrBC/RT2NT429DQBovW5kRLHjlXdmd28HHq/TARV2XHCEyB
dxPXaYkLwtrklNNA0Ez16lYkk3R7+IzZp27Skc60P1os1EFNXHHpYAZYsM1FT7DiSkcbxiI1+Jsp
h1EwSgPpaQe/yRtm2m7z4EmJq1ykp9bUXDRaFE5gg9Q5bbkQKsusnu0i3A8GYvkuH5mY8H+srgAm
3UBQicKyxftcvenNVH/ETglifOi0HRZrc2Vr6GEGv+KV0xx4cd2gdloyWQsva8+uaZ+gKdwQICJv
eNAmeISCfOWtIeH5N3oWLirPHRdOWO2bMOBg0eWXvBwfnaE1QUxSOtWBWHHAABsy+yGzZ31iopN5
AHGD1GIg17vaWmicoKtCezCLi9GEjyEAIs5rxZXYw8dJRzcRg9hYxpeshkJOO9CCs+iGR1hQ16AC
p4Mb+9MX+rcSZc+V3+IG5dpiuTFav9hqWNMWZvMdkEu56cIzCvl5I+/GjQxsbPlNXwKrq4J15Zv1
xnNCuW24/lDupaccZPE+pyZglOFtrP4tHH3eviZYd2qK96DzQZcCFNwXOSTUGsZSNP0ZE8u62Trt
Gi8eboniFMCs6wynp9lZzljAA2EN0KccFmOtPcvqc0DBhSA+eA/tgFN1idFvuBkjMIRGiC8HGPEx
izQUms2+HYr4kOpGizGGhphfmRdPlN9cERkkdvgi5ZlcWeQeupGcc48qgiMU7LypfenRxgPBndqT
ib6O/vOqRz8Npb6CZ1XUr7HXPjoVgmv8mWqRzZM5G5WWdNIv6DohZk/9dSzACw4TMCMVjWLT1aNz
kmU7yz9fwIfAIPSLlqCuotnVkSDJIN6y1+VbU/O+PRzB76n+WVD5b8wqbHZjlcPGHzWDdI4uZGlq
/F21V06/TMt+IxL5hiUHuTmaH99rhrceHukw0TP0o+2Uic++8LHvTOGL0YFSig0t2dVSNpsoEsGn
UbtrB0XQFS/ujj7fgjfCXY11uMuj945S8hx7MYAqAPiTk6Iy5MDru/VpgutaYg9YekiPM99ELQFh
Cj0TBC5DPGqskZusMp6JjGQ/AscY+M5hDCuDJunATGlIuSf5TaUanWU5zD5eS20K51dfZpAAS2bx
RaIVKwMWZ1xlV1XxiqHWZ+5Gf26kFKRXtFOI5ZcIPZZ6h2Uw80uN7ox6bIX+OfLkNn7H1NaS/a8M
XsFBy/TxRgbTrWtme+1QIQS22cQcNTc7+vqSGrATxqMeIpgaRXEdGXL7Md9XA7uhl0mOvbv3Jzj7
Ti+2Ab21ZR/AmbBhVpJukR2MXr15dYyhRbw2zSzYHORzNxUvhNE9ObFcR2WzCwD3BFmf7YNOTx5K
MMcPMeXgAXLuU1B2+tG11DkJIazaLKsE9GpXeltOec4g/Zy6lk1Wx3ouQw3lKCc7gtRl/p4T7FMa
LN5J4z4MWfVAeV3hkzD3rhYYF4TzyTYq2as4wSc2MkPAMmvMo/oD9zCFL7qmiY1m2Vgl1QUDHdMh
laudM6HtGqNImSnIqWCYbEbgeX/tOdQs2FjHElVpWt2YwCZLbDbv6iditLfLJ+cTC0rEQZzIKV2l
T6NAdIKckuY+bH6t67C6CXbywhELw6EvTEp8T/O9Gj0G6xNhS9kMP0JGcquNCK8LNjXiRN0lETNb
V+PtaXYY0Z4Ta1A0Qhga14o8GJ8xdZ2iJkw0JPsme0LshYc63ieWX67SGeVdhdZLgCOTTY01IzGP
saT00sfTpNHxrGJEKFRyK5qMKd0Uljrkthw0vKQ+jxtgacGtxRKMKSqcyPqrzpMn6pUBTs2eIvJW
TcxgORdm2H7HpWGsJGrsYiDRdTJYofEbQMfzvoF10qicxmen4EIJzL7H2gJ8JxG/05EyNploP5Io
9GrHf1Rs/u6nmhiGGQecRuXaDfKAP6bLoKLWnEvjYVH1hrxJQC4j41rwLRXihde85rJszfZVlkZ3
GGz7GhmY5MooM6/wZ9Zm7/9KpGgXVm5r+0qT5mroky+FjGhd2Y+GwTra9P6LO7mPA748Gue6OJXu
sBcOdLDM6NKVURc/k4o5NkxECHXSRZMg2m1Jmig6kZCMWSJAIjV8dYazMroyW5Xya5AKSHf65Rnj
zrVRq6SAAJeS5taqU2aFoGgijAK7E7KKyEY4HF+6LFx6opnWNfw83b/xCm4c33+wQ9JiuqTddeBE
oRvT2QsMXPsDZrNg6B56rypWuQ3In1zlpcLbuhnrfg+H5zKOhdxKV/3Wkje87stcoqwnAeAyJQNU
qAmr45xL2Zk3IuLfDeJsfMmBEsmCO0TQHVPMZJ39kLtt+D5MdQ/IH0B4m9Y0ojnSb+scCy8E/U0b
lZd4mH5pBVpufex/8QeRsmAqbRvWj4WeP3q3aQr6FwjDqHfc8uy09sXGYDwmGOBci0Os7fuPJH66
65yTLmH19iKMYQWSKbDl8sFdWV/pxpKT2oaPRhSc3QrCu2ECYDFteWhDRkv4ngHzeuleRc0b8ou1
het8iwA7XE/UJCsGHNu2w7EY5kS7hdOEYnHaZg6AMzelEzXKgMM+KpQ4Y3Ut0mZt4AJY08yBpAfT
r63qfqdBQBhHUV3JfHuHcu+Af/oE86Axt5Jk8di3yhAnosEeFb536vf0bAeMKQxBU0dlwbM3/KBR
jWgoCuYufkrYLCdAB8HAiqzCfFUa3G8525FG9mprlu9JONrHeVhI7YpbRjV9ty6ohqEBkvzAFbGt
dR19VkUWUSh74lMBiVKRoWuXEoVsG4IRDjFZ0ShxV5z2EjLOx/fGbc9F3qfHKlNkX6KpgMt5CCJj
Fxscu6yBaHe6yUeD0JCNikhmxuB3ITu9Wzh5EMBN8ki8zZtPpMALGaLLrFP5UtOCBZqDgWxkZ3EV
u+ZArnmZf81fBQh6tmp5rTTvyMFrTUY9IQOvMc8cs8OidOhE9M7GsuqlHfa3oW1edUFCXKg9QxLv
T2kpnvUdziZ28vpsmAB5G6hFexUDAGqcRw8I7rOfolYncREbPiT6qgo3CJxBlgUFQsOA2BowRoDm
WkNbETyiFnIszzBKeiSRDANlgCawi1YczccrtmKi3IKvisM1QkIEwQ59NmW7GxxtT4NBkUQMlr62
9LRaGLqTbtPGrpdGAr6xtJgRkswGYHDmeapGt9YGDX00QmDqkkCdsdB2Gz8Ko5UQTzZjHQiFbGsE
sZz9sAm3Ax3hfUTZlaEeE4xicEVr2N2LK84MSD8c7/sgnU7CH44J78nSdhFhBWF2MnGSYLpvF2RA
8BK5Q7HvMIZMSqzom0NO8sqNpVUgMg1CpdKE+6zeaW5CJJ43YYP68JPhTZErtTZjS6Mmar2lUx/S
EDOO0x8DSNvhCNUAJwXaXu7apTWjebtZphLH/rXN7S+94W2wIQRO86FhrLoYEx6wU1Seo945+5qw
ilohpzqFtZ7tI7fG6J6gGseAvE6spD7iRrsq5IJL109/W+MUbyx9+BWW3Ncc1cy487ZpwBkZz4O6
OdquZAi6K4h0XcMY3sWDhQmrVsu2yJeRTH043yDjpKMzVcSGnXfyUbfsbUTFRQw4cOOuKAnodQ1S
qO32ijog2gs/ovgG+dLSPzfph3HnPwlzbt2EWFfa9qiA3TYg3NZIxblPRGlhuk+Jly94ZlJoCVO6
6SmG6Lh1qhc15eNKB17Gzhtvk7E568344mX2SyxoEY4x/F7CyzpJ0yhFiUqy7ZdXiHDXfaMVfx/7
nCxgi/FcHxmPaQbw1R7pi3iR8x265AxB5S7WqmAElS4HjVCzNB/MVWpTslecRmSBQWJgk43Pwl1X
/83dmSw3jmVb9lee1bgQhu6iKbMaFPtGpChKLsl9ApPLXej79uLrawGKDCk8MiNfTt9ANBAkQYpE
c+85e6/twIpt/FrFXDxi3rDWGZ05RlrZKF7iaMArw0XiECUZMdLNgPfEz07Iophecjzh+Mue4xiI
Thb9yND2VT2gehIQVpnLIHDgclVT+1wzJ97nDBcfZXmqK9l9Q8aIdDdW0S3sGYu5LGP1G0R+oox9
Y1Jc343ufeaSENPq9Q1YhoMH6HNh+jkMC99g8ukOGGZs28Hux+7EsIuasyzyl0oJ8Z+SvCE4e+GD
IqvFeIucyDyqrxnz05VK42kvCpQQVoqbEEhGy0mAXi2QwY0fiOomwGA7atpbSFNuhW3+Ae8i5QPL
fm7Ndou8SrtoSquBqUcA0fkUg41WPKc++UHksZhbSuYY4PukAecgntWw26DAU1WfKXeQcZHqxVeS
HPvbRL8b3HPYZPoT1wn+7wjVJa5oqEdjS03F0de+Tbc0DvN+bTblIlHlNs75XYuYGiwEFWZLLicy
+srjIomMx6b75k0pZUgfwfoN0KytNt32Q4CB3btJlIrBqT0VaSdHe3EJu9FaOxWwmJL53SKuwie7
WGpKk36phvS2oT68yXoPXRn5oEGFO9q3CI7DAstPUN6DjLpIT5ZEJAaMTpOrtJxTR0hbY5PWBiaK
zgT5bc2U5GbhMld0a9gJ9LHY3xLMSIaBQ5y2d+rZ8cquXusoIQNdLhmGH0QtBCeGgEoq0a3dEDOE
LLDmjRDXh9zYiCbtMTah+NWBmAJHgMWRoZhj9x7WoBltrqkrMh3An045dgS+nMY01XaoXwOOvJId
W+W8J8VO2um4T3EYITkQFJVbzqkdXbElYtnvHRd8cHGApxQgzyjhJFOf7Cme8vZUgvcMH8RLrwZy
R9WgrtJdMmX0Ae7BxEJsX4lgmoH9FGCjHAKXLIaaY8IYcSTJUrh3rpdOcOHvadAB9dcJ86iwQG9M
vm5jSg3UmagvR1uBiBVYAYociKkuAyhnJGUyLmCiSwcyrAw4BKVrnjJsg7ntihV6C84EQjlh0f3p
TVmGzKQH9SvAzxNp6wPilKuYkg+rKQNRSbRdRedsSYfNWnJuW4cGWmTfdcxd0tFtpoAbdaBE0Nut
SDNddlYkzkHTIVKgjsYllQlcRtud3W6RYOhap02y7mriEVMiQY8jDTA5RKTjYKcyUK3q9Ys2BY3O
ApskkSD3Q4wpNQj4VWAyWKFH7i2ImY9WxdTTB9u4D82kXauR9nOUabz2jUn7E3kYd6hTkdrZ75Wi
Efu0Cs5QI60NiigUjZVaPSSunmwSRPo0pNlfKhXtfodAwCeP5aCWwyruoKEboGw3SVIGe+ECJDKL
8jC2ABuVkuLcEDya4b0NVXnfFt7VIBN4M0s4srIg2gaTj3BQLQ+mTk1+ElNwJbg1x1xsIKAeLBxY
W+rdw4Ej7ETpmeJKUzzUk5+lk422C9R6Jahd2ngWth5JRmTcNL16qAQpioHn7+eP41lQUkvuruLo
vq/wZdG7MVepLZvFu5xqnPRgYddcKXaXG9IV84OiV6h+O09ddd3Yo+GmpocSZcQBq4j2jpQ+uRUM
AmRkL8vSyZeqOx2aKb+qJQNIVVMQMoBzjDiZLjaOUt6SdIpOB/p04eS7vufgsAjnXSYBxBpX1rA7
UUXXXbmR9MAtzdrhlaYwWUdLUqMJ1UzTa8t1GAHvJBohkqI9wOB4yVUCg0hjgpraYfEdnS5a+578
OnbgGcrGfhjVFstnilpjSV6oubVFvmsxza7rUflGiglZWnF2Z8VCrFytsdcctieEXRGdTv3bLOmk
T6QekpLEVLh3iyLIaxAYjGGwYwLwMGMGXsKBUgALtnDWEaRIZzI5zTfo6w8ccMN2hkf2cfhsZeI+
sORZsULo69S1Wx+daqhhQ4O7ji3y6LNqbYTDbeUEX0b7hVCaDosqaqAEH64hUMIXpAvEmv7mKx1U
k2SKjHU9bWkmET+zg6s+KWAhl4kJ2p75OXlvcbPGKJovTIEsCy3Eo6FrxhZ7E53uLttH1N0PAJCc
Q8r/MmVwgljVtCU1qUkrE0jre6LrJPQkGQQGyS7R+JDF9KZ4YYr75AygXbECn7gA4uNRYWHmU9Sr
kxPfWzblFWlUjw7ZvrpMBwQzkrRvthTn8VZkVDXBdh+pPGPwpMxYKUxt7ushfxwDE8F7rjxbNTE2
IDrREyUvszJojo6dlyRF1K0ZuXdMHBg8yRcRT2q7htgteBK3mPl88OGbrAW3HjLNpIhZArrPb31/
DBeFl00g1p5oR7rRLr9bBlBVFRwJLZdo2lsAUSfDaSGwyeAuvJ+PKs2jGgINHKysGhwVzNAG217P
u+WsappvxiqnRe/d+gO6wka5s0uEm1TEVeSXZbrRp7gYCLgbBh1PvU1wDpcefyOnJF50zAcNNzWm
7lQ7kEg4NWxuOG0jPJo+bZWr5aKc9hTVU6OjKf1gRf4TgXBWP10d5NdAI2RaKX02IdCQzpa+WXne
e+WtANu+Kon8RE9x8qwo3Bmck6wuvSY6ryfmENF3Eij8f53/0816rnMVHl1p0HTuiT/uLIpqka7s
mnLauyPznXGqTnI6UljMnS6Z7Fs0f3qTzCThe9sSKU0uiRhyGU9RmBuWqtcyvAxQzh1mIX3VDj8o
kHPdx5yBYex3TTWEh3ah6D2dTIVideibJEtNJzk9vm+1FhAawP343GoC3LIc3A01sWsX01B1u8Rf
ESNt1wP5VEXN4WbmAXEgMXPUWV/8P1VBDT0MQOi/FlD/P1J+8+xP+un3l/wun9ZU9zfVVGnxObaJ
/81Enfy7fJrZ/G8QLy1VEKXkuKqlf8in7d8QMquWg5rZ1izbtT8gpdpvhu44KppnTPbAK/8TRqlm
Gfw3nxmlqusI22C0i3aUD2Qa1p8ZpWlp1/UQW/2NYzACCGdn6XQzDPF40EJ9POjjkC8zJvYkB6qU
tEu8EbOb4H1puhuOyRNp3/6mb2L69rPGdo6qn5cIekrrNDg0kxa3nSwi89J8M5tF5nXkq7j/0OuW
cbt19WCvDlG08XOJYqbzx+UsMVUzza+eVZ1pedB4m5ng+3Gj1fU/SL/v0N/OTJ9MfbTXoC+yA8Oi
7BDMBmVUSvhFRElLzicRYjVfhucbvWxIP5sv9+bHop64rwip6/Wn0cD7VX9+ZpRmEoNZHMlV1KEM
Bw0K+mf+xhwiO3eTqiVyLDAv87r3h/syhSOG3w+3HycEyuXYyCkCEgPwj7tJMhmSMyWIDmS5xMAB
OPPGQkWKyaLfjzge5sX5RuHajAOkNCl9Zy3xd3kH12T6zz9uqDfxj/uag2snnn4NcthxgKbI4dop
wzKYRjZ2FxHm4NSA+XDzWlQx5tXzEz6e1Vcon3tDAYyMulqW5VVOXiTA16SaT0vaH0tha+CM/OVh
KCUegEYjSkkP0R48WoCHuCn4kuYnzvchyPNFfnroY+uftpkZ01crm5J5nCQT4pd3L94f/uMjzdt4
f6d58eNzzi9MiW+VyJkJCp5Gs472vqSYDVQgkaQGLl8W54fnm3JMvhFO560/Vs1L6bSBeUmUitxl
efT+jI/1Hy9gvptywdumiobtKZus5bU/WYbel+fVHzf2tK+8Pz6v/Kf3P21qXgyRDm/o3zx8vGRe
et/Or5v49L5/WYwQ+qcM9X59h09bSiazvNbpNgHA0z/zN+/033vnjw/96f/+tO2Px+el+ebTw58W
54dCi9mlmRgbG63VUncYhX/s3vPSv1z3flz8+jCx5Rm4xT9tR8k5mOZDB748081f3qGoUaCulXHk
+zGrwdrqnNI+XvPx7F82Oz9gjXdBWIj9jO2YkTPzkjaNLT7u/rIun6118xz6L4vzU+eH5qX5Zt7Q
vMmPu0LpsJfM99N5c/MiTHnmhH//7vMT55v5bYQZPChtnzDlZm+mFWF1z/NiFwWdukZArW3V3t7O
nAxronrIGRoSMUXEocAkbb5xEp3q0PtD87PmtU3YCwhXY1kv6jLqV3hKou44P4T/0Brv50VV+Gl+
+2kzugW2cCi0ePUOE3nfljJlWx6rKvQ2FIzESibaCSgUA2Nr+B5W5ldvRH6XTjD6INWXQ9V+J1qI
imwDy7BLfsgewQ9kSXhMNfi0AvN574THIslRRgwT0JWIrRSxvQ8MnN59xiWISrRGv7wq7fWnT/n+
b0gTnKEMq2DdTpc06jjcTOf5+e6/XFfPl+A/bn4Hd/Da91e8czz+dNedbTS/bPq/sRmDttx2QhDP
W3bni+38Kd8X57XzZiBpcd3/+0+SqiGgfbKZPn8aZj6bAmJKMV/JZsyIi2b4MC8107/yse7X53w8
/PGcj3VFaeHT/7j/zzardxXXz/nVH5v4z95m3uzHu3xsZl4HTvtrGmOwkC6jrtnTq09X03lpXjff
5Qp+0RBxbT7Wd0GNC3h+yvvi/FA0X1fn1/yyxfluOl8h54ffnzm/aJyumPPS++Mf99+3GZgKwdUC
4pGGMN7OlTOKSbRy6je8ZOkRSfpN3qsoZimmwCLChV6riCMNRqQbINWr3IlV4GZGuyQgu8CiU3yP
cd8AJqfBzvUZnUuAJsyHW7qt0vSmdt181zXa1i3IMotj55thwsorwkNcf7MUB65qke57h85L7lF/
Nu0rREOqmyqiZaUuX6NxwskywqAIh4XHHy+QZPG+Dw7lIwzoSVg+qNhHtpQvnpNQeaU9Em6lhtwh
H8XZ73FYRfClfPFUu5m7hYnnrkVvL0UcbM12grGotOITtEpWI9d1CYx7ykqXvQXuSmlow/ZA+JG3
FENNS4OE+8w2d8SOXsgrfospCGPxylXc39YNUwRM/D2QLqSVL5KY5oVw4uwYMiLH9QchQVefUiMe
mLEXmBdqJtZls4J5c4+KmQSScuMGFUrhvHTXqYti0mwAS3d9eLW0UVlZgKMWL11Gly9ogdBKhTAu
k8n5TdiPz3kSvtgNwecaGMb6vvWLS2nC0Cl3YK/SdWFP5zkRbMfKaLE4dIwmQzVeCQf2VevRn7bJ
z4DwbSU7JuD4yPWKUtjULGod0kp77LwORl9Oix5tn8C4040fiFyNQ0oz9UsCY96hM3slbfUG681X
IbwBO7+3aOWdn/qHCB5JVAxvBbJ95u/Uc0VRtvwWRbPB3eAxLZcjPeMg3DeTXS6W1SmTcLQaTqql
amQbE10eOpZ67ZAjRXCbS7R7Tr5drTs3zL9XrgUPSrh5uA9s/WsX3IFwTtFykVZUmsAq0ORvNQ+M
vw9HySAkntZTJEK60CH/ljX2+6F3vuJIj267llCV9tm5V4e228LfpLpTKz8V/FslbakkUB9zd8zR
JFcgGgBO1CP6S3oceQaFAds+dA9wpnj0AH+QC0eAOJqLinwxBwJcZhqbIEvqfRlRfydvPViVTmWv
grKbMgWxg3j+uhdpuTPc5qsft29FJgca2g0atPi2Qx25lrIWt0I74pbqKJKdC6MhjMH3ltKlrDsU
PxTL9za9S7E3neCZuUrjr9WIdiG5rTQvovW0TVGwO0y9jHptYoLZuvGljDpghpVOywIR9wJmWUoS
RuFiGQvDVZ1ziUYARBayBQWaCh4Hz6hdi5EACFMjjsj0QmgS/ddmHFBfAbirQ6SlxNsd5ldIbP2r
QEUsnYNX9PziqyOSXagR1WTbm5Tjg2Z2taL8uKgjkAmM9hdFnaDa12Duew5gUrVNL65uAoyV2lGn
u4rMmsma6WuvA0j1NdD8ZCl8WVyGzCIU1SXONoEFXSBKHQiXuis4qqi6pR1X+zwAAh6mFxnyS5gG
EM5UOl/GvuMaXqlgKlqv2diGr21LYT7o7VDelFFzXxmBg0DvkI5hRAmrKiSxr6CT0LctqHXRxaTi
GARiOxjJZeiZ/nWxKSm7iS+B0mabapQE8ICYGswpmhgtKY4xilJgWsaoezErynBDj3Ws5sBHGg+m
06AZ3+jVWky+ChQUaAEpBbOjfoEIZsPAJXnSm5rKrvxmMBixjDrjfFokS8XJObtVbCDsKrH2AVzW
ZrnRnCOi4nIPlmfRim4lBacEgR1iGbTJEwIpIDBYZgs+2cow6xNFVTqe9IAWJC/CyYSMhF1leG4a
dEki6mk3FxyNXfBz7Lyf0NmRlY47KyILPCsvtVeILW1zmGqlvSk0pVw1ChWuIW8eoLKwU3iT8YGI
+21jGPedoZnERLr7LHSyNadCeemjOoV0qCD+4aQbBEm8aajqooc3waDaOIRAn23ydISv16zLcjh7
hvWcuhEF5AmTlKLIyNHOr2SmX0u7eOToIy6BFMNF76rgDLjXuN4m703mozGECn/0jxFqo6GqiYyS
GZaG1P8ScpjSRn3Rcm2ggEKnQyttACXheD94Lr27DrK8bIKps2gT/WIhZdcetHZyN7vdjSq+uYmX
bUnI2rkNVkgSCFD2V+m9QWOcHHEYMEoWU44GiW65jbgnlwX5HIi5W6sslWPPAcaRRpU7CuXCcWlV
SGRIdeoeddkhwbZR+vjWHSJJul4YAta9R6x7Vir6fhAXp8VZNNAKLG32vT6mjeADo4ybp4pR1JJL
I+7mHivOxD6N8iUOEhTfrrvJCVpAPklomhkb1bapIgitlbmvCOVodVlfwL+vZWRGd7EvkOIiPR+l
NKEuEvPIgQf5zlaXPUh5oqwjmMLbfERG0XaQTlqb7MnOexzRAi/NwX2UOk5jzEZkjrbJspHeS4V6
r8PWvOohli+z2PqZVglmkwG9MUdKtvOYCdAW1e+zIZxEt2FFWC24sYA2b+m5qDPJN29oZ6OGoCuu
WPrX0mmxxFWTzd9hVVWoDh1QskMIF/hKRS3djx0jIjD7G+jMXwYE0paWfsnIjF80oKwTn18YMwJE
V3e8KR0Ty7qoHzI4pAT6jsBKDLABDg3rTooYxUHoIdfPnMXY0wrJotvqqjYQbLDHbuwI233OsWHH
0H85kTSrpnvp2pC+D7oF9NEXw0b3yARPsEOrhzJuoF5Tr6D9Indha8bbOgofvTQCvxIpZ7s1v5vd
sAm00T+oTjDtGdi7dZV0G2mdc/oRWzNE82XJG2/6ptEMnuEMMFkqOPMRT4LXsF9nTuVgYAt/FBqS
EGkyUKhD1D0NruVVBW9h4SiustS7YttG2YNDgajlfAxAxN0ENcQo4uoRRwi9XZt9dm4DFVmPQYQq
TsH7mpFDWVoV9sPm4hqkBvv4QJJGL27hWzzqlXrMvS3RqiDyDLIx7IhcSgCiaUmJPNZI+dT52Yy7
QWATHVP/JtS77yS8I0BCEJypsVzaqOEqepo3mh5czQESHqKSDSymH/HwSHTnQerDWwLBf1lOPujM
1/Y1+KWlYcY2MSCkOaYWiOfhzZCcQFQUYMhFzS+Oi5XGUIOz1yEYDxw8YyX8hkWWRS5hhiSokgrt
7UuG0GqV3xQF8FUyjetd3i0TG58V9po9NuJ20cY3Nu+4xBwQLUMNSKdZGuq+tIfNOAEfOMdhdXS9
k5VFV8cEZ2qH7AAaDB+HLy5IUMtiPWfk0x7LwLKo+FrHsthliQz3rqGufNwjoteOjTvi+lJLUuaQ
lumxsnTzwtgyfSCZBOF4adzWWOXor2Xx1gK3Doz1NVN7TiYB2B5SkEbfeWDGVjCt2+Z1saXjSnca
1OqAVhrmRIEUQr3SaUF9p2b30DZ++HVHIFuh0r8OnpPIJb18CPQbhQBGNdTbXYBCYSwHTs1BBIfa
FphjDxi6adSZ2nMVBi7BBKVF1miBcxzbVWI5fN1FhLfIddH+sN+adPxNowYcBv1dQ59NAWGKRVK/
dY38phC45Btts0Aed518FtukScm7Ev6unTimKk1hznlkraJ5Gtdqp99GVnVJfC7GgaHs29iOTgi+
zyL8UTk6EYW69WRkJGeHB4CCBvwwat1j9FOORg59uGJw5ArsY2JkH+1yMhWIZHaIKWSIhlzN8bBf
5xq8KzhNOV6zTgkRU+Nu0EkJImrlrBRsI28wvvjA3hcRQVULMrHpb2LWBFqPN1+Nj2HT+lu7Gte9
L09eFdAL9JOnoB39bVaNUJmZ/+jUK740+dHUTQJqSnYwV2sF5B7KHQOQ9JpM4FaGD7BGLGR+/Zve
aDe222l7CLhvlv+Fcjxou1q+9WDnHkVQYhZXimlgORhrJMgjdIe6PVkrfADuzje9owIQomi6ce22
qo9yGxdlD2Cxjk9UjjahMMwD+YGnOg7LJSyyvU9VeEeN/kXkeMH6BqFrB2k/QIlqu+3PwkGoCpcp
oMXe6fR8S9OiaOOG+HEg7AZJ82OiO22IBzg6UizoZSNTsrgoFLb7aqH2y4m/VCr3JOwaxKTFFRM1
aO35d04VP+ZQ0mDRfTHrzkWuJ+Ho2fIBBCO/avtF8wc25sHht9X43Kn1DWfpcEkA08GponWi54+5
qb8EeT853xcy75KldBDgxKRC5wouuBhd267TTX1bufxkinZXNbFyUSPCwgsSNC6ldyRTyVbA3rKq
HzroJUmMYWVap9k4EMcc98DHq3zdCyYaR7Appi3ND3Sj8UJiNW7WplsZwXhfl/d1YvaXXuu3jV3p
gEfJT+pHLGq9FUV8EP+LQgsUkS6j2KjEOtp1hHoMAKRMjipKBOdOG5C+Tzcy8e4gwRKinB9tvxeX
+YZy5LiM5MhINLd/X5dZstyOLS1K9Y917Uj4AzwNAm0dZYH73rtNp5uWnRFRy4WDQueUT+jakOqA
6qYbSrMwxqRNM3S6C18c51tlhwSNAYL542nz+toyn0KGv4d5PZoM/ZIUA/6dnrSKj+cauqfva59c
nfkpnx4ApGEwfPlYI/QccJjMs/38BvMDXkBirdsYBAFUxWpeNT8Ykt59FMT+zasEVOuzbSur3g+i
O2qFuR3LS4N64K4vh7chLL19rxknwAUJAbPCvMw3DgbvZd5gBP1Yh/oh23q1kSxjVYmURUHZ5QbX
zSEWsbjQVxbvr22RKZI1FSOna+plljkBP2oCon0UhbN9v1/lI+LjPDHRJk6PB4XQGRkNWFGcW0Lh
xnVHri3HTmteXJeccREe/ekO3f/fb5hafYXzMB4kmjEa03TSV0OGfvTjeUPcubtkpIE/b8hWc+vo
p+ElxU1yBje+et+jxgIY6ABMz03S+jZn9EWqmOPfkTN7X3j+cJyfNt9gvdLhrWbFbr47P1dzQNKI
skdkPL1qXqdLHZxLHp+SlgwBV/XdS5IZLgG6fGDDaL/5XuUS7cx6nWS3Wwsiixc5Kv/H9DSvlfvC
1oPT/AxmgRc1BE8Yjux/ZMlitfZd61KCQLkUWVAipnZg7w2jfZkf0JqI9PACqc58d36A6F7cywns
xiie8OBu0KD1mXzKoWTk1oHKmLY5PzcoS3vhAiXYJnoZbUif8IH4eMFdgY1hNZgS1bHtIWe2G9yl
hkv1jRCK8K6dbsymbvbUlLJFMCAG+B/d/Ndt6+/xaVcYRD//a4/RJPvxGaH2+wv/gVDTftN0ZPQW
BFdr7vT/oQGwtd8c1zRVV7MJbJmySH8HqJn6b7wC2Jbl4F5CG/ARU2qyORNvoysMjdX/QUSpZf+F
neY4jqFOdQgTBYJhI0H4U0IpPvgKUne+QzaVgb0OvslDYBE/4zQ6Wdr5papVFFFG1WF7xa3IZdqC
4RntK1fTNm1inxk3+enFKbsHojqPoS6eQRgHzKthk0UxxZC5dpl68Ql3zqZXzIUTnYiV29f52RDh
XZnZ555hHIEXw7ajf+K6AJvLHGKU7Y3XcLAmRsld05ubdJKncvUicMDzMcEl52QydTRODpTYoK5U
xiRoJFgo2/FkVw5RIAM98FJBdGMkhHNE6DpVI4U4JN6aUj1mCsaSgOAkym8KSCc3a9DZ4ADKmkxb
RFjo8y4OsSNFb5GcypW1fS4Sqhr6oF3iBECHaf/opL2qXPTaYQ1N0qrNnWukJ91vcPebK0Ppt2XV
wmflvaN65drpz17KKwVLXBf+TylWtkEknyeo7bY9vlXl3raQ+sO+PlE5Pvo136Y9YKXIurteTU6w
eLGVmKRn5rykYHCv7pVeXsLKPiuhegzV8Zi76sX11EcygECYy4tXYhPRN1WqPVZKvYGzAitRbkMr
OVVN+EZ2A6qE8AmI0zV02gc9EM9t7K/TQ41w186ds20M23SIT5CBXjRBOmrPvxlnp17rroHq7XV/
75KRbIbtxtTjE4KOixnhuLYAFFfUXN0QD51CaS86hYRdUyI7FZMOL97YXbtpzAZUqb3TEyhTTXzQ
Uvfc6+oyty0At/XGVuRFHa1TI5+g+BIUZAZvdJ8RMVj5kRL03rO0o1eaO+btzMaYfitI+Jlkagjv
Q6QPZMUlU/GimfDoxnOMOs4XyQ0efdfRLkUgdkUTkFmN4UlnblvFSBuRoWNpb6nUxGP8Heb2m/CD
N/Qg1+lrZKD+WDrs1Ob4oJXbKlZfpYp9hWkjodVbCfm9cogWzwDCEkyJw+rqTs5zKOPH0So8GE5Q
VAz3MGj9ZRitHaPmQwrQXRPnqdGgB3yDxXDUAhOQlTyGAfE/0DsWFJCX4WBsVDM+GWJ8nPbJsRQQ
somiEMT3ieHVKfQTNZshHh4sKuh9YT4HRnwYe21pFPGpKqOX+T0kBZhBGhcQVeRWISdsS//Nqx0w
wdmw9YfkxVaHo2VSheVXCewMMe8yw3CVN/JCwOAiVMNn0UZvVVxzkmhwN0YHVSYnxYwPEJ9OqQx3
xNbCZ5CPw4heGdfmEI2XcIxPkMY2MGePTMLusQt20bCtyu6KDvmhUtJTN50OnO9DMD66Y3ulaZT7
w1XnJ6kwS9fdVxcqStOPj3Y5Pk6/YKvKozKNdIP0Zfpipv1R83tIjD2X8vGxli0DBtTnwGymf4mm
E6QUfA20X4TOT6OU46Wv1UtDWmPub/QBj61Rsb1q5fL/xK6NgAczRC/wJNdrdxS70HS+u1NCG+cE
z2zviQdcTft2HA9wJsdH2ObNou+ahxDdZzTq2yjKACNyKmiD8WgJ4Hoex3qbtpu0Tt4Gk1jR8LmH
saKFw4OuNZtpZ3LLelOG+qPXINJLHxu+KaOzn4eCJOhYHR9Vc18rk/u33lQiOihRtckNKpfZeLGr
4RKI4QFy44rqTpEOF6WVj3bUb52s5SyThy+Orzx1rn93Uw+CeFT1NWD+GiKEJtoWU5ZqnQ17eHWF
9yUTPTip6K3J5FGn0lWyMyuAyhpkrL511rBXKRevz2+gRWFj0mAZN7tyjA+JY53BfT2MpXoBjVXC
QJr2WWGMR+O7FcV3Ko77pjJ2pZ6c0pLPPnB4yIBdgm/aSoh9+VYbGBTb8egWzUNdj5sRpEiEMWvk
QJj+aHRs8vKgGOxeA6kPwteOpWhfa2+4DOybldk+lDqHWIRH2QvwgdpiN52swprDCppnBq4vmdLj
H6YTtjlUKz+Pbl2ubE00PmpR+oK66IvuPbZ44AwPxHBoDq968LOmrOwP1nk6JKdzAtq9c0BNaDqI
ap1jjOF6uOx85xlCHja2jCuNaz6XrdhxTSQDQ22ulskxz4kKQOElaKIXMh8fkoyzm9uSLWBbi57a
Mz7il8jtOT6Cm0mJz3vhpzvPR5w2nPE1+ksYVd8aRTlrmZeu6XoSM0Th1IroCAfS+DLquKYoakaH
Ad4PFghjR8Klt1QFOW0RoZhu0+1EpL1GvoUy3qWL13jFjdESlaT31iHiFHtDW47+KUJbzP9EnNjQ
8P3mC6B6uYu6epUGJemobfycDsPFzWN5lKQRNFr9zVAEVQvcbljT8JV4WS8JBwwbZZkJXIymjgUg
UR/I5u0OWgSUNbTM9n1pXifHUG77lCBD27oLg0inu2FNDcPQpETJ0nyjmNXvd01j+tiLmY39gcp2
bf+pM2mAdUZzA0PRO2A2YeiuYGGzBcmJlHBHOlvTTS+hjKQRhVgcs08aHdhRkgPGHGIz5FRHwkkQ
2Hj9wXELf59Sm2qTSZyvho+guoK9TPu1E4ycQlp1VzZEL0PjGMm868YYN5iyniagXAMWqLed+s2q
rE2MPQ8AKFPhZoUv2y5XSIfWsqHIVQT9Oq0nxX6r1BB48ub9Bid8c+TDjbvRJlUoqIYNgyLaDxmN
DdAaiRJcstyEZamYj2SaJYIcLAjWXAXWZeC8VJmGW63tnEOYtd/CwVlmMKeJ1qX0GNlYc6yBq3Fi
PlqD3dD3hJcHyyTmdKMCABE4JDJ2bIJ1XxP8eF1GsImJHAYNzzKuMJEV8rktMNOPHOZRxcmDQyCT
LdWz8epXkgp9tZYeAx1TOF8TNcXKQ1w7JxstpzvL6W/QS3rosf0MyfMs0v5BryTW/ZxIXG9Res52
FOFLaGIero6mFR8+SXoveSL9PPuvjDZfHmZN/X//l/bXYbKr265jmY5uUd/VfhHJhhG7IYAUHBF2
/FbGTLmTh8zuESwO54qQaUUeS8ZRg12u/807Q1f+LM81HcfVXWYPhjBVU3Nm+PHryxXK4/Q5/7dr
9tDgpE03wtcu0iAZSybWPsFdx/mFgU6IMXfi7yqudZ6GSv/m7Sd28vv3MZGgxfT2hoF0mU+g6q6t
Tl/Mp7fvbXswIq/Id3oTv0znmox5p1LS2VWvsdZfLSN8qXOIKXehSI+VyVmNgS1Sne2/+SCgpP/6
QSBgWQzasObZv/wCvpG5gVN72W768cXQXQUjk0SBeKfeApG46oSHweVaOHAfW61aZ0l7zTA6ZBpX
n4QBq2vuwsxEtfD0959smqP99ZO5llBtWxOabU6f/NNXBNcOECZFup3bMoWieIOL9U6pIZ0Mfc8g
VBBsGrff5927qBmfJ/KVkdiDX19yEb2o2NWNgBPAPDykxnvxt7qlPBXJ+Nhw6TIiIreRLkxjOyuV
YKwJfmAIYrn9No4EFHqP4mO9VhuOlGS4kihwcFL1MhpiV/FbwE5aJVMcaNBdI6KDNfOZ4OpNycUP
Te02a+W2cuprKfsp9xU0tscYFnREhzHRqjYqrfzSwHCZ+o+KL1/jUX2yBvPsSjhoRnVxtPbqFelb
6bZsPnqpcoLBGSXqpt3hzkUUlBAqgYuLS1U+UETuwR+SavpeWHgd/o//M7/89Qj9Z7uHqam60KC9
CV3/ZT/VE8IBc91EpazXKFim0LWEgKXv88h6eNSaav/3P7v2q3B+PjRMzZhm7Y7JMfLL7+5S5WVu
ypGJ2RmyTXSPiNnCJRrl/bXmwrdxTDQ7Ayc1ai/kOnYPTHcPMBeJdWLX7QQIifvg/3N3XstxI1m7
fZXzAuiAN7flWTSiKImi+gYh04L3Hk9/Vu5Sq9QczUzM7c+LjEw4VhWANNusr4N9VJE8OT4FwbCd
zfKN5amHQWdCSn7yI4QNFhLmm87EPu/jhSeEBQ/PvpzKu5X+cGAqpq47QZ7A++2M7gmxmnu1Ksh5
EoIYrIw5AwIj9tpbn0dWVQX5syhKkIf0p0ugAFb0I+t7UoPy+5Js2qT74itZQQPFvgA3+I6kcXRI
6hMwIpfEW9+5SQ1H29m1tiEvNTLr/dDm4PT88D70QyJKwuyrQWQJUOn3JompxRC9KfGNTV74XsXO
jCzBmIFbL2bO7BjBq9yxPrUsR1XAkZq09vV0TDEYo1r9sR0WzPRMx8qEJXv81LQ3EDWcIboZ+Y0j
J73P9AJtePvFrJzTBKLdXu5mLf2umfXJxG/sR8NhqfPPRh6ePcT/rMe5tk4QH04LvfbY+y/uaDyq
5R4zllsSV3ldIabKOqlyT+aw0u3G56Z8i6TRg/oe2sT8zY0eSEXcGsDTYYndTr7+NfTtB+Sxp//y
aAe/6V9sD7e7ofue6fivHm3yU6vG1ogsVss3taSbue3GsxfWH9VXRun2VP6X3vZ3vb6jM+X0fY98
VlPt/6VLa82FdH57obPNWJB1LEyr/z6k/uaVJePStG1VBqjQ//OfEPWQ9blOmrCNSOVmAia6QRrz
PSC9Y0MutIcp6G2mN0+wEUnJA/1t6LddnH1Xs+w2WG/THjKIFewDBwibiTlCMx8ylj04R148OkKU
b89pzDlVuyX054vv8m+aMQNsYpxtcipUR5wV8zNEvucxpatuCZXYmKh6LsV95wYIFw0ko66PRFp8
NoPlFp/ybVXyMVmXoXLxHAf2Q1bbp9liSt6BwfOe1okcbBY66kM6zEMIJH1YLPc9SFEemf3o1x9q
LAx+QEru/JhZ6T1Op/cIMLxEBf4mN70vW+s+NqO91i23atnUx8m9vnq7jNR5Ho9b9Bj9ENNHh72A
gDoIrwhXzWP10Ri8BgxJuR9mpl7I3X53GC60hTVJkt2T400AHpwc7qSfo1ePXUH9Ox2OPr5A56V0
h/cF8i5Z473o0AnVoiQgGV7js4Th9F714Dbrtf/Sjeq/meDwiAUwG5le2LbzygJZmjW4NXItgIkz
fJYEUVUNej84I7NN6+EOhj11W+VEThKw1W+0OSHVr0YcSHtnBluo1uv40LLMAxZ3O9juw2D7565/
dqp127BCV0u3cXxE5Oop1qI7BEIIq0g/BT2sy5LQo1R/SK3k4+Jnn1NkWhiy+EmncrixifSuMPyV
Dh51kz6vwQQw8uYzG1WTiqGdn4bQeVC9arOOX9HmQ6Cgu0Vq+atHz1+o6EmrurcJlqsX/6zZDpOP
+YgDTVnvQujIgT8+GcOwG5z5UFR/qkWql6XkKM1HZ+1hgq23MFWPhcNsB/uLW8/PTaw/ssCbJ3tr
YSxTs7EwG+EUgSKJnIeyP0QGkXFt91SM09dlQHKFSZDTKZOF9QIrb6MwMC7AhaGanl1C9jdDxCth
hW+JoW17/0vmaOhD9/3uP9/o3/RiTNzUH5IPWLZf3eYpary8n1Cjnfxy14G4sfHfb7xpOqqH3Orn
R5tAgzr6L8+X6Vj/2n36TJ8ZoQ2y7P6l+wTduFimPZSnPnaeifC5V+McoN2RbLdJ52bkxX049Ttl
PyOBehda9qllwlMvGF6wcAJyJnDXwfsNZZEkJzXJJl0OJBD8feZihvvFxZBiE2ym5ks+hlJvflTW
jTLzX8agO0xNelZdxpTcD5p27Eb3CJvLm1gP5QGzsGL5Ct7uITatHSwyln34pGugRoX+rPpdsDUP
aYkJEWZQWzgEw+y7tLhfAkCp2fQUMelhPgFZ96upBqOSu5kilDjhg+vBE1qsx+Eoz/lyW3j0G+od
jqzss/rO1qo/r4b+nCrhroH7kn3RvPx+wWM7cG6W9PvYa/cmIV9zm5/VRMeb9duexx72zIR8xtDk
Dz3Qbid8wR7IGzv6L8pCAZwOLBIq55b9UK/Fd2UO8cf5TcnM/BvRyMexmGGQQ+ibvrd5euin4t61
mXXA2viKCIIVKnoNQbRQfZP5Ye15K9W0bnXKzysIxG5a3kRx6NL7TXiqGgORtODQsdxNs/y86PYm
Rt+rVsBioA7DDJNs8R6U1drAXqesTUsTHbQFnjdGONZeX9WXDixmLJnx2GjJWYdx2KbDkxrhE96N
aST6O1weVZusg1t92CSYi9ohuS8xJ4+zex932WaKVygjWUf4ebxs+9w+qd5XWdYq1ot2P74xQOSo
RewyvPeX6atRpe9WjDOIlL3TzqrXhXp5r4cAZHAdGGv6WQW3GeXAYjP+bNt8Kg3sCZ7STQHNYyHQ
GgGQW8dxXpSlrSg5gLe31J0XhvDbNGf4YHZZx+/Sxr1TEyYjX57tHPEUOK0EyYPBXb+OMUMds4mx
LM7amELTwI6IIq3pEuruISgbHZStre9zzItIkFUnZrfnul5u5YHH6aGmkQnD8Dzxe9J72VgFbLg2
ajWe14A18n6HDXFrQipXg09p96wgnQdYBrsy+qpr2PXVA6esrymDaj2zdujggwQIw3jkgUPqGZ9z
aGibeGUkJTInXwE/NFid6Y6VnRDV5b/+c69lWCTavl7dsdp0nEBXam3op/xzlpIvVtqYtlOcOm+B
cMMPSVi3FX7AzoXBY7DRFGMx6g/FHWZMfDTTJuNFUrZn9WB1MbH7fs8agEhNvEnAVvPMkW5bLuCZ
X5qUCW6bfK+C5WtKJAHXe2DwfhcAoNJd9OPzKWvvsAdN+w5yMoqoekU8dgJmwx4Zc8oWKD3S2Ztg
HuCkNDXh1cPwWHgs0iP0YnQHlG7irwRIJy+GsiK5K6/J7BbtwTCbz3UbxLuIZM+Nh1GjJal001fY
NnWrnjYPJUsz6KbDZjarIzFuWMKHd2m/PAcNS8Txu95a9bbiBVf9S7wipZymgBH1rerVXbu/3Zt0
TqrPeRdp+oPetNCD4s863A5/BK6gz09zapN1j96vcYYmtVdjeJ709MNgMIhZRGbiVnWBwZDfBzyR
6v3rvOCdQUwvfo081R/V1dQ0KTLV0phUkDda6+0rfALqqcg8HOdcBDc34s6scbAMaLgTMnM+q5UG
kTrvDXhKTrV8XQo+AHb7YiEji+jOU1szC6qGJ4RQG0/fGctEtDAR6yUMr6b7nvfDe4uwB/VC997f
U///q7nyGGcwy/z7XHkshFX7+Vv1q6f8cs7PZHm83rblB7i2XcMyf9Eakzx6SAZkvTsM8mTLX13l
xh8663CXM/UAfXGdKUBXDX2MlJn7BxMOdMuw2jksnPXgf3GX8zH+2RuwAGNFxBwGNBkGOSat/+wN
oDHXeqit2m3exuAmI9S4po5UROdn7bINJC260EtCXvUkdTnqX/bNISFz7bJAuFZXuV5PmlJUvKNn
049QNZiCxz4b7HVPdtfbePT6Q6n0dzJJ0OvI4t8CCsFbrTbCrPpR1IsS074c1JYpD6/sk6Pyfx76
y+Wux1yvJLVZKwhNH6ZP4xAT///z37z6r5OttMKvu6X26pjLJ+s0j/DbgLi46zGl0X3Uoc+BL+wJ
pME4geWvJe8dNUqdAYWo70xpVMpWKTy3+0c7q5wW5zUnrYRrG5oT3cjZsikfSbQ23kv9eqA0pbge
eTlc/dtf/sHvdr/aFpWVf+gypgQkNgyuXt9cryQ1K/DuPb1BFlkpx88Was5bqUqRqo3Xpgk8fEUp
EqCRbBzwyW3WoPMut/J6F1/dVGmWcv/9yFxVXliNXELNmN7aKpdWPXSpSiStZi/Zp3HEUysPYVXU
8RaBDfxu6kDZJrXLefJIm45mHYzeeJDnFBssJ8vuwsDxZsXZUVoIDvskx/T4w+V/Xo8zJ/vRHbwJ
z9zf/0MuJc3LRdUHZJoMdv1hUjgjgv4gqUlVioT4g5uB6ByFOVoiundIE27PO0FR4hQ5SxPzSg+F
GnsNYVjd2avyuCVHiGoP3akCcM6UpCh3hODPqBkrJVZVDEghwBBHexzCTHLy/GUv25OfR+hZeDTL
Vj+2SmUd3BowvyBTZKyfbautrH3ulp/Mua3PUkiKstQkt9jIyWOWJtHDH9cFOBLrGBDEUbqtA9aK
s6NeplDTKf0kHgmp8E6SLSpZs5HXw3P4pWolxK8vvB7L3OyQEWFvrFhehVR9pdNG8OB44xSPBNU7
h8bR7+WLgXHiX0jVx8QG2QZRuW2F7AMxMJ5ZvNE8gsbS1D2lNkmj++vH91A4BiCj5xfl+Vp9/X7k
gRXleSls9VBLDc1cVmCxfxAJ+p6UInRPceGiIKx+o6LA27Yu3Vv5FSTVW2ry3+ALLqfZ9rapUnYl
SxQo1EpeU6zWufPkJWggDai2RklD1WHdvKuz0tnkmemBhYZcVycYLpe0QyT+8rkMlXzPAsXdVLhA
tvKh5J7Y6K8Ngh9ThC65Q9d7hZJAPZbnnLxvABx58Vwjznu4NEkxac5LWmnbNqzsTaebiJICGovU
I4dw8HOA/MthslesCsi0rSRcnWWf1GzD3JsYqLARkPirKS1XqQWzAmNoirfSKOKQYQ3ffJGB7WNU
Z61Ma3jwVFXa5Zq+M/ysPjijXTOpt0pIHqoaKnVZqfldkfAwRXfXJP+sj2CfXBkAESltG8IbOTeI
XvAnA/ZQhdSuTaRToIau8XfZNAzRJ1Z77j6uBh4JTzG5/Lwg1jBa7wcD1UDZFEcEmSVudZoz/2Nt
5/T3P7+sX9oDX/ZnewYVQtgV0hzXb3j5mqK76yrZv7o3zBuUB4nSbH75ltKU71sr7pxNdv3st+Ex
ydGg1+0x2V7xBp6QDX7hG1QK9+RN5imNIE0Ns0d/bqbZ/pfnVR6YKgOaBJsz21jkpQNHkDdYFQGQ
5iK2jON1k20XD03Mm2fCo0F8lyH+WkQr+ZaegyK43JXKb6ZDo4+PqZJQnpRwsK2GbWmmeoUUj7Qd
Ay5WtYJ1u+TIS4K9FLoPE19rmvGQJx3MudEKWMESCoXWGoo7M87rwoOAkWIy2rZ1OZ9lW1guf3o4
kQ/m4KSEe1C4ebayOtANyPAFsW1QXDcDelTQjav2LDWPFE5wNVk737TeO2NC19IrfRejHni0uigg
9zPudedAFZjwI1wdLPAi3WD8BirIA68e8EvbbnqSMcFgbeLI2Ll1y6smt79VN1KKFUQjYgDLBMCX
aAVS7DwSHE0Pho4ljC1Nh4pYoZHeVwkjHj+fPNxSuzZ7VL33lU6iD3RagMV4/qWIIuOjMyajAunA
E1BdpxReQn963SbNaoXLSgAfe+QY2X1tyjaLRffRXNxbadmM0MBQ1aUvVdn6y3UuVd8AX93T77nL
qB3arrmTNH3JwDcxLdzo3dvKhH0/kPaGzF9m7UYNgHTFqhZbZoH7puY5y9VUEoF1JkaGkrTEgYNU
plRlP53KGzIGkXTJyWooFUBhchR2VtgNUpWNUtRqt9Q0Zs0MGoopcT1HmiN8WeWaUheRXbJVmosw
iGDCjmTjuoA2pZ2oi1yvFIdpszETh0U1ExR83Wp3JfMZqZLfzSRXbSRrAKyTKjKhSVzbv91dyLxZ
jpSTcplCX68pp1+bl92v/lt6PcdBg+fYI355PeSXT3k58HINT6WpR6EPLBMI4rma1aDXTQx60g5N
G1tu2AMsUdukGH7WpLn6DEVysNSu50pzQFLsnDsbadiRx8AqVYwbK8rr6lIoY7JVqpet1+tc/xUj
olI9ywlt+Pn/rv9eateDf7ni9VqvPuKrU67HzQk9hZ+cRF9W1EmlWNUL/LumtRSkeJIBTS4Lh5hq
QGvUbONaYK1p96GzfJNN+qAQVoGaml0PedWUHf92G2zDbJcMkLPlOEvmC6+udfkvv90/jFi9Grex
f3xi1StdP7vUOumkrl9Xfgz5aiRZ0329OlyajhE5N2NzChBKOCkx18tJ6ury401azy3HlwxaK3Pf
1TXBrdi8x10lk7xiHO/jqPAOwkkFWgDyS6Z80r4Wl43EB4XoQUDVeH2Qpc68XFIuIm05/bJR2gSo
zXujJDvYJwmJ3MZpW0+6xkK2Dc59DthS1xzyBFtEs8mDIvfeaa1139Set7WJGWNyq4Y9ctund+R6
7byl6U4jKZk7Qj0wcakJtJDbBplLCo/NjNEf2PoQezaLoSNuMwT2OVh1+yy1uCmcS81ORu/IUp/Q
AUYf4c4GMqtKca2ScAt0dsmjRN9qt0gMlASbqRmfKHHDXGDKJZjdSA3ishFZQ207mp29qTzjyYyx
WSECTfyUUnDW5345joPvnGdVDHZV3yREgLZR3Z8B7Pf0ttSKsbtJU+YMLa64c68KvOfruWstgiwr
54s96MNZ2JnXQra5zBB2lgHyZAJShQRyM+2rztLOKF/EW9C9Dtnl6cvaEh9cyHDsq5FYim51xpuq
+qjTBdNFqJkkcmrNWX4YqUkhO3LFA+xHpCkhdk/nS2Hm8alD1SuUvlH4fkiUYH4Qyt+lKlv1Mnkg
8zc4CB8QucGAtUbC9yUY7PT6YFEZvsICpQZSsLa4GRW27l8KNG5+bcpe2ZY0BnmTwexgom3Gs7AJ
3dRGGd6Kp61su+6Q2qx+qmAmAi5Ts3m5v1K7FmOC/UfuuWyTZm8oo8+1famtw9uYuEF4o7JaUBeU
HXKynJdE3kPv2sZhVaPllVV4bWoyRMay2OvU6NsI9+h6aEx80ybUl2D7y0G5lQDgx48zslSFMBJ2
p3kZflB3CXrzmRwZ6AlmbkL+VQ0tkJivisjIeriTYmimrdcP/olQ8I5BwWA5IsVQKMqQbfu7UR+I
tVA9TzMuDC6X7kq1C0Of9zU552Qw+8s5t9AUUgBnSy3RDFVcm8NK5DZhrn/vlpocI0dLsw71/CQm
yP+rNlYwFSA//4OR9Z2yfP6/3Wdwj/+gkv448YelNXD/4M4YWBoCy3FsV0Uv/Y0l1e0/dCIdLRuv
vGe6zi+WVuePgGQlTKC+aXieZxGz8cPSSr6SjWXWxZ4bGK5ucNb/kJiE3+VVyCWWXMMh6NAgoCsw
4Qgrx8wvMSiB3pV9GIKnSLUkBNAe1pAD/GE74I3czgAmOvx/IJ26F5yPrOOW8JzO3ctaaI/5EmIf
aACOpGjl2iPB4Oa4kptxIvNtyWElY099jIZd7iUraBiWxK0/bFadEFOrXHcai+9DFaNCiwrYcQ5A
6A4BHU5VPHXu8GKt3THCLIQZtHyI55Iscf/RAPiLZwZtXas1ELMdIDYbwSedRRDpVR/SdcWCpTIz
sFXkaJUNxXJrIzfsh8jRZ+WdkxlETsXefaYi63Qze6r65IuVrggAncpaAwOjd0+ZQ4K02STevh5i
Gx5QtW3TnLzh2blD0ZBJebKDp0ZEh1Z+hxt61O0ZXsahrMf92g2Pw0zQvAkoaGQFvAur71PMwQmS
UODC7Q/DZO+mIXvGzGNtSGTEuRV6m2zq3q5VhMzx0CBzHJlfV8MmHhlvbdZAPsnx5bjOO5DqBIPX
KqZiCHZ+q/3ZEwhTN+XnHjp6j0rKAqk/bVsQ+MoiXaHMO7cfEHXB+T7t+pWFlzPAm0HCl5wy917z
PHLs52cswfdjRQaThpPYKfi6Gb9CpxELa5TjY51r1bY2GYnqJD5lpHqn9VOPwru/mv7WgIawps68
9acQe4KZfG6WeETZB1DF6mffqhylGMBH0fAOA+vB5RqHTEXpM21sdyQh7UyrTqFIRBl589pDmGXF
NnHmL22RIeBOEDsq0MmBOOY8eardrzp+4KnOp3PPj7DU1fy0zOUphY61D774WXJLLr6uKEAEsa6P
RORvUUDBtZZgjtMBUsBu9W4MaAzg1tN9a5BcFufxh8GamKC0/X1Wg72qiayrfHJYwD2cjNXJDngD
+PW67gBKAwBAl/Eop8bHAhXMHeAe0nv87M4lsuZgIJltz2875i4np4sfrNGoyYEJ3W08li+Fr+SQ
MrAT+rPtZR/rDN5PNtooL3rGM4Cgr8tIfgNhEaTx+xmjR2OvSoDNQ3NhJoO8eldN7tNaINeIaixK
AxMzGn3XucWwtaLw0XW6B7N88EgbQfzDeVq9Cj366uSsrJ0dq0WEgBw8q8pu+1mlK/UWaU4/i85N
RP0F+I4fBSqzsOSFnpaXwIdIg0IrqQV/DRkhLoDzVExAk2yXpvhQ19wiE/2fnmWxsdqfGosQlD4G
RVOir7arc0KPRutt3o+kW+nQsxPd+taMbborl3EXtKSYOT2YJTUTsxQUWaZjUrtu0whDINFb7PFS
gFCpiD7GWtOpmuqM97Ptv/zYqay6CB9hZx3EXXKpa2vtQMpAw/PS/uVyBen2do1CcE1Ey3mGZHbi
wby0spafibQh+MOWqRIi5xBTeVOAUSsdsDg2aJSzPyRfPR1dqHrAFXvqovUAfzw+oTmzxVJBRkBa
oVoc4HgFylHBF16xoUttsurHZcmMw3WTbE9b8yGZExBMP48HT/fjzIWxZLc6qHoL01QgpjWgnmL1
ABgkSkNCtulqlSmHSFFGoXMDkP265XpUQogUc+5qKencjLOceblSL9eTDWOSPkUBOrE+TgysnoBh
BgdyZ5nY76dCu10W9OVIZUQb2csRURkQmP00VR/CdTBY5yT+sam85tFA6gSCBGq+LJeOQ9Ont9NY
vSd/s70f0D04wUV+EHPS0IMww3aW3BCPXwJNMuNo/TwTc51kOwQQMkChGhG6Slx1btKHtQjtu3kZ
36M5Wu3LESpH6EHkM9fcP7ee2ZzMqPrQqZWSZ+kkfqAo26e1t8+TdN/HqCKtL7MREO++dGSjrC8t
SreDo31aLR+lQK1dj/Oc9g+YJW8yU6/O9dp9bjrDO2lEBJ2Kpfpiz1ay6Z0mPsXd6H9IgnCLUlt2
6hNCYGvNL25Ih//ULMNfZTx0T67KBjZHImP9kQAWHN/orCTYwEriI2cNO2JfERme7YslfirSGIxt
B62tjl0U2j39ZeyRO8yiBs5iwIDbwSuJvw313JLqCAzCqkFgB8CDWNpBjV5SqFoDYnQRBnwSUHiN
CUcY4f7d2HMTH10TzMVPM2iMTYw4UtX2x21qjYEi7+nF6UIVVZPlNQnfjCPOJmYTCJAnCHxt+r4j
Sgq9TAtRXhbptrDDPQ9aSZ5iBEXhcCvOkBUmwo4EpR9+natz57WzB9CReawJqY/nCkikuAykIDrP
x1zBE9qexVY9d0idaVp5IzZpMVGLPVNqsu3a9Nb6GRkAba//NGsupaKCLyViEcwViJ30wEYqERYx
etp1BfnHJPep6BMLcz6ytRD/khtxTEjhGJaPhVmtRC52acv56Lqjv1/UosZhVoAtqrwxmqg/r6oQ
d9m1STAmaNrIG7cFgbWsh5UP41KN1RJB2tpkjwq089UWnQRXSzeK1M4Tyc8AswwjUw6T4zSt/laM
+ZWy4wbpSPKTsnav6PjhmlFVpy7cI4I/B7nLcbqiU0SE95V7K7da7N1XOK1sy5fsLwc21F5wq9Wk
INuqkAfh2pQa2AyCtuo5vtx3TVlmpbi6/OrCY/aCXlZ0KNzmgzwLtpiEpGqIuSnSupew7Jy95+H7
1ZMvnVrVh3po7zJ8wxv5RcXZI0WPiPx+KEOVKsDPKIX83lHaGUdn7i+uIPECvXIKvdq2up+aKu1v
fvELyeMmvy4gRBeOme9v5Sm7Ftdn8PogEgB+o/NiHUcxTkW5/yYrq/VCahZGs7gnfnGVTEkNyzhp
/hInxeXeXd7Rq5eC/Cu6tgx0hzLWyv3xLmhg9ZK+uofWEDCD94aT3JtR3tnLm3upO2n91UtJwHvl
lZU79mqbVwYjaotltr2+vRffpNw7cd3KHtCBITlx+vPV1de3nTLCKStTlyqbKhaj4oZp3yYRA5C8
MvIqxcoKJLXrNgPWo9eZ9lGcJB2sUyLEtsCDSA5VvhNb+YBk3+UAta2KYC2MzuDtxE8iTjVxm0jt
1TatBVNK+J29IWdlVWMjWktengDcJfHwNkjW48UfomylUsOlguZj0P559ftd7+gvRO86Kd1TR96+
vILySlZdHOsgH9GB3jiZvwdIFZ1asUTI3VsfAhXvKnXL9ZBfXwFqyivpdkTLGV3+A1ntiv1dDqwt
422ZEpAmN7okaJ5weYVyliL0GfM3bUO0ZzZkrEDUWxkQnpMxq1DVa5vUdRJTcp2JZznjGbvcYWWi
FI+0LhuLsdeOGY4t8TZL9ywuPGlKTQrZIdvCyiFVtYFF87O7vPh5pee8VLn+pzIA0oMgvH0I1CBT
qF4Gj2BVnHz5CrM1qy8m+8wISI4cMRvMj05SlV3iMbo2ieHzli0ZYUj+wjr9EvZZcYzUVwJhU+Hn
pnYtfrcNkSJ60esxZBrw0/zuEjNrlT2Uje9ymVzOCyOd4FKsSL+c9rtzX20DlOPuULrlcfz5CfXc
++xNBDLKsdXcb92ugsjQ9t+MSQ1HpfJQ2SqWSopRhX9ct+GExixp6tpBb03viATgbaEhwGe5yqgm
Z0QSciWnyMm/u4zs+OUcVGn3TmrdQcRFhbG1Phox0o1y1OVyl2NHCVzx+TUMa8yOsl8KV33ey94R
sTS94EH5xSVSG7qOClTcTDc4uhZE7auyBT+EE1y0qpRVOMF4dry6PGYZ3Gsx/ROLCbjhXaUcnqTk
NiSQUYtiFx9zFBYvrU5eQajeAHBN4cGvp7tGxV2EtYleLFEH5d2iARWmkynPYjqVQpok/uN+lHYa
QN+dY8TYAEFVF5WhRLptade9xSPkL/1b8jiIZCfyoLBrIsOVkU+0jEQxSZq2uNDT8oPvgVpZWODt
bNXzjHpU8rOFZ/kuskm+kBQRsm3EhCOYHThzfRITs5idEzU0klsdX2RTxPKoMTCw1FOxAXqak3E9
lwsIP0RoCCIlwmJRg6jUuh7ZGSRVVxWy4OT6J4egdSLoVXCYKqRmwKq1k244IfelJi4cKrUW6abW
CNcTgVdI3KiuPZtMHsGruB5kYIxK5NTZvaNXp0T1D6QLYvg0HZteMnwBXIcImIjFiVviUgPnfwZ6
NRXWaiCMyGyIJOcWpDW1hi92SNfhPm2cmEiQ+1BFHlztru4QI6kZkpZSi6ug1PneupqiVazlwd3E
2rrxh7DYiT9hirVDjAXwuOZTpO/FSbNo0WPjVDMazKr/VF5tR5zXUg17k8fCDu+aIFpvxACtY89a
tldbdGmilVkO6clSc24x2EsNaRvGhetGfYy13dCi+5upL3EtCj/1jmvnEbr+93ZHSUD0EVgq4N2Y
SPABHWZNeytXEweQ1K4FUHhOIFQQ0Wd/LxfKRY1Cqu5c8MPbIIhIbnQg9bAYuw3HCEIkVmhH+TWk
aJSbI3binZXm8+ni+pAdWoULyu+bzxeZI/W0+UFBUIq0HYlPiXvYWVptfTZH87YsooU5uXr4pADE
o0Qfyug7xr5mTw6cThQNOVhr2SQ3jQq0CKJpPuski7HY/9kuomY6ZbW/C8nvOKdpP50rf8Q2bjQx
MU2yNUkSPpxTfr16LUhOQJRNeTf+ZVvabrVgUmJydxBvqzfNWEwPQ9gSmkT4f65jKBqJdyb397AW
U7KFoPdu9Nf0nCDNeohNF0nFoCqPXlmEe9I5FN9gTfat7qM9UDwteumd7KBGUb55V+MAuk3n6v1q
h+GpS+Dj9Zb7yTSW+G5qiCqsVrJzB6Mi6OhUh/490+30flh063Y2yDpNoazAoYIFuSCUadjb3Lce
A6y5zz5szptsrMlTGb2ndG6UFYZU0lH3QNZiqJzTMTy14foWWbfk1HQedIRpxI3hwmSER6tVk3NI
IjTiV1e7HzyWH0uXNifXi0EkT6ilB3Nn3SB2+lCGhrbXgq482gtPtNu4w00/DKcgIq87alBPjbz1
Lk2I7Yn05eMERA3HybQgAU9ouaEhTWGC8LohmwEeXtbctqnV3EptyJq/OqtAza7pAGvEMslFUSjT
EJJFQnvYrjWBSc0Ac6t0yFUsI8/ZamFob53cTh7yvMDwyWr8UKD5mJO2QvZTdYL8Hp3Ktn1YR+8N
3dn03hoSHwILXCzgYynJGGQ7RflUvEEyYhsTeoQZJEIaM9UBZwKHXaxouDN9lftX4ye2bJP4wyqp
dhpSjxbwooPXGMUmxjaDsEmOqfCtU2vvc1T/jj7xo0aPIbWwhq9OUt1agYne9xIfQaJCckf0foOw
fAHlLgDpPn6rjE0Jb33rr1O9a0LrvVOSERTWSXqyneXDrJsxcuEkW4qfFNw9ipHD8GcFKQJfEpSl
Fsv6kupf3A4jbjl+q6PQgGmoY+EPTutM+JTlDvdlZ5MZYSn2lYX28ZqnT41rtEcLNT3clFaNcWzW
33YIQLZTiYyFXpo78o6bg89Isc2aeTP2kakStUAaVnAGm8U5OpoJLNAk28qBp1npi3WAIb3eRUuE
JidT/wNhCtNNvZrLtiDEaZ2SbyO0MNKdLaawd6uW/qUbUQz4BxunbpQe3lYgs15R3VuWlmJq4h/X
jhLsW4z4gbC3hbms52CMrvxdP+DMSPzmr95R800L9GHGAnPjM9QOWcdgb0aM5r3eY4Eojgkq2qeo
NI6hExCjVuXmLkxQ3WqIWJt5QLcl0MZQL24DkB5kR/YnPUdEI8uaL/WMs6QyrB/ZgP9XnW4w8khb
/feJDbu/8s/T55bkor/KPukXxc64nPM3AdAhrwGShuG6jq6SF0h//OFu85w/PN/DEecGxg/O3w8E
oBX84VuA/7wAV5ynWwYn/Z3X4OO+MwxytF3H9C2V8vA/eNts73WWk8puMgwEygw/UEqEr3LMyXuM
U2MNGhTD4fYqS9VqQLEBTkj0FnycpHDA3NgLUvCwiJWtFls6QSdk7Y4TXOcGT02EyNLGMYpom2qI
h6e2g2d5qCDfe82tQxjv5oCafb+vuz66Hct4rysZgTobzd1Umf1tV7TI58V3Q1dpBy3603dBc8OW
cbed6w63pKBFW0vrScJpSCAKXP/Yee7DhOL1TQL9G1KQc5sBHY5J/nNWPwJQVP3F4mslw8eBgslX
xJMR7Meye7FVPh7muMKw8OLlfxLpy3CL/Pg8K/2UhZB1cNzPi6VH+ywOH3yr1fbMlbJ9y3JsDxy5
3q6hntF7HMPCcd5VaX6rR2i2aoPTb0fwUrfuAjd5tY+1lzT3reGEZLEHG78g3GnQV9zpfXOwu+zR
jKI/3TA33vkJ6giZfxeyEkYIgs5RX94PVTgDfFay2nHbgLSDomanxMXMjeLhR/qnVe82flkFW9BO
76YJHANRZdk7bHOfkCIh4dVq3fpm6rt439roOzNCbVOvfjByE1Y90QLEA3RwxRZ903bJn0O1R73E
xGzXkrBWKL3apEeGB/AQSdMHYkb0jdsfeIa+Z1NVAUpw5k2b9u+YjYJ1MLj3B93snwszojudO59s
wOg2Zgox+tE3R8viDWQqDAGx+bYdzbdONnRbGLExnkcccwl868ObOAOLnU3TTo+y7wSK4Kk9r6OO
eLtRFfdgtTeF7b4PEXfZeJ3bbLt2uXXqZD0wUfiGcIaDriOes8wlgsdJi8eYf0Tis75JvP6+B0xO
EK/5ttSUUKt3F47DvRFiTMeZ+25MelDrITI/xJKAcMH5l2eo+TBU3mSKKusD8F+KO0f/0tbFY01a
+MzaisUYyNw05aZkS/Rn4IY3S+0+1BqRo9lNblnI7mZ/Ns6YopJUwfEmqdEv82fUsbczBOJ+3gJI
indhpreITmsKZzduE0QjanRxh+bNbIX70EPTGEXz93ziZuM6vbntBtYBZFwcihHVYhB2iuUdDYQs
naxIA76BIHA7VCg+9HhwkcRssHXPWNTgabqNdxrI/0OlcppvRrR7kEKLt8ZslUeixWvym4ED1Ppy
k6TRe9fwZ8CY+Hdjvfie+k9BH992k9/sq8B4E9oak3coWkP7/7k7r+XGlS3b/kr/AE7AJhKvJOhE
kZR3L4hSSYJNeP/1d4B1dh8TfTu6Xzv2DhUlkRQNiFy51pxjuuI0yceuboaLqNWt0sWODvaj0Kb2
QQuyrdeTWGPU0YtVZptxAD/JgqRUfsiGhUkzS8TTbXWBwMDc9HGarGYDvLGFoiOfuujkZowVsjRY
F2Md79qMuYDulQXhxMmtCFKXMACkeonScx5/RZItSqwm5VST1n18KD/rDC62c7ayqL3xLGINOOls
y+XcpsUzPOkgTPzAeJ0GarhQ7x9UDH7ZZNLZuwnBRpMpV+1Nk1tUVTUzdEEHw9bI/R1EdV8hdLu1
qD5WZutBMW0nRASUTps8Lu2dKkIqt4mzU589yAoikUJWRqZAg4kfP6/btfPWjvSL18/eloSJoSJQ
KoijxyKq5k0W5Y8NjYRV0qqfLAmMXTuH+XaKjN9ufKMpNMvDY9AkNMWtlY4WyADQ4hl3VG2Z703D
uZ/uTSs5wjbNV5YViXUJtl4G+m8CFWKfLevLbOaPcYhcB4gGToguENAfc5d6npkIHCoAFirchiW+
mGwsumNpzmo78ACIEqqPcWfWR3NAHd9q81efjmSwTJRC4wvAGHLMjQSbiiN3VkhBMnXxvTvSBIXx
hSgxkKwbbi2OpolXq+xC31WQHjnxm8bYIZceYV9naBiVrrf7uYiPNvr9dRok3pqjJb11MtKwwyk6
ZLLfFeng7DpJ6kIvOY9iE5l9NjD1OgerulJW82O6hL+UAVY+doIaUKbG2YW9eafljnPM+7ikHs/J
YchIaGXKvrAB+HOacJN9PsznNiERlRSdkzVO+hFLDaXZrKB0jxFudI8Ehtx69XBy7yzb9Y5TT36C
5YlTkejOKmG8RafJFgBJAVxcHwXbFu14vVTNP5GbuDfXb1QLUIQD7c+jzCO4kmnXxrsG8s5ckk06
VY76+8UqFvT9XwismrHqW0+Fbpn0haP9ZAjqX9u8HxfJHOEifZRaN8JtrJvrpdw0rBtbm5pVmzg6
AtH+RzkYVJjFob9O3vqMnzJN3mUVCZa1aZN5P9l3YW4vxfZ8ytrJRCCXMy7KwjUidGy42nyqRt1a
/Z8Wa3mGRSX139SNoCXr+Hf7H8XPf2CO7dRn/C+arT+3/6uGxMtKWeNJmNCLNXYhQv9VQ7p/M4wF
EaRb1p8y8j/NsZbEAWt7VHWWIQmTFqi5/lFEAl2xTH4pHNdkF/+/KSKXP/8vTnlP1x3dtlBt2bh3
reWZ/7NgazLy1IimUd9rnrkCeqLCH0DBXRhudT5qhuI0zUKeSAot4xvlyarpHzvol/r8ZSKjaQjP
jdkrhSrZDwQNlHs9vrTVm2ETDRPf/dPL/F/gwgB//BePFs+wYVm8PBD2/s3JWziUBpJu7l4b9Rv4
60juVXmnuyaRcfbb5JW35IxswhkPGTNzpT+49MTK+TzJfl9p7aepkFPb5n4GVhEOKdFCwSnG9Amm
8zDZNpRYiP+EyXWUKN7Ftb4btnDpuGyfL9xNxZksDQKgHoTqcXeTYJq6/IxrpPWwtavi93KdPmW1
KRPKs2aFnWM/MKXXWaWWP9Wy2SytW0ke3PKj5SrLXValsVseAa3g7XJXg8PYSqKrYQzLvf/1oCqb
PgqPaXmA1weMzajQnY1w0TfxwGPuLqwm4geFHyw9l4IYAK/Gj0HRweWKy80QrIPW5k+n2yZMN6Cd
L8t1IiU2tbMjPMZffm2TuQYZluWQq4b8LCGsp8p92V7sdDyYHeRuIr+grm6WW9uxt9dV8CGaKmMS
x1myyP0qQjRAvVZx24qtRTjt6Jj5aAZOy92ZybHrm71t9dvlGmk83FdcG05xSroGb0er/5iSNCBY
zJZ9cZqjXSB9b/Zpzh3wN66Piz9eGUji//5Ul7/XaOPK9VhqUf/n/X75lW2hcuZfSE/6Z5N0a5PY
wesT4H5skrMIctwtL8/y3Jc/vjwHW0s2VZ5ul8vLSxgsl/ldg2DIK/wkfdJ5aMgPX2xkdGYdNej0
bMR6yGAUdW+Huwu+AfiecNUXd4n5FAjl6+Q/6czmvWCpBgnAQcPBFRpjXBUN0VP6NQFtERKxaei3
XaI4PefH5efBXK/6PvCT+YOW2G653yaF/oa8jfi/612YXPYIpELnsV4elWDD8NdNpdmuK6Lq0iEB
WYzumMvL76rlbjelvdRc/Ta143YVG+2jTtCM4ubLI1huRuSv8N4NksNTmnN9NW17nK6rpC9+qQQJ
jrDWtnAJCSJmq7xli7TWrciHsqKoZtOHUQuevBDmEbEeH2mjNpkhVggn7wKVvQylSBhjoGCUrOmN
y9rpnqoaTDN1cUtD2I3MU4f02s+J61oRMDLANUGIJJ/S/M0E5UclGFSs+HLiOQ2/czuEaZtD0Q35
wGhGdJcZ1gaTA8dZt7GG9p7R8LqEktMxII9T68JJLFz/n176FmAo6uD//9q3+y7q8F+Xu7/f5u/r
ndT/tjQk0CCDi7IlWIj/XO+k8zehc9oGuQlywmVh+8d6x4n+r/VN/5vlQAjznAVg6kjzf7W8ueay
JPwzC9UjooH/aLoYtm06YllS/lmRbBa5DAqZ7VkpvoukUvBfWL2qH88R7AFNvJBe+hyr6paN6m6K
ongto767yWbjRFzRyo3ICgtlQ+k2gjDIAiSb0CzC/aAlJal9S1+BpdNovAirlnEvO+0sh8ZahYXF
PERaP/Wkl/Rl3e9ZVDe60LwjWifovhGy/SKxzxqjN7/B4Ips1mB64mpIFqPqbKUJeyiVlZvBIepz
bqZoY3XyrMy3wUiQEWfJgsgjjbFw7koNPW2XOskiHD1pxFdCHGLExC0J8kw4uw6Bdch6hSwgNb/y
0Qk5iVjAo/ZkKuEgZe8Oa/jDqGE7i2I2+K3Y0qr9RdDLXZAFpEU22Gg8dZhmQuHSpJObspCXnriZ
OOVT7xr5BjQS0jfXMXaxbVd+EkWPvervq4CliVkEIW2x/O0p5LnOSCupZ9zVNra+6isCRZ3EeUjS
iodbPndtP0DKBNw3zwd76H3VIBWd1YQrv7QVXSJYal7YkQ8+R/eamL7tTLuFfr2cQnYp2x0zn3fx
aGwH/CKriP3mwYIVzv9IJ+9ToR+cuTpUyiAhaJJ3aMBf5IJPCpgwiW6u2ZUU/aZuq3g16ESjVewj
ujoiGldEgr0IiYhkhAPYkV9MYWh7aD8m5+VWuyl0tg9mBAzO+e2RK5Xl+WseEq9YiF3YOb9TYpPW
WlteJp4W5/M7NpCvgbJvSw9bTgvBXaRwsxJJ3Fw1Cr+Iu3tQxZmfKPkwtPa7xr7Grgv2KLdm232V
Ls2LtnslvPd2wuCMNlbuCYZsNnTz4U7bt2x0bWxZ4yqY6h0a6m/MW1vpRuC20vQBpfRX0Hukfsfw
mejxWNO8Lwp10+Y2wZhjFvqTaYbHwZs2Uhqe38JhoDGHHL0KQ9zFzaMTkAqhT78t5xvMtumPke5t
rDleGaGtb9KAVz1LF3mL0Z6a0i6ptfjIBEN2KmWxWJUJoVW5Y24bB4CjLKaHJILLGjdBdOr05GCn
U/dIIp5s02rPiUXdD9WxNcf22ALcH/sw22sAd60G3uAUOsHB8YK3uc20NVlg5mpstlmFHVkmmn2U
5njqe8tZx4SCOUlDyI6LGN8KbVbfOCZwLjKPutYFTMA0xrqRu6Nb4230jsN3CponqrLoEEXVBFhu
+GBtDcJ8k7YVCdO0/11m/KSa6R+0qbzDNBnPyWgZdLAEs4zkBqQRAygtvi0Kjt3REPPO6Of3qPcU
Zp/6Nm/taQv7fi0IB1mj7r8UqazXEPeQoIzdPghibRNwltp2bnPfy1jfG1/aVHqHdonbNMxRoIGv
enL0go03peKYt8uTLsc7mSfDljy3Hq5HtQ9VFew12rFOFnm7wTA0X+8auTajISRWEP98bljzkxXx
0njRZ4xlY12O1eMIc/EC8WdaRbB6a9cp712azvwOZF2SpMehdTTS4IJqK9y3VPOMs1Pi2RDJ1vJi
57Z2wt9Nm/a7oDBfhjoWNLV4YSNmJ6sq7ChHht6j2KO7JGlTbZVVgbwt5KrrK+JIQ1n4o1m+Z53r
bG3N7o4ZqNu6MNfz+NueVYxAn7QZg1g2MfQKBkmr7+1RQFOUhku3yb0dtJqO56zxfMK0RbB/1Nwj
O31FUs1XQHdoUxmCYqj3TknbMyIdzSUmKqv3g85sqdeZhqbipbUt10fpuO0rc2Iim25Her0PBcGR
YeqNFO7kvnmDyOALUMxUOVDOMqporhkouPNnC7fddvLcHSSq4lhMzcGO4g8WUAWRIXiI2Yng5hnv
dVrbILo8Sq6xvh3sxl3Ncwxgc84JlcjzJezjlIz2cDFoljPxDX6rhMxw4lB8mdfRyYg+tSRv1n0z
lxvh1M5aGsaz2SQvqoYF0+Qx2z17JKGZyHRPH7KN0suL5DDAnJ4fcB9jt3OMvRP3k4/bwNw0SOJR
oHdHOYbZtgvIRtYqvVzF0bsmTfNuSiSmah1BVY//g40s0qdmfI/crjiTZffSkwFCtoxLyi1xYGUi
l/RlGfutqT04c5Pgq9Qvhlc9RITcrj3RDG82RkhSLtyHvnDym7HloRoRo0PLHSLfkPV8sEiYfi40
nVAjmKywKeiLjpXald5M9t8M1DDux7eoNE4saM3erC3AAiV8/RlKf2obe60KmqPoeEVMwoXSOWh2
kqnDJSoO2FRQSDept8sD4PWJ84sk6/igZLbprLZGn0KkYpQbur+kg27yabjtwia6BOF0NsNy3uCp
gX/mFJ+sNeJ1du3nyXzCtgBRuo7zTW56j4wpiBSV9Ws6Z797K/CgBgWuz7G0n+W8FcMiSAf64yln
V+vuF4DcfGUL8ZZEprcyyuQ8eEgdhxvRAtiLLI8q2NbS27Cx15D85yNadGvQ+oeczBZ2Kd5FRiXz
Ym9MaOZVCk+T8jPVpWdAlEQ9Vd4Np2o6UNF01nNP+oSLak86H+j1NLXvDDNS9rt6vquLFCuQnCxe
2DBkPXYc38tcNthzpK1dQoJXXTmJjVPmxIeLGmlPwj4pbQ9T4pinsR52otDIuHPkoZ5ZA3sti88C
kgpOjkM1e5QZLCcm47jjiDJqJd7pdxNAWZTvupd1Z3P5MunVL5nMWyPYjiXNXUIiy43Dh7ZUjJmE
De+f2TnDGVqthDOSNl8XilfGM0cm90iYMiP5SLWeEwkiLdaljK2i7Oi2ei7Ba2mEzkeIjRbMnC11
Xd/xHKLXsH7pop+m/SCAo/B1r+l3tVs9ha7pPSTt0YsWBnvtql1RUEiYkRES1Ts362HK2n0pwvRi
qx2AJ3nI85BCbmS0HVCK6HpzxlSFTHsaMQEzYDbskiaeS782LdxfUcgG1oiW9zjNymOVPMZ1dgxC
Wui2KdichxyaiJiNjSizb8ohDNthZft6KskqqZfwg8Rg0ZzN19rM+01rOfiPNY1Qp5aPim36dc2Y
oi2dA1oCtGJV/wOn3ceJ0Dd59Gar0dgJxQ6yJPd9OxTklwZBr1F99eOGujIgZIc6m+CfctuZZe2n
eQMo0Qr3TJ6wnXYOxgHiigeXUAxnOGXDGd/jdNQDJe+XQ6ZMM+ceRuNQaWoDIrP2NdGaG5HPFWDj
6cbjYAOuFYsbz2TCNtGb7yyBY5bqdluH4Wl0KfWx0+zYWBKRZLjaDlEniHyJ6WXK87s6T/xUNve6
2zZ3yqyLywJkmglG3avZepJW94S9Fn/IVDbr2aiY4EUubd3MImbdSzA9ZK23octrrVse206IwmKw
I1wOgfKTuU16HIVXrIaYqzlMgzd2lG7K3DQvnvhQUevSoTGzvauqfB0141tYlLeTMt+dxZTYDlG+
TnqsQ2mr1lIP5VqbWKQBJiO/CJZMhJKlYNRhosnxUqhcR53tfvSMBo1Spbt5Ti5hm/m9sYSB1x3x
KPlhpHTRVMJgw3tgPPZLFM0B5TRpcFNwwpr3rSvQp9VLZXifLh59N+92zNwO6SA/SQj6jggHdeJ3
QlkuE2nTcGt88VJ7DvjnX33sHLSwRTBtHWLHO1GbXjTdPgSY1PqgvYzjsCee1g9dcsvILD1ZFBHE
Y6+kRXuAacoUkVIay3WlNTttrret1u5aMb84I4zmIjF9mglENaCGMOaZppHzYC1OH+m6n043g4xv
b8emfOSKZGL1TIfM8l4q8cRKSzsj/u4pvFFmNASmWdu6i1oS7oNjWg07s5Uurzgc8bwzTqVfOtXL
ciWzTJ8l/btxQrKWDA8V8jqpnNjPbeOxMOjvm4ijY4O8nbhipbXItZ/EfQE4miP7p3M81IQx8Qzl
FhUws6g2Wvd6ty0RoVezjc+pfGyL8HWo70OvJCRCPbXhHdKerUayy8wEtrLsb2HfNZbFWJc/WGED
Mnr2HaDUR37v9FNNNFL2Utnpfvm7bKhXqdGcBpc1XptCv7Af60ljkmjk20FDmkj+gbvSh1KtXAsr
rgwQNAtmLJW+fEBOwlOLJspHEHN04xiygMeGOMyx8sR7QKQ+Ww8StkbmZHpBd8b2dkz7V7MZn5Td
tL8hZ8VSOsCEvJd+NDfMrd5H/L5D3dyO3Ra12K+m7p+1ddekD25gmExby+1E/pnmTYdZfqCDeA0i
XMKlIkI9fsjT5qOxx7NGdR2r+Taqyx2ywH3ZFJ/WpN/1pnkSNQVLRwa5AG9outNjPsonMeXWTgvN
NxdWtiAyKTE6sn4eVTttOkocCvqNLOg4Dda0Lg30xHn25KD4iS7lwlefg3KrKWvytRoIF6YfdmTZ
OtQWP0wB+jQuGa06IJKD+k4z1V0TcKSUJuWhXrJ5cMkGbEbvom4cakoXptYyKjzaoeGtISs5g7bS
Hvpy+UCad1Vn3ghDX4WcIroiPcGk2ZR4+lCIPjSKNAl4649KTk9yVuSExzci7bZJa26dzjkPeXtj
z+VFr6YLGmu1zgpt38rqXLlI89iGCQzGQnNuaQ289o67hN6vosEhxMkmhqmJ38Gk3Cf5yp0M5ZNj
CKbKfhBa90Y3EIxruu775hu9GhnF+ckTMaFo45lnervwzkaoDrqhPibXOmuTPDt29U3eQW2ou0pX
dA2YMs3Prd7s6oFCb9GVSYnwq/JR3tzB138GNHaI3cT3lHdT4LKYemNF7bZNFOZfnTUVoN1dPcp9
aNl+CKB7HdjTO8qQ6ykzz+xtkzXv4FgeBLBljJYiUPsEunxBypkurEdVNGQfFp/k9WwRefp13zxJ
cxel2cWDkaxjw7IbtltKHaQd3xd0edkwPvNYf1CA3COj/dCrlSfHD7etXkJOcHMqNkUrnupMfLUL
LhLX8nOv7GfdaL68VvsMSVfLUXYVAaM5z7tNjIJstd+hqXZ60rJh4GAB6/xeJOWvVlK8RfZZtUiv
VfTmBE95Q7C7pde7urcPYOdOIEeOZT9oaBvoUc8OH/tJAZCyJOqK6cck4GPlVvprPtKfSp2lAi78
0jXe2lY+q9TZNJp3Hikm8tJ5G9DSck5bh2V/xne7KbP3Tkt+5bwngZc+dkW0STz9drKZv6Ow2HW0
0zWdPbrTPXLCoKetGb5WjhuvxGkFSVek9VqpaNdY1V6HlZKwsbDoCJte8Jgk0SGxgYSY06lzOLQx
sjrd3YhyA9d+iSncTdgSmdpyWty7fbWJMKj7I1FZMPPdM43GC31rc01zrGf1IcF6il/iChdomXWI
6LroqzbDbdXblzgNbLbttu9ko7OaqJaqrN+TFSwQM6YPFWdXpZoWWiCzDG38UlnyUkZ1sgulZ6zS
BJBkMNxPec3ZLdWeapbNVaDK01SbN5VubQvDfZlLjuqpVLs81rc1o+vCACPs3ZdJdZ86FiOpMn9v
rGLrJtDQxXw301Y3mQgNk/4weDSdrGobi/rVG4t7QnoqGl85O1N7QoJdlys0DbSyh2Efans6cjM7
Yk4cdCdw1PersRzandY2H0Yh7o10PefGOY+zi2rVQWj6zmiHS95rF+Wo9WSAG0zZGgGUdNJneyie
geMcJ7e/7SysmgbD+yZ/86b5KVHGo12OEibbqZw1iB6BSchileDZTtgSFc5mGjtfLYVeRSZ7wTbQ
FvuWk4lIAt8UxY52jr+IvUz3tlIt0ZXIsgjjG+0Hxxruajd/i0BRxvkxsVlx2f2RoXQzDem+9gA2
Wm8GaTRFYR8bjhFQqfAtYUNE9ZveJ0/lisH7LuQc0Y/uidbjGdYVH/uieWkpz+u4QXgWorlPqbSG
dN1AjOnFvVMH7Wa5r1yfbiO6FPkkxjVW2XtTINcpvgjS3STW9cB3h3BP4cS7kkEQcOxvnR1tGHQ/
DQjKvLH8dC5Qg0+vBGjd9zy7joXCyI+j2W/g8HyHqUA/ZyLScObXuspPI0L0bCYm0urvhMANW131
oMxCQLau3XG8Xd4vtCLvvehfPLP9IEzy3FbODtQXQQ8b0JsPZol6Rer01JY0qXz6yuzwJ0aR0erZ
r8AFvjDXNl5lizynlK2wPWMGAX5JTDtoBSOxfCYgKX4ObyPsjoreQpekuY/5ENwbZnsjk4Q8RkTZ
VFjFY1s/zgHCjMkgVo/ZpAsU3RwZt8G52xvxtqGTvWpCgWIQ3jZ8CtqTdYamCdTCki1OQyVeV053
CgyCub18cHw26I+J/dE4w4WdKwVTBizKne6z+eB6+WPR4LFOe5zQvVWgsSp3ehhuHJFfdE28t2ZB
1Clh9pOlvtJmAr/0HVb5cgJ/yXph+1ammRyy2Q4pN58Ng74pYgdCwBO02wF9hW4BCtTs6n039Hxb
mCSNDCujZRhXNP2p4FiGvMYGPR0rvPRE6dmkZWoofE50nanqimkzVGLvznS3i4IaC88NZmoJRDyn
B9aa+8ab+02nBfrtzPlTGFRGDjh/5o3eXWujNoRMzaB8xgRQsYXfpmieyeMMTFRJ2CZGYzqwA1gB
5Gk9nINZKxkmNI8YZYkBk2jqnSbcdwKbaROFT+wIPufIZgzZJPUBStlDEmaEetWRicwQnLoZQbM0
KvspEUSaG5W5G2zrTgz2pSH6HVW19lKRJMjbGD7NGgEeQf4SOC6KuzZtEHp3mh+1hPImZTrusqwA
fGIa1M25R2pdAiXIizZoseUawMhLl2bw7if31SwCaxvn46Fm3UIj8wZmmPKHrV5MLYf7IdQ2dvXg
aHoHrDJpfbPrmetiHlShjiy8YT8lMTmsVFkzKpUeeJaGVyietrTZ2/MqKF3P96LqUAe99Vxkvxky
/KqHMxr1dWe7z3WJ/imP5T53eQsxPOimpq1tzmhTurNiR9x60DnZYTPDCWEFrHIPd7peLXPFcDiQ
GforKhmeT6o74LI2qd9K+5BmBqZmVR2srJI+LPxNGxTTbTJ1i/Yb4afXyIHmYPDhwOZd3HnxWmsY
okcue86RQ8lKbXNViN6mhsIP6aCVgGihjk6RPmJM/E76eV9m5I2QVRdzpLYsauIuqscfJSXL3asq
CnYA5OJk1rOW2C9FhHEpdrTHZjmS65qxSAteGFyaXZATJM1NJ9Hfh9igCkxGpPFso5SDrZ6h7wUs
T6qLfHaqEfzOIavvAJY9jUbxEk1Ihe/quTy6ZX4pc7w5xsLi7R2gYsHwPhnyC12skGovMuRshbZ4
i+zDXGTfYM38DARlZ3i8gs4CnRnzl3LARaI506Ez7SOEmU+WuJM+TOPa0Nnh2vWAVqGpT8DSKcF/
GzvPtO9mWX4qs/E7qVU+jWUOizDZpUHzwP4ad22bvXTu0josjXnlRZ4PgfcrK5mHZVa04BqsDUiV
2NlnEvSQcn090nY2YJyWt4Bglr3yzMPI0MEm1GUY3ScoKe8BUpcIit1cpgdbOAcRGs8BiNuVqRkH
lmxnoUuch2XuzMBwbwLXDYbxi20VoytA1iIlY7kYGBVlWC30NH83vP6AScIfdONhSOIvHd99OFWP
YWJ9EoJ5SoKUWisfIc84+1QOL1bMpsR1N3SHnvWB1cerf2vFq9XbQExYeZsWgJLNJ5mWtLZqadht
ORqjNqQvC1VRsruoSCHCa0LkhyVWial9uqGO9bl8cGr0qGBFon48M+R6FXQLV7MYv6Oovo/p+g3y
gRmKX+nBVtcW9N5cP5Ij/WSq7mIExOAl0X3RZUdnCZVFlHGgw9yzS4wrFnGVb5bYdGBHN1OBGTMV
9YHm9Bdx6Pt0DG/YJcGCIEPbI7aoEOapWnK8qe/XduDcD+mwGxGth/rAnRmHUQzfmUjfnaB9Q7p0
aTX0JZHKHgk1TkXyNeXfYUJDI6dutNGbCtc5uso4kaS5MXFeWNaMg3rqzvUSgzqRbZvV4y80/OMK
QQFQeQQEJf5DgLrysYmjte2Wv6xxwafoM3VMxkFHFgwH5ykcSGpRdXMEekWOell+a3F9MzFTrGfz
bBfRfdy6717vPS8qu9nJ0pUqYDLpA8VI3WxGTd1JUm1XsOxewoqRYtLvqmccuZfE7dGq19FezBjT
u7H4zvLqYIz5XZ9P+KdaprJIR1x8crzCjcWUgvw8WzRIjcFJwCTgCxHtw59L12+15dt/+9m/fftv
N7ve4s/9xc0unSxGT0pSiorHOCmMrT7zEpLu7a6DxWx4dWznzAoYMc8POWzyPwxjc3ETXpEB//jy
P/jZyPAEWx5tEXeI08OVOz4t/mNkAbg1F4/q1d5+/XL91gMtdXDn51rv+vZ4RTtnV7erhDPrO5Ei
MzgggXN95T5cXeb2qCTEqsUw+QcBcb04t4v0WeKkvDq8r37165crXeLPJUKdCxEIvJJeu9PL6iCv
oM3rw/xz8coquH5fwqOnYRes3LJO15Rw/8xWvgKWrz+7XrriAv7wlq/fX79ckQJImrM16wXsdlsW
Oj1LjK0l0qKxb5lo4t9gglbetLbJwqZjWLtiHxin4ixe2Nn/+HL9mdIq7eB1n7Ls7wJt+MqQuxxE
XSDvhSolQ9pxrhV/zoxviApPJwoAfB7xEOa+vYdnxlaU5htZfyzHmOOlOXynrRzYpfJFLpLdpqiO
pTFNvudpm2nmNGk5eeCrEVpYmhrBIZQ5QdblBPR52sP85OQ69Wco0+XGddxxnfP5GR285CGLILtl
gMHOqw6N8KZnE5DMTnF21ZSszaafNnPhpbtQHEiL/9Fxf1qjtG+8bpjOcpwfJEG/N6YdtMeoCEmz
rz5rfNf7Pg9S9tarpBnyc1OV3bm1K48zqiB1njM+zflNAT/TrRZFf2PwZ0zsEfgdePuVSrYhk0tq
UpelSmrNGQ+BL1Sj6HyY+kEb9HtrMJpz79QnBNEdYB1xQF5dHKjDV88YRLKTHvYELbfWuTct6zy1
IZ9+a0QWJy6zVf64Ko033KQ7Kyf1VW6f6jgWOw7su7gd5cE1rOA2NQl9Ly2f/LkPw6ONIkvzuzFb
RT4Q9fvM8KXDa+LybyLHgG7BxKuaerR/IwyJg9f8GkZMDuAY84vWzPllJruow3HR13PvS7qLCU6C
TSt4V5wmoMQF6EWWl4KV57rqrGtPTJfGE66Q2o/KjJEK7bZ8NsZtb2CgYX/unjI60id6pIcwzh/M
sHJpZVXTrdh7Uv+xaBHMjNhwZXqIvMw59OnkYdthYaJUVbOfVmwl6AOojVGy3YzUdDZGBsK5N90i
cMvPzJ40pnOUN4bukkPukoQ7ipB3pYNK4JUAhM3Qy86Yk95Y7/Q9bbonCpCNvryJTJRQmjBQUczk
uBbZA1iLKmHBPuJnf359/Y2j3MgfOwTu8jjHcPzgIahBvVqe/OrEfFsoApHCpHi065EWWn1GiniT
aMHzOMLMGH+JyvrWu+RpUuEpBazEPvo4jMZT3IZq1drGS2GlFVzT8sM1B9o3M13Zan4Y5r47qow8
OU2/dVoqRUMMtwUDmL3mrqsquymt+LbJqfOSatsBmANiW9dkfxDpokPfKdz+1S5M7GBt42e6CR6Q
iGEviqy1CKhTXc17qMJsXBcxGMJcIoWzjf7JY63SRnk/xCHzpGG6q4ympKGFGR/HwVhQgrXOyxAM
Jzml72SRU6ay8dRFg40Y6YwBFWjPaJuyBJto4FREMSbYNxyrvCj3hM0UvYXfeyazlDR+LAFDZh1t
q96tcFbmKSY0r/w9VBRhrtI/urLcKVd5mwFnvK8ZRylT3uzZ+nHY2yH1tNXWCf8fd2e23Laybdkv
QgW6RAKv7CVSndXZfkHIloS+BxLN19dIum5sW3bYcV/r4fCQ9LaJNpG51pxjTp9wWODbnvDQiqhb
A7e8sLxbrOJyHYhkZ9jVdBwzEEVToT4PnvPJXT4tMZdN3Ea3g2HnpzRAs5FPhJvZiIRVdTQS0gpq
45ok84mB0KW60lSIXI3nsKbzasclvV3ixFuxvISh9gyp9pMPVXFMP2lvcdU+BD2Cw1SWj3NbbIzZ
OTWYb7eD8O58YuXrPv3uWrejimeK5PQsKr//WqL4wL8372YgscwF3sq6Ci5aOiS3xhTLDa5euvm2
fbSqnYOW8bBEYbYRrPPQgKQ3C3DkTTFqK/G8n4R9MlNmlJ19MdAIm0r4lF2PJ6UqayxCPieURY6T
EBXmVAvSDCgXcTJeVdFRMovbJB0GnLzImi0FCrhURfMmI/eblCFZivQqzcGhJpkG93OXTIdYaFxF
KUiOiV5UbNnPA3pWR8CUkjK6SAY4hnNmPBME0zA/g2+FRrptXvPGYphWl1Udv1sW4740yZZu81vS
EWuF12OYI7RiRmKtZIjBrWIBbcTZOm81WKpbLvVUsnPM4yxo2dkyqbZeO1jrdqISkczdS+r3VOrr
kusGn1tEWPsqevU7rzzKskSqxuJnFXlOdTNRTljZM5xcb2kOrHbLT21XP6KY+qbc9C0dXnF5CtJp
53DjLdGBcde9LThYhaCoV9rI9Vjx0w+YHv06mTc5XBJqZ32/ezFFOewayssAgpft3ATVuu+nGyue
0B17NB9BRtSbLHPESbzEhrPsBCtKTvdNHVniSyistyZebryksDHxtDipJyB1dOhXbUyKC5QC7u2e
WiEC34uJokc81xEdzcFYFT3IqtipA2RA7sD2dLg9F64uL2rucpaeW8NuefyG9GdaOW8Do/tuq3If
GUT5Gkt6wYgUA68orwVUon1kWvexYM4MSHtao+1Razk0h7h3mb/l5dtkZOOqS2eWw4xslHS9q1Qg
0anCk0m6shvVKN8CYI2ia116Z2i/ROxvpd1+hSAQ7ImIuKMsGxxIkb9JaEq1IiZxL8S3SqdiG5jR
J3rWBypDPgZ+Le/ua/MijesF195QAFNn4uILAyhyXhXrDkCx4wzvXrM8QVVV/NvepfDsEzSM9Ckf
bmK3e40m9dCgPYDh1G7UiI2hDc39kIa3VFn8XRM1VJ/7ec1o4xIehzcrjKxvhLwS4Gjp1ULjvVVU
gFdMSsftZPe7yQxezR5Nphrg/2UZ0dIkUqJQqQ9u6fpk46JxLHLKEyFL6sRrzF0DVI09w7MY6LRk
Kzwa0VvZSeR1PnEQNMbsY8Jzd5dN9Juy2PDJzDb9qzk3NtaI18tcQndbFUlGsJDEqdA7xsGU3bCJ
fGy9PeyAS1lSq6k5ibK7shEmXaaRuqb6ku/FgE7HHFvAWU32LR8G49LtwDV1LlIuBZ2nhJWWthvZ
s/WZkaRID6LicqyeJ0Mkxx/f6K/BkpeXdvzgOOxhaQ7DOkQcdvTahkdVVHfTDpjI84+PaE72GFrH
wxziZWSRTXNRT/7miI5FFh/P73DSIDQQ6XY+25jzAAnn+e3SUnAu8ggiQWk9lQtpaufvzy9SQVdI
y+Ezn3DDjzEaDTM/dhHSiFi/S3yWLn3hXMzUU7kFywuzXspj3XXVJjHaAIvrwtK+9zwMVNKrt/Yw
uysp6AvLafk6oyZn2GpQ4rfYy0qZbjlBp5q9P7b6pTHCEWqL8Xz+Kov9EK9eXmJlEDAwRmJ7LhoD
r0ZnBwc/6na2tLvj+UWNsFOmWmAzDYaD7XXGBlcdo1eZwpDPcU7klEE2+WRTqsKMWoIziDjj6AEN
ZFgl/0GaFhrHG9WE1A/VEW0JNFyGQK7r4psV4YQus+wAXOKaDGSaiwW+WhdR/yYzs+6I3NEE+YJU
oICpsxEmSrwkmpKjE2Has2X6nWUr1wMq0uPI8mRdTjQu0tZf5RZRJtS3aU+5c32ktlAfe3NA0VHb
e4w8FVMJjdJQtdlsqC7Af8UYe7RBPe6rPjr1GrEBC6Y9lqKz11YHoV4OEY2Q85cyLTdcUhTBkwDi
q0mwrV82PDHm+Jj5LrWd8w8mVNwacVlNTnVU+iBEEw0DKOtXpJIPF21iYndn21PKT8fzuz7h2TrA
36Au0N5gbk7uWsWdZrXfcW8sFwE939xO2n2l5AXpOdPObMZj7ELuaGrmM8Yy3PQFG5CY02ebFvym
8dsTeQ0+SGrl6cf218ajAtY1kH7biOncbHsvHOjdMg4EWmZdvfH9Hdy/Y2QIlFI+1SRviogti7qV
GHHoR/Thk9ZMdu6d+ykcmevNQbNPYu+ro7qntEAITXj1rqiRXCr4NCu7o2BO1Nf7/98uBguP5N9c
DDsSLZPXX0x71o+/85+LAXKD79EQhon+k2fPl/+HwccDuWHZFjY8iZ3gf8APBFqapGD6nm16Jmwm
wrT/n6fBdv+PsPH4+b4Jat3GjfC/MjXgyPjV0uA5wnVcC4AblhpTEyZ+tjRE42RSJq2Gg8iI522K
Nrkx0io9dnVz0+P53VCgjfdJgfoPSzy6dZtpbNVkm7S+RUYWEws1XBuU+3Gbtej1qQ+y3sChlQM3
CYayu+gtddWJxj+ASW72Qaz8/12wuDBt18cN6dighDnAZ9fGT66MpokW7NITlRVOFaqpZJchg1gZ
IcAJFFIkNzVU/wP5Kisj/8dvW9rT+JMl5MePB74glxScvul9cBGiw1YW3t9+3zYxQvZq3+TIkGjl
gmSn1cEtelN7ON8yhFmhgwT1p2vtDzbGP/4+py04m2A818Hc+fP5Y9Gc1Zj3+n3hd7eOO2Y8zAmL
6uhSF3A1kRdfNAkUBcx8TGvItP3H73+4fs7777D3Lpc3iajah/Pz71NOom8Dn3QvKPkwiKtPUYuf
0JmFhdsz9imi9ji5/eR7q/wcsSJPQWZBvklBnQaCU7fGPw7Jn7cID4y+uZBLfTgi/RSHIRB6OtsV
1morxRxSYiE9/WPHP9hH2XFhc7sQB0unz0Ew+uuOd5HvdKoJqRosyDFmv0q3esnwVIdM2LyeulFU
htdLR9SArazDMBrjrWyZKeey4UHvuPE+nzzvmCauv//7tn2wKZ03DUeUaQOM4ZJ09RH66YYQDdWh
2OqHfde8ypB+hWfE312HEvYcPiQuMfdemNb/uBJ+P+zCtiGYCUIlXItR69cfDeMsHX2nGvb42wXL
gSBf12ZQbf++a3866rarDcsS+5dw9J//tGum39mplWXsWjT5m8VnN9qKZnnuWM0/rqM/HcWff+rD
CfZck1RQgZDAn5NgNeTkcg3paw3MmHm4S28KO2ISz1d/30HnA4jnfPIIGfaEAw+IC/jDgDzHmeeP
Ize0LQmYj42+PGBywpwiix1+f3elgpuYpuFVXY8PvXSZ2Dbq4HvMJWpDZhus+g5FBGNvjJ59yMBC
s932Dl2Av/EHNVLmAPEE8opuU6C2OFXf2wgguxHCGZwniGNt9N5hJjnM2W2LfwZUMHNJa7aTEzO0
qL+zBuOr24jk8I891wf016FUOCZeP51JIu3fLltscZ5d9dy4ud1nO2tK7py+dAj+Y6+MWN312lw6
KmMrVfDQ5SwYU3e+ZVEmN9MkFHpefD3ASbSufDVIWGB+NaKiT7tNlFAmVFwstlLmqmtB6LB0vfYl
ywV4DU1jogO1nRPO9vRq6r4nBeSHyB/NQ/h59nAR2OlwMuz0+e+7bFk8x3/fZ55derAS/O/DrZoG
9Kfo9vT7qpHUdoblCDv3bapY/3bj45JW1I1oX65HIaZDiQiRJuj7HHTXJhaoekmNU1S9lhn/b5pf
bNqMm7a2vsQhUMnEISU+ENbOGwgJcXpvFzm5fAiG8BCY31LDjx8L9BCrUfKcNBoEHTajWa+KmWYa
lXqzL45F0OFpNPgzNy2QUPt3QVU/9sPJyjROjthq35GocymYlYIO+ZG0Ehw3sbRXyUgy9qDuonp8
9NUxm1DmVMWQaBEpzbhHX+T3bSrEIfBQlHoldHvFIqcCT5GRRdC6htwtkjp1ZY88R11kWuvWh+Xv
99MOuNOjkya3g1Q3sI1IjmIhg2Hw+4xQF28MjS8ragqO3SqX1PL9W0lxuDAOqh4eXBNA02j0N9HI
yhPwGyr/RxJVUEe5ubOqVH7p4pShFN6jdhEt7DdlfLIqSQkk+B634nsl21vhPqB4FquiEV9ty3tw
F/ezLGK61MF0UYABo6ZM77THZ7Zq1fDogX/fpAJgTVWASWK8QjfQ9jd5PP/jqvp94PKFYNbKUOwG
npQfRpCpiwQyeO6jgRRd1mbUTDNjbeFuCycgV1Fsrqm0lP8Y///4q4KnrqA8oB8Ev47MQcvVESwZ
j13zqXPGu6HK34fWu54W4xFZ0XMWeJ//cff8PvfyQaPRwgvov3qYgX/9yY58h9JAtkcRQPWIhJHS
Tel9i6Jt274IqRbKPUezp5ZTi+X27z/++43rI3/W0/Mg0MyNDzcu5kuVkgTB7srqc93au3S2jQt3
yZAe9vYlhBppvBqjLP5xmC3ntxGDH3Y9vE++QxHk49ktSJ8HCcNxdgcJaXtQW6fAlptH83RBusVL
wZphLVSPMz5erjsGT+riyArUEypW619b8/tTn63B4+XbQlqSKdGvpyBLjMXy6qBDn8csCC/Lyoxq
gm4ikueQGHNnjp11TfoDfSu3uoFOsSHNJN0W8fhA/77EMmhu/n5m7D+dGubD+L0t4Vi043/dpqZB
6AifvdvbDvE/eW5sax2rRobrUx3N76obqUs1VUhLxI547uXPWHA/zVSHT11ufckmK1odoEZexr5B
HWywqNt4qBw4r5vejB6s1L7qE1NeMxVRe4p4YR8WVw3Q7NgN0aNm/NN/36XztObXRyPWANK2WBES
riU+zmkjBCZGGDvdXrp4hogpjwbcbyEtBJIEKZuQ3atSEiCVA8YSim12WDqoKbnQN37Baq0zvRcy
SOoVNrwOQPlmrOmXeUEXbJcCQdtI3hVFZpNwAqzdg+s/mHYFSMuLiVlwUYG1wSmYZH+AGTxyKlHt
81idkGxHHCN6QMU/Zl8ueMUPT0Z2ObCo6kjK4qygfz2LodUGGNxG0geyDnh2fEAGhSPWwCnSWCfV
N+tIxO5FPGLQGErEtlX8niYGrXsm/GpwjQPTc1gNtGc3LABBHjnoXxc1415Pq8/FhJ0w1YvZPvZ2
ff7N8MfHNs79y7xE6ookkfmP52zQkDkrWyjkVnZN70sRdRWN0bYOuwWdz/yydIXOFndBF2Lz2Nhm
d4+F6fXvF8B51vfbBfDT0fhwn419ProRxk5c3wh153wmQwtnKgGTVOrqzC+2jAs1vnxItRYJWoFN
/UtK8ajS/ubv2yL+NNIzAechzShkyY9Dnz8rd5zF0O2DQqr96PrkmNkZnnF0oY1Ff1Wg8qiTQWda
RgwIuXVTTFV2I4P6AqvVYWHDT2GFmlHUQc9SdT7KoADDuICtLvQcJy2bNQjDbwI3t9ZNvvTWoC6C
COxU2Hg+IiP3gX/2gcy2FMt1mK9jRdOHrHPg9X7ynpdU20Np3/SQ3nai8D5T1sLRESCWd5Zw2me6
3eeYF7HNEOU7Pu5tEx/qFFAcTMxnxw1faCU9ekPKs70Otkj1nwfgBEBjk1PSgCZp6QFZaX75j2P7
+0XvmSZwCebAdBl15enn5Q2kT6l5ZrhF3eyFGGDIuwuAJELlnH8spP4wSHosYV3IonAupKlP8k8L
qS7PvLKtrG5fR+V7Wjfrgt4CQ+etT7D3Koa2XhYuiqbSffj7Lv5hykstzPbpk7kAXMyPC+cmjIaa
FiDDcym2GBO71eBPyCN7+kaOhITohxtpI8b3ysxbichMaKqzkg+Z16+zXDsR/FdXDMl+QTO8npHc
b6tkF3r0If++qX+40D0Tj6N0IB1ThftwjPooaewwxWxSxkSNgQmouvRFmfktPYt1kSTvnYTF+/ff
PE9aPtzpVPzswLdsSnPAXX89MYEyuilJuLssNVybjkkHnwK+TDaLJ0+RH0L09TrMRIFzoMrwyQ79
C7sr1WYMSHxzKvd2clpc3nGvdi0yj9WSzA+JNR57419ToN/Xa5xIwaNTcl5c8+P0K4GrIWLFmDT6
Fa5dWnWMgzJeeSbKbbjE738/Mn+8Ylki4Z6g3Eal79cD4wVpFhXD1AGmvBp7+8p1+VW79K4ZnJ1V
zvW7DpYJvfa/LtjfV+Q+lDAm064+IXBofv3htAPfgWW2I7Osfx5n986SrA6BOWQIX9sblisAPlh/
ZhMeZS8iyzcVHe525KNjGGG4LDoPDYzamT5BDgtA0r8fGOv3oggbKFk8mtzMPvbPXzdwnAexxF3G
HWW4L4wqoEpdwk2yGuueEG9xwuxYuf7Os7XDcb6voRmFmLy2sgV2xij27swcwr9vlfun88UMmTPF
6tZ3P17IfaRC2ymxHc1DRNIK2pUL0IoovZYUwxCTV7QEpPuAntpFJENsmDgid6KISCuxuJ3xxNgi
uXem6Q2P93g/WNFdHHbddVSCqXaWY+PH1wsjDSEFzYBNS5T7hInmdclzIUitq95HcpIg671aah4T
pWIKl5iYx2MvUM9dc0Uk5gJwjgrPRdf3L7h8Pi9DXl0YTiqf7CZ6XZpkmykr3o9lPF3lFo81B1Ez
MppN1zAH+PsB+8Px8gPP8xiMJXNp68P1TUM2mUXpNXsViTXAk3Q7uLgBxnIA7TOIhyQe7jyjfU/x
xvz9l60/zLXQnYKhNKVl+v7HInaSItJpMJvvPdJBDykNu0MCbn5vh0629isP4XLbXipVjGR2Ud90
HPpjJFf+79dUrKUEDGzdjfjtyVCX9dLXvtvsswTzoVsoZMimiXqmrJBZWC9ITqzruSpPqWt3/7hc
/1BIB3uN2cJlESOp5X+4y+0F6ms18OMo39CnRPHe9qtvaR1FJ+IY7G1igBOIIAilKtqhUIr/cRf/
YZQJTEp+rmdBlxLBh9PPTKnsg1g0+3xYijUQFidcw+3pcEoUWOjNf+4xS6E/rCWZU+JyloEEcP5x
LelnbjVE2NH3sJyCbxWt2fVY997tRNFml+DgyUuFiHlqAqRvvsllGL46Mo6PcgqbfTSFwW1qvNBX
JtCpmCPs6Yigs9FBFGX3pw7nCF6ewVj3Mk4AODvGox+CSplbQYhPR3pqNsmnjhIT6Mf63o7z525G
Jy27Nn1B/7Vz5i6/63LAkfR+BU9Ak2VvOSWPZV+Te1cX0aGwJ+c5c91vyovFdrQnWrysia4iS/9D
rhW+ZLj1oR9o9NgnqjnGgxsyjSSF6CkJsvSC8ld4FSY5qMDKNW6Fqdq7xcYsOozOHY2N5rF/B7k/
rJJJec++84RpPn1T1PXbESfEkDxIVhB3BEsYV+gfFG36kjW3H4dgGyRUhSiaj/GQ3C7wvJ+60tL+
Cif4DDsCxrKsKBHZoHnKIH9iJkN7OY2W68kmcqkerMu+D76yCMquamtKT2R7mSuekOXTNKcPJo4z
1FqAggOrn7/EzNuKuZ9e3ErAEmFKTgsf0Uhm5iOYjaG6TxP53Ubp8t3MSNvy8y892ZO70naTq1kO
yRXKx9d67ka87GOOUq+ohm0BU5v1Xq4uYTCyAuvzpd0kWTuvUquYvC0glLXMidxZqppZ/ZA/90Y6
7C396fyVjNHNIS1BZmHK5Jone3LdVwSLzpRJzl9Zfi0uezy0eZmMp1S/VKarfrw7fxcCEu5UGwLh
8nepVjlRevRO53f/vYxFpLb1SE3OFxB4ZkjfUIyr5Coc5+QqcidqnfgmtkjeqmM8mQYaI6Ovjo1s
v05exeplCSEpRuNweX5Hfh1Jw2hz0eZFy41RtcvNgEQMHtHN+Rs6f/NNkqcuQcO4uVrv1JPKc/vf
C/aydcJcBeUxanvR4YIiYyo7dGSTMcet3ceJ7IZDD9RjJNIB3XfowtRgSXUJ7uZp5gzskMxGwA1F
eI+QG+ZSaT0bcVUdO3R/jsE02axr41NfW8anqWruVA7fvEpL49ZCPr4ESb8nm9PZCFBWDzjCSbrp
umh9/lgwxb+aUXsNHWYrZcBzm2Q23jJNaKGKoMEk3uS2I37TTI82jKG7hhQMDcTML1TdhGur8VDJ
mF56h7s3vaPApLYTucqbZfYov3sqPjpmQujOUsOYc2TwlM9pvoepIvHy2+GTl3bGunT7grmVv++8
aXmaXWwv6IqWqxJAyhMEykvDtYK7wmzbp+Jrrr8kyTaHP1FyM9Ry37B8eYzCYL73epR/0moem7lt
wNHBxq4XB3xTpVMIWBLfeF3i3JzfMXUdWWuspN8lO2vsmSOls9OeZLNIYk6yr8QMiUvp995lEece
1zcYUxxb1xAoozXttXYvrBgXay0fdY1S23IlMXmRQjfkWPdmUZI3o24hr6OtW9jtQIXBo4pLb2NO
PqymjB9WBEaB7hrrK2O2wTDUHaLkIypodEJU6u96pYav+F4/q2E8WktZ3nij7VxXHddJZeOGMdoC
DtqIBcqr49fYK2ZiOyNiACqz2VWRKLaqQwxLjkpxvxTD3Qyy4UuR+iX0ynq6MLBGfxbTkxDAtp3E
3To1pIyhxF0SFo3/ZYgvG3v2vtL/nXZTu/SHzoiyzwLIQ6e/9xxmuXndL2s1Maw6ftU9eq5BXF1r
z4dBu6jaJX0iefQrA0n+tYRhn9cZYI2qvfUt2FcxMC8idZ6mYRzuHD8BV/BUu4314LdBdeMX02M0
tOGjSJbsOu2N7+dPpOAkJLsgAyxgf23G0uBsUHu94yGDhtkL7wP9MvcuqIt4cY85LVDoUHZ7cMqh
3ywUlw61bc2PQYj1M0lqh35bNT8ij8q2AIe+TSPmWoI0u/thiq2rwE0+tZ3q7nv9Yun4vAl/3DrS
2K8Kedl9Wwbj5YiKc9Xoj+nQA9Ipa4z65tegaHHr4Cw5jF7weUKnzHrN4160yfs2XHmwMLt+6944
0eNBGePAw8d3b0NPsh4X2GI7cU1brliVsKj2ftPTphjbZsuA552EgTtNIEHaTIiub1DrzTfndyiD
CeDAByJIm9nNk0M/b+qy26mo4xsvfwpA7hEaIAJKYxGcOuVYxxq9Et5/ucB48DRGgmdv0ATLAQ+H
PDrU17I6vpazrI6RldVHt4Z+3HUpICMU8DAjyx0t2u7OTsgScCZXHhvbr4+F53KVyiW+OT/sKqys
mzgdWeiH5nJ9fsHO+YTLwNybXRud3ACeRmTZF0RIvSxJf/RisJVp81YZ6rsHIlCCChw1MzAAHjho
iiAr6mBTSdTWLvEiFgrPjSgt9G3gB20whC3LiJUATGgAKHQAFSYAC7MsJAkChGG0JG8GSMMWtKHQ
jENyg9gK5n1q6raV9A+L5iEqwIhd3D33SCJxtb+m6uTyHGcBs57AKarE+2RqviLlrzum85tyQpIi
NYNxVlAyG+aQBnhGH0yjPfe3C9hGyiE3ueY4xgAdq9BFSQIUiOR1H+AjBKzvNgBIF0jZZF/CVmRY
M97B018TQ/C6YGhdlQAkDfKy6Xn6wDeBS06aMkkrFEyUJk9KzaA0gFGyGEovrWp5GmbvtvHUsrHy
+iLTxDNAlgoGGHTFRPMtJ026TLGnOaAvOziBs7LJbvaAIdBylPMbK8672qG/OssWM6TmaLLEczhs
TFkFu1Vr2qaZHVUPfdOrHwkTUmtPYzlddOJDh3/C0sxOR9M7QzCeHThP38K2kSSAI5e8vyuD8JOH
F2hjTLO17/DdrEmi1UVGuSbNhNvTv8lT2KGLpoiW4ER7jRV1PDLSS+MmmaaXBPCo0ARSU7NIU8f6
WtbmNaUStfb9fWnaG7mw9gy65RVAHNkPysY9phGUPU2VRlNPW/SYkD4aFK9mChVRIuOvnVsT4B2m
ZK3R1YZR+7MNSWDWXFWlCatZAWvV1tTVJm6uR81hNTWRlVYVHAxNaY0q+1oYrCPKlmz6TtmEBAB1
JXbhzehVjZ7feSeq21z7onJgyAV4UZY7U7NhBwsSZQhCDPtWtc5KnJuZZslS+MeRHBNErhJj2M7Q
PGtvuZIxbqJJ02gXsLTNWJ1sK3nsl0W7y8UllcD3klJyBKS7G4o3fPzvjhb/jVoGODCzWEmC1DMt
EXTRCnrK+dpYNQIDRITiE6QMg2Z0FCjGOoSGaJfbVYKvzNcixFjLETFpHwPkiVqmaGrBotLKRRSM
qDig25xFjR7yxgadowPIeWOlpEA3c39ytBgyRRUpLDy2oCtvWi2YhAgLpw4N5aDFlDWqykLLK8mT
XjlacNk1w/eSB2Baz8ldjyZTaXHmoGWapZZuZlq6eX7XoeZstayTGNoryjnuftSSz1qLPxMtA6XO
KLQsNNcCUaxqx0BLRhsT8WigZaTVWVCKslRp3al/VpvaWnhaaQnq+ctBy1Jr9KmOFqrSu2mOlhav
jmcZqxa04uZC21qMyFwH9K5S/2CjJbBSi2GJ4BHcpT6WNoSy01kyq/ci1jJaBz0trYEEDyMSW4+1
O9Z1ZLdKC3A5zibuHUS5QstzGy3UVVqyq9DuVmh4CaE1tni0vikt7wVu1KwKLfkd9EHItAwYKLeg
i4I0ONYi4Qq1cEyzvdDy4UILiSctKTa0uNjXMmNHC459lMezliCPWozsaG3y+YW+4E5qyXKLdnnS
Iub2rGdutLQ51yLnRoufsaQ/t1oA3Z2l0PqFJfgp0TLpBb10ooXTi5ZQY9f76mtRtaPl1RSi6u2g
JdfVWX2d6qPcaEm2pcXZbF55saDXllq4naLgTrSUu9ei7ky/s9B5L1rwnaH89rUEnE/h5fml0gJx
VyvFtWTc1OLx8/fpWVF+fjuiMqdMJw+NlqDPWoJ+fhegSjdQpy9apt65CNYTlOvyLGlXqNljLWv/
8dHQYncuqWHtagG8E7PKQxCfa2n8+WXWcvmpesZeUvz42teS+lKL68dF6+x7LbnHd4cAUMvwW/T4
mD/DLc0M/9LRYv0M1b6j5fsxOv4m2YP29OmhIfCPtdTfklw+uZb/W5zxVa0tAZY2B9jaJrDgF4Dy
71/l2kKQazMBfJ96B5HE5ibHalBp00EUvy3ahECRT2f1aGNCeZFqo4LQloXB8YnIDJb1mPn+yqX3
gMOUAQynw6gtD5Y2P+DneJ21G8KPJ8i/WOLHvly3gRUveONIs/XPAdLnt0viAmbiJi4vvfO3wOHx
8/wXMj7ovyAaK906IaUKAHjbxTTjw/l7YHAWN4X+26Y3+CTxnL8+v5z/+fM7fLLuOg3A75w//vid
H6/nv1oZVrkuYFuuf3x5/q/q8+ae3/743Er4/yQZ/7Rt03njz3/8Y0vEnD8Le5E/Num/nYhxB26n
yX2ubEW+4flXM0McOjHxmI7q/rKEZHx5fpfrd/99PL87f/fhv0PKAXh1KB/P359fxqi1tXb2f/4p
GXVi10zxzfkrcDnLti2qb11fslSGiL4qAumCFeDjfy9LykIakgtn+/yWMX24dINJbPzcuQTU0B7i
phNr0sLDTVs1J2UaGFbRRG7qRXQ78rmL/VRY4aaepL8ydS9wSmd3jTjufUotornwNq2TwvvOgwir
PIPzPmvjCyJuFhAtg3MLfAZcM2iEK89nJQ4Lh/QyijNtR56DW4P8HxFY2RmYAHMy90tc0D71F+r3
pObQ7U3Mbz5Ll5uYUgfr7PtCfmHGFm9aBvJVUywaAuyk6FwZe7wsf+ugi7TCvkOwguxzSvJNGIfP
YOFQI0MJxgQvvwbyVljmrpqabyHIWw0JH7bShkDRh/1jnrKkGzDBpspL9iAALuJ28fZmIO7LHnER
yEpws/YtLt1dEijYX6SOrUaKJ47Vn/I279fgG+Z1gNrP8QCtZ8CenJEmcFIFoG4IQFKSmL0ib74l
96Nq7hIXoEftOMyfolunmm7ttHrviZQuCtxRPD/flLLCfdyz8PCJgVSde5kuDauKlC7ChMKChR3F
ImosVMRaZkg9i1JDba2q8k+FU3+ZhpvBLGEKQUdsI9JfKEYGt1JV31SZxtvMbyC4DQ9G34CtACa4
hv1yjNKYHAiYeS1wJ1/LEgd3Y7dxuy2aYS+rMjiSn86Sh7mRVY6kpdlvHpmth1g9xsi3PuE4I94p
CU8G+pQjYJxZVaiRHPMUBH29zYKUkLehSjZmU5SbIUksHs/Xaf1auREAY5bAO0tEEfyzKl8vCekS
ylRyH0Qt2JPMBP4YVThMtE+izShrWRnw/TY6dOHyhsYxu5Yuuexu6x8LRRrYLNR45yA8S4r62cDd
fJTuMNHrGJjtkPVylSf1QSjXvJizhEyZ4slgE46C0gfxUIo2YOhP28WFyVHJlFhdG9abyzqSHk6F
IctWN4CcTVycq9KgLV8PfYSxRmJIo72JIL2ho1hIFoQVa3dKYMW2pTrAHyQPLGhmnCCJWqX0ZYlI
vkPHBIsnYG6A1ADzlfeobAJyMjy9Ro7ExdykQ2HAa0F8kUyle1F4ZX0i4ownUVEzD8bE52hAzEIl
EVVU/IXcOp7wi5NsnLRtTz31oc5HmeUWIMlrXLdbf/Q/T1adX/rfsmpob5pwn2KMJXMa0FJEhaGb
jOSQmdW1aaH+UAI6UBdD0U9nVew80QV7tK/BJs7cr2NuqnXnejGGVOb7JNxELCsgrybPzoS4NCkH
sUkrFk5xxSS1jSBqEy2/M4y8o/qR1BtJPh5lrHLeV/VwK+y8BQdLTYY618UwwB00u5GrJve3M6Sh
Ifft69ymLZwR5byJCO1chxUDc26+aA1YbUDWNDg6rOuo6OfLe0kr2aiSL0ZVvw/j5F4O1mIQrhd5
+8JDrlUs9S4SAKDRHZIPQ0rrltiR73CcMeKKZsuUG/pCEsireASKlDvwU5oSOado6UlT9zuhc/I3
NYJtHp3EOuMvnw9tVS37tE+yTWiPr0lSzXeMgAhh1IAVtJmGyyTDDw43PVu3SwEggdUc0RzWsWDt
HnlNdbQUEzDHtJ9cowh3Bb4WoHUD/MfFCA6zCo/NkI6bKEjj+35yXkNxVdXXXUofx1DC0ZXg9Hap
rOAqBhxUgGXYWG3Bra3vIliC/5ey81huXUuz9Kt05BxZ8KaiMgf0npTX0QQh6UhwG95sbDx9f1De
6nuzogfdE8ahKHdEcuM3a31L7uvRuHpRQxMXDDk7Sm/rWgpZph5k53q+IbwythnNQXw4dF5gb7W6
ObVBlZ3/dWNyNnZW8B3WMZ5BlhBrPZCs/gic5Jt5dXwqC2QqTpIuPdaBHitAhoN4dx2Z9ccW4fyR
hnJcmT77izwKmxIFHfiinJNqribNrdNEe3AomFiTHD2CVhDRFMl14Xk7QKHapknqfRcCNRiLd9tI
jWVl4ZqUpAGsntuhcDfE2LEWxi7ex368wewNW9XktNZUymAokDtb799VMcV7Lxz4XjnpzwEAvsAw
13x0jT+4Wle9GS39FvaU7nU4EmfUbxEnG0DD7afMh09TH4nToNgp9IQ+FgM3daL6Kk1ci64FoVW5
zEJ9wBVadULlvB2oYG8G3vqUXgb7OK9Is7dQ1zTTa2JG4ICS4mXq0nMMjfwYyTzdssvReLlh9Mj7
chcx9dqgvGrUYxtyyoq4c4gCin4xbCTBOgb9LUz81+Nkss0J8Oll26Axt0VnzjGsvDMDvqfF8Xgl
/Xqh4itlqtxUBFoucEOlyzyb05nSJ0bemI+CTV9Y12DyA5S1nmCknoilV8mLjEpgN4gs1jKfrYK+
gPJMhIOn9eMtbo8dZGMSZ/1rRgUYCa25a6zqM8kAvwX2kJ3HrH3NABZuSauIN2VPVDdTszV1ckQW
FcI4QM4YezPjHNt0IbBBl7KU2dFjmb4WHNrQC+1pI5uBfD2M0YpJ/dJB/Xxtwfm31nBvTARvjyl8
g2q2xAwVeczqF5aO/H5ggUQcVGEvMZgXy5KR16aEzzX43QbsbT/thyj7LY2oWhI3bAP1yVjwCOtD
iMDc2gQhrCxmXUBSpnDdeVAhWKjtmcuovdM32bFtPLJAqxBY7ERWkz9+aE5gHesuDU5jEEQbgaYS
NZbJsm0MsEei+7swCtBPmaiXBtkgt9qmhw2VCVm/HH0ib8v0dqcnIyZq1qu7yEmJD5gMkGGOO5o7
nFvNzQrvh8bKHypCQATAnRsaheIBbXy28QkVXRn9r6YPq0cCZvrzGCe/eLvVj53fU9Y7wJqD8Nsc
0vw1Ib3hqFfauNTnuyjjCH5xzexgDeW4jwUzhtqLNnKUxreWCPIqunUTjKuhdrxXgr3hq7IajGZ8
gwVk6kpyboO9oaMnYJTkhGm6M81arjxDTleILBFcXjvfC6KilopvtA00sVF1/OaMw16k/nBXuXF0
YWd66UY4w4nod4ygDORo4pv04mFp9U20sXPicrsryY/FqYYIkIr2DCSU9Z9AWhkXwSHNewLee4vk
3WTc60bb8+7SsW9oPeRcllnkakbbHFEPuy3KTlXreMcHyZKE5qWIwgQgusvRTpni8MI96OYnZIi1
owbSQEVkQIEMaXDD7s20yosLCv7iGIwLQxgVe6ed9jItNmOCWYl8+A0JE+5tSJ2trUi0Y2m7Gzp5
79hOd1FpQxykaQybqlQm6D2urnD/9mj34q2l68FJ1NSwsnht5vwDk+Elqspgl1fmh9fp1j5ILZiW
jBGs0Vq7sm+2uuqHg2DftACxTRPv2ydy07+w1jEQ9bDFZ2QIrUUhZ5qNu+/ipICn0/VI/N1+CVeC
C26oBPOE0d7NwFQSmBfsUdLrwKlrJIZzlySOA9Qpx/VdpTahPkxENFZgCE3U2k1sa6nLtt9NjQj3
SHkAF5CTLnyBrIqTQjbuxmJUtXJKvdo3mUMee6ie49pwjhaOhUVuImWOxzzYFD5s57FNqgdD5OvW
ZaRcom7ZVm4O3DIMEigSOecW4/GFWbdqBYVtNPR2z4k0Iv1wBwYfQ3zvAwTXkVW3TvBl2OGwH2Zc
fGs5i04lFH0yrcgc9bm8gPfcRD6XUZjr2tq0STPONLXJ+xqoAO3ycaL7Re4asiRwkjeTEeve9oO3
SIbDuXHWRpzGt2jELAJNhTrJ1XOKC4+JSkV3R0cLMQGxNvDX4iTVAeE0jV/6k2jlNCARky0iTBTn
xAWEWYP7s/XURhZBtpIZVMDauzS1S6qTPj7p7TJMGzgeI1sZr7lLVR1uNGv8VNSKp6Kk8WS4dvLT
EGYQchzSn0gAaOyXsCRAG6iW9uZKslUK98VIPysFnjFwRnWy/YHMh2JiDxeFXNSz+BwXOGAMu3gC
NdGewy4z7gf5WGVAD0NkCec49TMQVJwkjPK3GYKTuzzuGQ+JxD0P4uL49HKRj2qazNuWyrbt7kIq
mG8lGu+iJYoJtoN41bVQjfoar1/YgYx/Qzg6YP9PznzT2lG3abzJW1A2BpdAh96Sncja3pFYArB2
mh5BTqQnVhTqvrGnpTZp9Bo/MXmO/Vq3k3/3c8PYbpdm5ldVWizvdOEhQvWSJbU7ZqBIPU5hOp65
Hgz39qAfgG68ScbETK0HNjQxqjSQPe156gEyFaMGiiHQ+bNaBdznjFxbr5eMhnt27BMM0FKgffYr
SZiEq0isauCSm9OKqIUA7eLaLiy19ly9AB1E6LIVt+su86djwaB4nZi6RZgAM09dG1jnOKybayfe
GmAa7jJ0I6Q1kOI4+ie8o+MhiBBvJ5X8SmoJx3uc5nypYjw4NKyEKIGPiGtstXlkrPoYNrPhM1Y0
jpmIqofCmRmxSwvT0kkJ/B9WEW8apwoJqXSo32FHLDstjE6JX9yy2Ep2MQsGJqBq6VrVK8t3ThG7
SDYjyIOVm3TqapWqW7IfIUpKhP266NNmGSuWQYbzgRZV2ztx5W9HIzmgN2iOPzdaI4NlNfKHAbCU
3+UKhgzCm8eBd/whHdoeF4E+HFTi/yrC6Asgv38jEBypZFHtEVOVhEFZkpKxqNZTlucrJa1+VTYm
m+PajfZ5F43LJq+jrTcBS3Eq8JChy+ROKdDUWjzv+EmjAC7TpUTNdJLqsE7816mdzqBTkL1bsjmO
XlKxFCleMcZ2vCSCZB1rxoeydepfJeShoyfepoZP2Jqb34ERay7kkY3XMCyPpE+ZK5UDPS84hbaF
zMiIcEE/GnX8olqN+JxOEBOmIeALfbKbvJQ8joqJxNWJ3gPzu/YG6yUoJbo+V/wqNfyhoz2mv5ir
V8uQl5i03T2NNZS8EsOfjAlr6iyr2cS5fMyNFLYnJYWTJ9ve7VxInmGwxwLDdGCbdUOyw2P/WMRx
BXXctObUAWqPzncJY+z6PVFwSFcCvb70Rz33vvzeRLxZh2Q2O+rRdnN733c9cOQWsYKJCDkvCp7R
rqPv8NEJ9AjekNp0ZDNoLmznaPrt2qhwS5bjdI+EUJiESG9LMsPYTyB8xwzSRWW1+cl6mmoPyTpd
UdZliHIQ4THXmkyefSInrAYwcpYY73W4bg2TSl9j7ddVwVZUJgjxoNxVtioRGpBTU6Ez3YpwgkVX
kVVVIXrPqhVkX7af1Ra0q/0tSaNzyIhn0u+EiXXTDAPGY63tSl2sM8HgyhyZ/7hhf25y7deYj4Dk
mYXkPdmYxaSgVk22sS81dZ0GLzhXWtacjLLzV6ipchaaLFFr0uYLy0zWXO/nt26xJLW22Vjja1rC
XyW6uu5yznti+xq3rrnUe9HCDlISsCmnyNtbl7IYd52FQ94NTSSXjGSoJdDXVXLZlWxz8zIFFJPG
r3WvMallxk+Tip6ngmCOCugimkkdKj0D56q8Y+RsDKNFO661xcorGH6ZTtCRQ5wA3y2Jbgghl7AN
Ed2hdLrfzMP1rW/VJKxasVxLlmwiK99Zk7lbFYHGA7fJOz8DY2vG1iJx9SNAvWIxWn14XzNcUiP7
2h73wlEjh4M2r7uvM6jJfRYhh+g1+6EjTMu0BVE57Pu6XBlzfq2z6+e+XmOwNnSJtVPYe5dagmvB
YRSO5zZljF5TOebeS6wFMz6zKra1Ho+ruppAgoYjBF6acJ6sEV9DQ2+i19Z1KIwD9jvgurAcqWUR
iTcEIi8wQtnLOG6tEyD4aZ/L/BZ4XXkqCkjgTds0F8+j5nS78cQhPC3GMAuuImEOkjBbS1IojGPb
PVJBNbxYLcQycbu3fDNd2Xj5WX5G66hrgu2k58gpxoVfl95Kg2h36b3p0WBTNk+kvINhinxl9wR0
mT5/OFkp2n9XCxl5Go91NnUHTriDrdwM041876VpLNO01JatxXgvXtshoGizpnyLSuMjFp1gy1H8
bmnat2NVhEut/IKBEp+Q2Pkbz0l/S2cedZmE+aVY7h1flisioION7Ycfpllcw/RnbssgW5nsydoY
82/PqzrQdHdvFLGzHIMZsVSKdhl1FRnxTkohi7WQDNnC5pzNv9jz0mSRfbcJp5TrNrjVra+lDBaq
8Wx1b8wwCLRPshdP7okP8A6Z0RlLg5SPZePXbEUJxiKKSj8Ek/XeeCS1JHqcHcbKBWVXGmszGfp9
XaQ9DTpHCXXkXRF+G15T3uk2JMIUSMy6qNJ0C2OYrI2AxECbcyOg26gCbCORNV9Y8wD0tPzVkQ52
JEniDjjmMmrq6iRwFixTt2RDONEP+y0yLOnMYaPUA4lgGESW2WdoMKKxs45nWTq70oNk7jqjWGRD
YJEQo30IjMQ6ntYNI0euB4Pyj6PFfw9etot/hMi5PLSB97NyvAYq3sEHzWeDLfFedWhtPZYtGczD
KPfJN1JGufc1V2wBdmJat3/pSvOP9diRRJTIZO/Zl5Ihi6Vx4mjaXWQ4MCVIhlhqZssbWTQvlheS
W4buYVtNOtkorJ9G22Whb9UQheKKc9/uAuA73Ajp/K6YrTH7S8AG911CIGlxC/3KJhrG+qCm1D9F
Y985oR5fYlX7GwMsujcQeVwng7FmJDRs4P3wfu5tnuA2FPSaLsHlInlJg/IyyX5cCIZgaTWvx7ro
sUPOSsEk0oNZ5Ps6a8Uh0qNmT4rqnVV449asObSmjBQ1/murLAb5KdB5fBI+2PSN/xIKcICxtLLt
mIEVzANtpA6wniAF7vK+fTfh4D8CN+q2rMtQeAxWfcn75pGiSu3JeEJKUIjnghpJxZ21HwICKjCC
r0Mvo02r4pYTiUDUAUow4WYY7OvwB04fHxqdq2g/hvSGtYPBvM1oBSZcGEZEGiVAgxOSuc0sZF8X
Y+TftXD5ltpY6RulgjcP4dpSdwFM2iPeA6xbPeEy3a42S+s4ErW5COjFupTxWwYWgUGDhI5MSos+
lfo5mAyugx44R+BRcNgJzmE05hExlG3bMqDVwV/OcxzeX0Qo3E0a9KRK1LzL28pkQhMX4TnXx50+
2sFBUEvvB4HL3K1a9E4mBM9BaLsx2vB70Jdr6b0qvQK9jYovAZbBOMU/YUaG2ObsKVlBje1+qmxa
Ze2clkCVnTna3jKmat8Vndz4WLxWZC0ssIMMjDTdV8F75ZYbZK2YbbwvUFBdc/iQuWqGfe9m7SWI
ItAHRDudJe/L2BqNgwOwndzWEBACWrg4u8Sd3S9b4SSnLAQPr4bO3BIoxGlV6Ony5+D3Z6a3p1UA
7DrStrh2XBJFqajX1a2M0qtlMvSd7GEltHQ48mSSsc3rch1Vlb6rsv7MVL5eNnXjPoQuy4m4MR/K
ghollIiPhozN0JAYH0VaFbfEa9dDWdu/fAYtS6xA/Er4O9ZFnVvP+rDrhq+u6uzHGgLszU87omjQ
T9EPk89uReLZEfFX6brDV0k0gOuogAQK9LCORiucTOo0aK61b80xO/umvZ2CsfrFZbBAg2imsMFL
4v+shul4r7wLYPpoE0Yw+0byESOjFnuNVXqYmI8tCWVxPvEi0unOVWkRUDDgEETJaV26hutHmHbO
daimYRkDIigZ5V3r+UbpucAt24w3e5Qm8wHdfppQjZN49IxPLph7XLAaUtxUZY27dqy+8yqrl37q
1S5NP4IiW403GRjRpdH1nHXDPaRE+8joxjs6zDlXPmYGxvcxZGK9iNda1HsrWmtnX7dNggkAb9tE
nNfUoKVNKWrRwZEEZHc0dabU8PFG2ZvhGFfcydoW22a8MRtEbhz3b54xOVTkZbdPShkRWtlkIIkz
FwdV3O5svE4PWT59V7y+E38oHu2gt3Y1ffQi470MeUy/ypHjJ/UyNKuTxP+YkOoFxhxhi+33rFan
8JgT6hknU3LC0JhdTOMUNSy3y87KEZAEd52Iyqt0y+aQgcdf4Rhqj74b6ufBLtqL2Yq9XpcPlqMx
fsaZs/ebhoKmc5amR8VlBJH1NKrgnmF/dxh8UkmwCCxUGYUPaISfbelLIPl1dqwBJN+ZLW/4ErT1
Chw1EzKmeecgLRn+mRh0x9jMT+xo6bGqYZcHBtRTcq/uyvHHFOys6l64px8KcK/rhJ0CoG770lyL
+SqiCUa3bpSgvEPbJFlgOQI4s0BPeh9ppX4XxIfW3WK2Ep8Z46mlO+rtrR1uZSfESWAuoPHMjFeE
iRi4jabDCzbJF/rFQZ7DyvZ/WWlXsv3homgw/qE69NguEYPDzLJ/L8YU6aJb2YfcaN/oCPSj2XBN
CBJrrWMH96Qqjx16cp4VDqdMDPFNjtZj6VPr2UbMhGS+8VlQgdzo71Ku3zdsEHeGRZQFjJCDnbao
iFIjOQ5kyS67Gr9RS+wELavkVctN1NFva5OUOwiP22HIjH0dOOl9iDDO1eG8ci4uc2uYji4DjJ1y
I8lIBsyjhi2wCqzouUkYu0Z5C82zLgscjNCP8boWbyKkEAHWkdzlRW9uW7ajz+y2kendMdlz7exq
5gju8o4MAK96zvu5e4Yu0Aw7DdvQ2Y70p5CF5ndp1VwCPefm9kz6hhYkgQh968JW6C6TFEN+FyoC
iOJwVfb5pZyGhPqJFr3MKv2sM+uHhd4/EBfT8Hctkpe4ZrxT+/jFpGo2tqEsOlpj6VCEkkdenUmX
bIgUzyDu1AGHcOqEtyZ33/2IIKPYHR5MLbo2MYLbPivGbei2NG0hP6axxZ2jfP/Inp689VSmzElE
uCsE4J/BVsOdxF0i8R28ug2DzyxL7gzchixKTHfBexKXR7jH/beBAun+JrUhc8N1VjKb+rlJHcMD
mGrrZ2hMq2ilsQ96FXbdHF3BC97ICv21a4YekVrsHy2JvK9vY28rtCE/VwnQ8cpx+qeYFzfD3uwZ
MVW6ZXxISzVF3r5qI4NQ4qD6UKyIVGLopxieK9SdwDmY1tTTyLnoO1tW9VZuffpIhZ5aRjhUAw4B
OZ7foKmQ471SLrzkLvwaGQfdJyHJq9B2m2XwM68q0JgWFdjpn/GV28BL99W352njuLIslJ1AZYwl
hLt+W3ez6yBJLdLW4Jon5mAd2jnipTYIWv6561Zc76DFqU0D2nKnl8jCRTESRC8VZoE8elO9lTyJ
6j6ogvJ5MMPoXloSzUWa3gFL166AD7ZVHD4y1VGnljxr5HmBd5cVYfxs/Owi+rE6DCQmBfg+H2Mx
nbrA8RinZOoxI+VQw2R2bAQiDNoc6yg9LFFR0NSvU8gKC3NBNQfwQTZtmDkEqNkAC/TBJutpoR1E
2MUsL5+cZtwS5ufjLxGgdRU+yMJik6uQmq8HwIIbtrsoKp22vJhl/s2owd/Wpo6CwZTWnoqct8Sc
IznmLPhDpXHMUOku9W6cNn1AL0ttrc4uBf+yKuVAfacZu8Cwu+sw0fJWWWQ+K3YPXe/39/xi36pp
gtWEPGTdZ7HcFcjQFpCnwxOy727NVpMFa9i41wxFsU+ywUBg5hBR8OZt/83TyYAwIhhcJcQmF3k2
X4oN60ana99oK3ssP84x15xx3Y1Ah+0X5eTZYx1pzSP1W7TQNRFvnYr6SBb02HLqQFKPDMo6IoV6
S++fkNjS4hICcMdqx7hMYbnqMy89Y+Fw2ECqNxJzjPPPjTYYLHvwQDK/4GOsyXZNHQxbP5mOPFfi
gFrPuA+dQ9L32V3VhtYxzEfONIO2xvWsx8l46ALNfDE+RdsTKhBEz7FmRleIIi+jG1Qr4XgguIkp
vfZNK68kS5xwwJLUDPImtRcTc4NNoShRJ4yvrIkLfdPWTftDNDjq2cRV2ZrD56rEvPW2eE8DtJdj
Wlkv6KRiRHYPhNR45Awb0Qb2eXOO2+Lq2XOaW4BAbYgHZjxT2hyNSDu0Fc880JQXdzL6nT14IBS9
4RedhbHHOGYdGdlFu3E08k0w4plpxFSsA3SgDE4ymww+E2Xt2ozCelXincNt1jzHTMWXLLvfhW3G
T1N/c7s4X2P8l+up7b+GqrtXleGvRruUZ0gVh6G0HOBx0VMU1DoU1w7qu9KmFdcJfytNe/iX4fI/
Psf/jL7KP9iJ7T//i/ufhFI3SRR3/+PuP7df5eU9/2r/a/6q//NZ//z3u3zRH9909d69/9udddEx
E77rvxp1/9X2ovv5cfz4+TP/Xx/8X18/3+VRVV//+Nv77zwpQKN3TfLZ/e2Ph/a///E3VBYzpOE/
/voT/nh4/i/84297IRIWGu3/5Yv+m0Tq/R0glGUhr9L/CiINjL87eG5dPowBleUu3tM/QKS2OT/E
xyFSePwGNrbVtuy7+B9/s9y/z3Qp7MKBiymf7/j/AyIFzvM/3KioSEzPChzWg/bsGQ9mh+xfkBQJ
K7hUGG18sHmvknMJWhlLgsIvvnxVdkPqfE6YtJtARa8xHawbUgPWfq37GztLfrvU3lPdaTsnRiSt
qaTB6KcvZRLcVDsQSS4QCPVgkQYtIKzd5jLCyABEMf5UER3Z3DjPmDh84zOypPcw1s5pIslgOTre
dC/ZwpDhYePyMvTw5vQo7EZsGXktuo1bk2XWNIqqaIK6YAERWohXWZLzIkf0s4N5GhG2oh4QW0Om
L4EKTNjqEYR3rFArz7HxJBLBp82iS+YLMIm48J7aVDz7KpqO7EsRAgDgj3ayo/FhIxO9Sveg9Rg8
SJ9mM5MTdIql+uR5TPnCjngGydGRWmRxRBDMpejNU6e3KCILP7xwNSWQlpqDzTDelYQBTJA2Lzrq
9zk1BeWnFetbi7HzoncsJIiJs56QXvtEJF9+bti379nOq3WmzxFP/DWEKTeqN8pdlgdkNGspURip
hWK+aJi9JNq9TaEIqqHYtk01IamXx2oOxp2HwTXq4jWZZeXaq9iz2UFRLdA5YObUqeEJBtlltvrC
krjXA0uuRattPJ/NoMv23h5p5IQ5LW0vG29c1IkwmZNNQXPNaQukaKd0jhml45hawWFatWFCcDou
i3VVtY85S4pMG4ujXUiGZXQum9glns6SJbrv4OobB7MprKdJb/HCliJZ0zaRBTJ707sJNQsuydxJ
85ck5nAX8bAqEc6Pmveqh+yoZGvfaXM4LuMm5s8E293cWedTeP5b6MSSKbq2NHti11FyJeu6zEkV
SdL+YAVyXLpuJVam0hhIlBDYLddcFaQPdiMlmNd3+akYXfGvG/5rjorFw5CIE9yHhWgJ56mi6hqZ
xa8wbFflyN7PMedwRp8ZhAyrHf6+ZOcnGPgstoWLwuw5Vem8kIvo/soxOyw56QKSen2OdOPeQzdo
xlN39TGtGUz/z+QNbNrIYlLZM2nsNPlYeyq65HW+17IMKhK+6Q/cKSsSCk555bb3qq3UKg7yaJ14
K6s29wOC7C+SdilRjQ87Jho0DPFsacUwXOvGuDENh7pXjGo16XMqjV4Fy94l9UMfLxE1xaGAtQ3n
O12PPbL/oTM+2dUSl9HqSz1zwnM5Ek0fBKw7tV6t6AyBAtqkKx4JQChtyjEZimFf5Wm5TIaJ/rgj
3dxOsbso1zmxqmU4hjGBLWPJbAjJF6QrGQwHOSTYjsxPp8keOS+1TaAXfDUjsgXSoJeUnCOeznCe
Nvp7P41JGKunlzKFSWEXxASoqrzpMt0ExZyfWybokTJtYZR4KSKFTC3KqwPCoVpJxAv5hv3e0rWh
GnuZdo3dqV2xCHkCeqQxMqkEQYH8F92kATZL3LZpIWA05Acyj2eTpfQiryF31UQNhHbZL1wNbk48
1rA0tOZiAXYkDyauCJV37AJFvou4ueTqHfsfDcpNLvCbLzc3AWeZvwsNjXSqFvat64or8n9ot239
qvwpXQt/SNB4ZuUmgaS+CEu0HwMZM5u4T9dOEU83vRDfdSQfGI7UFA5w1Eu8NFO48sPxkFg9zpy6
QWBpxR9itAlVBwJFKOg+qjBvm538hi2MYjcrPztRkRNHzgIn73jAaBrRDbD3GggvR65LznAAn6XI
01tUhoRqxAYsgvCBmLBvEmT4Kht3HqpenGY4UfGqYWeqbyJ4jH2UQLEzvQQ2S81KhCvVmLua15ui
kmNe+JSI+g0Iwa0V7FkiV4t2rhaQ+jK1wSL0+7c8VMmhSmcbuqnYTeNSHVwmZfj5lokXzYJZdvfx
pEMqOHQTuXARNqum+l18xTK6iViMGBb1i9s5vJFH65jm/pml5D7OCQRHjUMWgWOioh/ypVnpLIX1
GNq7T+kXijchwgQ9jPpdJfq+kuoXkyncGYP1GmUVrVudvIy6cYlxG26N10qX2bpuInPV2ipeklVK
WnFCtp3jti8JHPCwh/chIwIZa70igaKdHqZi+MYnSP5SurTC8A45u02WITNL87ucYohqMvB35NOU
1wD+4NoV0wFnjccq9dUkPelUeuiqea8D3EIESvKivOrBxe86f+my9LhqqlgPVfN78hknFGnakJTZ
cgD2SAvoC1gkvCf4fwcDOY0REgzM2fKkNe2DKbmyMsv7sh2sWE2qEUambSi+r5HDDnSOKig4udPE
CY+xNu0kptqVafrhRgw6GhnkszBA6G3yYY9uklXld9I67zaAKlhv9lNtQjbPynadB/gE23ygSX1N
dfueiBmb1KwZOKBKjC3JA0cPEe/RqnWh70muG53AcRZMTwx+TYoHtW5RXwbSf3e04dnVy3Vo2V8+
VyB0B9mauMulnUuaVvWrlpYG4001dPDGXhDzt2gxMlJGlPs+ffGSlOeM8pexK4tz5Zm/8nBAc8tw
YqETOR+AkafKyE6epY/7BNwCVFLOcNmrJ5s3xkqyaY/y37xVp70WS67FNjMFnmKVm5QyNT1jI4vd
OEdb9NrRCeYc4aH4kpbYB7XCrZwM5IG6+msbOvcz/YmVuP1Zj3dhbUHfc7Hl9XPITUIVhZUkPkLn
JXgcoFWF0QzJ8tKIr2pCddhFzMyFxdGVGl99zqW0oqfvYcoa8boCt7xg58/mPv8wA3HtHOusN8WH
2TlvUfs8oj42E2NbeObaIb0YsNhjmO26GAyeQOnbM54pXMQLXYa1o9tk1B/ILc5eUxxS2bxPik1g
Pd4CYd/TyJ0BwPw2axc3oTqYnXHwZ4uzU70Yyke1xktMr4Efslrn1bip9CneDro1bCfq9GNS+B9F
/93FqPjKFs1rLplUR6L8HEP2ap9WP5EZ76N+jrzXluVEGzm/XcCqqzH0vhJxqSAdn7tpgEuSjjko
x+BX6lshFA3+YuQXVQ3rZKAj9O1oW5ToPDTC3huW82Nhuf2KAuEcVY659jMWyfyVYOgE5jW2ENJT
+vGCXZrE/wZiM7nTnddEH9HQPbmpdvDnulKvrUPx2wblwhSpWyRtvoF9dx19Guq4xd/lcSFNTRsL
hEYjyTBNQ4mixZskf9WqDNpJf8oLBFv+rhzUyqjXRQgTdJTT0WnFg5c6SLOZ2XUGioMAygiDCP2x
V82+9t19JlOytceXKW/QzgT4HfyR9aDnmTuGuDa/ssOKkp2kETAtMgMUCHUW8KzSCSyq0qW+BVdD
0KOE02W8iEYLtiH7ujqwP8ds2JJ7+BZk3TmNSDaN/XvHmOpFYbjLULIYjyZnJSwbxoVoFm2J9Tt7
MDMNS4PrPBoN6VcYapBZEoLTpsa2Ezz9g9sw8igQBnLQ2UmhNokgn87iOojaUM6CrYTkQOy3tCZk
scwXGT1tDr2G5zeuZcNbZP6n4/fBiqRJ4Nbzw36kzTu3+ZGf+0ldxyu/x///87E/HzD52xPzOH/i
nzc/X/LnXQ8tc2ioBMLTf//knwf/8uP/dX9++H98TpalR8vsi23WF52x/vk8rrDtH//k3G//+D1/
HmI/uMNGRwpCG6Lk6h/Q9FSbn//xz40R6M3hz7s//wKn/NeP9ayCDrW+dNB1roPef8eCwM/4+Sy8
fn/91H99zAa5D4hazBGirZ2Vh36+AXphLKgY4a+EupYtfj748zk/N07TlYfRbZhVuI+gIiKAsf/2
9X/eZdytlj0so2Ut5rjRPx8xSjfbEpl7LGcH4eg4OU/pSJVMiPTq52PeMGZLiamSvTUWjla1d/AY
6jkwDZdQnM9AiZ9/9lp0g9WxyhlnyviknVv7wtVqcshBZzj/RHSXu6QoJZS6+99cnddyo+q6rq+I
KkDEUzIKlmRZdtsnlFMjco5Xvx56zr1W1a4aw+0oAX/6whssLNft+R1e0a2yxjOtwskeD0QuGMXc
wVlhGfS2vhGRyjRFvsF/AhK2iaT3yYsEz1Mpbga+8X6q7YFRsXis5Dc9m08RXfw3INi1fs1fjAuI
POt7R3uq8trlKBEP22hCwSOuHVSihl/WL7nKP2Ecu/hoYTgdEDUS9CD5pDwJX18sfEgtaBlVFp/2
3yiFQyRCZhz8bTV+wIJA9xMt/cHZfQHTrOzORuTvja3EKicAqVZng4N6rV8QExhJkJ0N8I20AVJ/
t8ZCMimRTrkPOF56UZT9A3CVNDuKqxnjE0otl/xsXFZ2i8bK/H7wRKmxYpLZx7nYV3Q0vOoZIaA2
P/IRXaEHzs3QLmT5z0o9TUxQFbdmAbdCaLGWIVjdL+2xVRs8uCDxOIfkPdoeph6wZIRxAhOJA3wP
bY7kss327KM4pWVCsIPfUBHWbUV6TnVbeaG1obzMz6l4Fz4vXeX1kbMGKi22Q34rPtig80tiSUFl
57fy1lwftmCpHrJUpGZxAG6YINcCyfxpen9087zg+BTblHGhau9hOQ6Oqe17zL1xYcG7D/g8ltWk
mE5dOOknFPEAk7A/yrl2v0lM46N56pFy+FMatvABtuMYY6t2fZtt+Yy92LGHybKnZU/usnNID+mo
2JcGx/DAcC6ZjdzCzkKblY9V6oD8uEQ/RjhiQ98Hynv0YoRw+33tkpy0UPspv/gXENdv+6aF+Vdy
R38s+hEGr3+jhc5UjS6xC2TRIvziAewCs2NePVCn36MMpDm/4qV8K2xUygqrAj8WCi74apJRJ/mI
3r/Nu3HBSHJEh9kugH6EUYzbsJPJlqxeKCLpAGE9YIK55WNnBy4tdqt785t99ILtbaIlzkf1dI6f
/4B9kpBesSF1WDCSNkP0xlEDbbO8hF9u0bY1QJbbOHpYqy89L8gL3qOj+vS7e35OxlCwaX677Vfd
W3rlpGe6d7w7Djr3lxQgrSMdVguZ1S0WuVL8zt9b1IZZS1CISxupCxPtQZIj4Te+lufF7Y/1uWqs
Ncju6OGPh4Qdx18PCaA37p7GAZaTXljde4pJHxISTP/9LgUNL94Xhgt6bimfh4oV4IGLcOChWTE9
SKe587rpufGb3wL1Db+w+yDBwmNyZrt+7QBV2bL5qvjUWaj12Os3k+37lB5nD3KhJ4OJfAJLeO5v
PZ1ElPuMEzI2Nnr9wRw29sP7VcI2aJDoNJ2kd3T3PzPlN7N9087JUfHfctq378xvAxqrL9R8OL9L
ROFSLgX5THxdcRY7CU+RQw91tpg8xbacGUxm2UFI7Xi/PczuN5T48XTPYLxhwIbx/CmKQ50aB+ii
g7hXv4XCmu0sXK91YUXBoLGSg7kJkyfQ79il6XZ1wuLxgyIJvMO3xI2t3Ms+UIHcN1SH9uQ51ZWA
iScHvMiwxuLqTY2lf4HRylzxtIZo43mV5rWyUzx9VPVFvg5/NxGw5dwKHmSFJoCTqMG9NHlqlWk3
n91T8rysCA7akTO1H/IP1ElReiXSpZTVjG7iU58ExlNLNgsZ98N5PQqSbSqf4w8yo2V/atAlmB3T
+lhp0tvG30Q8pzvrS8KV0pahODypjZfdI2d+QyfTSPjOCIYTJQTao9tzfpxhb8GErJ3it/Lx4yG2
2n1Nv4h1rjJK2C5bWOImVkMfxAGP7wIW2avMpvvjz3Cd/FE/83TWQ2OjRYKh6xdQ0ZVety2X9s7w
oCTz+sz0rQU9vlcniSHq7PQP5NVS9VeLbLzYswpjuwIrtR5ZI4kLYXgXwMW8Sw5HqgJWHALkM1Q6
QEHwHWfs32O78NfKnRn66Td1CK+2E+O2++Kw5AhEKeOQOzGbwxSH1QfyGZnKlzwDIOjXhIPem78W
IlURIK1D+YcN2t7GnlJN9Vns6RUF9PjFnx3GmkyU08MbA2hYiDMCkRpeC3+MtmFPCPFS+ZnCZf7y
AaK0+oyv+Q0S+fmZSxR/2xs3vN30ia1njsLkEbDekJ+worDzwGWsT30ARvTf/zTM1y/Meg+x63X3
WXQSZCYc6qxPsBLs6Fpeqnt1BxPwUIJosngSGDlMlb1k7ozR8zfKEZbxuypn8FmNn6IAZmerb+Jy
3LhIFooLRxLcTuxh5I5hKH45GdhG3obGkkAkTlyPXZ+Z5xxv0R74piu6ccC0Sn+Mv1rnoTvTtJxR
HlOoY62AeeY5cpJyg6CmrwCDvE7hqUhf8m+x19nOc/NbB5Qj2xH1uRxmO50xdDXOyT5UOIg8L8sh
tez5uEf81CnQYbOjFbrfUxq7PcS/6LqGya86gKbsaqSYnmp0CEfx9bE55G5z4Cl7IfH+6t/EOwv1
9+GAr433MNo+MEa12TzZMxrrIdvql34AQoNciBcfhk9tX4csgz/xZ/QhHHZhc4g9AVSAZdijxxG7
r7pLg7Uiod5F/owPCFBApoe/orv/NiaHzckBkds+7Pz10ltwIHk8iEKa4xOD090NyecR2lAlGES8
SLnf1HnZpikqr1SNrPpgAC8GTIiUkDdvvJ4w/ywJ0djroG16CIGnDivfuNQHgb2QpEGAo4OC0Ota
fWAPTMDDR7EIluKijPlB4fwSMmSyEcRFJN+Wd55UBPpw0w2/nm4PSr/Jg767GMYMrZaGqoIDlSc9
Z7Zu//ogNoXg4Ii+ahF73kzTAvJQFW5vWpK3MuQ7byOGfrTnBwi7Sx3orh95VLOcyEOw22aWP6PO
g5iQO10hDkznuPmCqVJ8N8JLm8f2jH5ob8k78yRgzwlNBT0sKB56fJGGer82mBC+pivkNJu5XATG
Z5x21pzPvoBK4mduMDmGsAY+0+Hi/KLUuSuG0Cc4rihTzTqEK5rMx1K1FHcDZJTf8ku72PAFCtJE
BKgw3KP2fcICZ/xQHCoJoGT3bDtSkHvlGTF5yGNf7G2cJwTSEtRrtjaW/8DIFWhmMrYe4UqDnJXf
zBTGQgJVFt6ZnedhTQDSfhu7ucM9gJW1OfI6hKAE1PXI5vHcKY76jHAl9Xh0lyA1I1j5vR4gDKwR
MBgLqUVJ9UcMGjag1n3H0ua4Qr6QiLsvr9B9O7u9rXVQe8qv8ivUAWbVv5MPMrvP3usz61x/w3k9
FDtrDKmYoM6wcD2rRXXFKp4llSls042nSAz+iFJJhm4acS4laPrWC3uFXXVewi7Gip8s5KxvSNEQ
78gTaDVHphJUuWkZyqxWed7PypmSyppjM+8Jz1H6FGNafso+9D94BuPWO4+ohljjjyA5/3ke7H05
Rwrte64ZGAW5esjTzvEcPJuHLg2hzKHdgWkAPHDFov1XQ5/cxhJZH3KM12yfblJ21gKfmXtprBcU
89T4qBpExNpp2Yt4P7g1vuro3B0qmOLbiPXNvsC3VfwVlCMoKvQePhLRhlcgEhbJLuoWyKRanNPr
n7Swh6f2styryZ1kT6yex8ZtMn/IHIoq4r1LAgFLJK5AI0gLd9pp190W4TWa3yHOgbhgc8mRR/ro
RYuI8K2nwkwI/rCqzpaf1zM8HdPTTS9vXAKMBT+HMwHqeij8ijmvnik06vuBU0AkxEhhfdjNKdqe
HlOpuuc3AWzvOd4vKHlPofqFlOdjusBHxZQROQTUSVF+qh0pGOugLa7aAzh5sIte8tQr2Q0qu3Rm
mm5g5NjN0PlEMLOrvlpzI4gedLKt3WWQzoQznI99vWezm36NX8jwHSXZ1kkXz0RwUwGNQkmqennE
tLZwvFFt1EDF2lV4NGeatPHopzp7G6xoCC5eme2zNtALrL2dAsWo4S95AiqHxo1aCEqWlBpRWaVH
t1NxuqL47WBpLdZ+nnmYSizCseyI5N0O9a7YP2/TLzDRonFKMAiFneHe8F0/ntOwREnR06R9nR4X
eDkEYZwjqkOnZ7nGjZc/kK5zS5O89ZjBiI+6TcbjuchiZyAhERqc3wEsFxb/pfm1p5l5ZwDWL6LB
BAWXfZZxLjfZpcgQNXdQFBtx5soOD/ZB5dPQL63oNeKeIxv4cq18TR+Ir5hftWATjiAvGJOC2L+o
+u0qdwF8dFFdjebXUYk5ywliwQ1R+V5+2WzEwaESPO08jmlax2LuK0kASD8X7pC8Cu9hBlptlW8t
GPTHTyRYxO52sRlqh/g8cdHsOTnmi/U+phbCUUTAxF635tdZcMYXjgfOJ6s/s24QhaKF7WEmbhG/
NtTDPeKO/lYE1K9sFA+e4s/ssz9+1GFlfdQ/u2B++17JxMCH2AgGK+zgFoR38v2EjWk5MQhvOjEN
UxTIG2/TXshlg+RUXHFgE6ixU5klvfsUbkjIzDeNh/S5c8YzcsLp9wbRsXccY/rxBU6B4OQZGyrU
zq/xjb20dJCsYe5JTOK59buR1IhuEl1kolQ+lufilO25Iau/Ib9B8cBvMYpn+6bq/pUKHtsNmV62
L89lHUzP88/QQm/c0GFWLAZoqKgUI5jVqGt2H5CohNpFB8yUqXsY7rzSXnDYXXmgVCX4arJ6JUyM
Y0Y/9/Jwmum0HSTzjbXFO5G5+82dbay6Dj4LLuP6GkQb2LOO5Y3Fy4rMPXrl1AvY02f2IEsmfJoC
sOk0wUMJTN02y5bfxK1/4Bk8HKIPPP2KfYM7r0ct6q94l64sd94FXuV46UE1/SAFUfyCpbzqh8rX
XcI77fTveuLxnH7j+H40kSAiRSTIr+sgP0fDuUzfV33fyR43hQQEL1eATn6qKCEQFm8N0+G+I6Ay
39I/5OS6J6E2Esi/FJiErwwNx2+9doarjMDWtkGiBMqeSVl1vjC1ECDilH0jvNTs/n2ztaBc4J2x
Xv9edb89UytBNJvKU+KVjSsS0fJwYKVB4P2mcJSgQyK6FKvp6OcRicsDrVlUEegIW8mH9g4Xj1UT
s/9htXoiaFLNl1999GJXviMgQdI+7tyqdIz3ygeYj4BQSJohZu4uw0DunBR/wTK+8eZg901mNMcx
FoHxIe1dcXQesSu+CF4lbtWDVT32lxg67/P0lIO2DqP2YRHNKrtLFQXiu0btQ8NGhXyUCRRGPvcg
20Dj2bIGXHvC0ck+2yO2cmgdPHzhG/JjihQKwIXRhch3QRsSlauIykvjxEet9N6ab9WfjtPL4xC9
tfeJA5OkE349wEHDelxhKNm3Vn+DyYPu1Ce27K1FOdEqPAfKFQLdmYP2TuZw2AO3zT6jv+OtMo+o
JUh1QJkrQwkqsxrNYSVW2ktiOhg9VeOxHv9Mn5xnvM1H4SMW1PTvbyDce5of1JvI2RThb93RVLWz
j/z2gstgfOyuRCPDB7DFobJl+dBTeEW4tgpAXFBmhDFnUx3ofpfOetis2Qld99ESf3cH33wmNj8U
LhkmfVFnoIYpv8vvKWR+KjNP8dMyhVhZLjJugrjzHYGKyB7JBMdzeSMWKD7kxX/R6YYxUxubCggF
DCo97NPwoKiDbMWO37T1cy93utOS+XxXlA8CcwgpZBoa3UnENG5wEXlFp0cNCv1eR+6kXODQ1m/U
fGsdNIw1E4ca3aF4Nfrz3D4z6ifcjGqIKyO3ejZbIoH8q+IgaKjBpXFtofdU6Edx+UOFrtT2ENyj
0lPXL/6jImMCwdn+edoBp4feP9V3IKVzd9C2OFRLLqO1C+oqeNmoBY8fyHSjcOA9Bir+fvS3PDPr
v6mNoIUDCWEMDQRKIocN7UiOv9VHsP0KIi/BhsRBTq0Kumc9OhgQp8mudlb0Tp2OEL6k5kHES7ZE
wbLeC5Ed8qABezb3qKd8bvdv/Rv/bBW3QH0zn5vyGeOxQ6Ta2vsgBCReT8x7SG6ZP0o22dvbyPYD
2YcwjF3jTKZhlJ/iNEI4sg2kTQbUI0/sqLwN5WuyNhbzg12d8Dfx2iBFwNNJQMFOr7zYF8kluFEg
PMMZ7a2toCsf1E0TxiX5fBOeOIYQS2CHAXFC44cgCglWLAKo2vhy9oTqUTt6c7A9kA+uCMKYHtEI
szgryaI5EUGHJdQwDPffDlic2G5v5OoIv5HVaOnT/MXTGt82A+wt3Ge7QoKG/u5wJS6N3sFKf5O6
EBdTy2WDTDy2JT2Q0wOJxeE3h5v8nig3QsyUoh89IZDg6xe72/ynkPyR39EG6igTTadTjcD+jaIG
S+uJqD0Pu/i0oI82IcUYPt6g0c5fEk1se1dTmokkL/NDUntrxglp9kXFGd/EiZV2BVKBcSVuAbQp
M/QTzp3hCk885KSxU2qFCgIR7nCa7oq77JvGIq72WGS7r/4GluxIwaOhWkMAarwT3efUheEwihap
ECEF4nwTMYLGGLziSY/2NecAMJZdIKXnAdSUhaTs39xExw1wuk3JXdlPEyIr1GAIS0BGpCNu8071
O6lvmFODtIr3afhHuFETZcvAqGtPSYnLYoAU9ImQyLamvwqHYrP4dCQqeJf4TqQ+TxRgSkaKlO1J
kqL3ZTrt3sozat5nRmYKxPQtIs4i/zao0CA/XTsCMt+W8Z58ZHHI1rCpid/nL16JbUUlYRctTvhp
OOegp140klobBX6jOkIMlA8yG9zH4zY9JVAeqDi+RilJghudUpzOVPROwGDd2LUAznMsUZYKxlvx
SidZXY6NPb0+mIT8fh0foST2X1lsm7f5wEKmWA0S7Mk4McGpNBkcPrA/W9nlgbB3QbSk2EOivqUj
YDcm1zRQ4KSl5IvZq9q+FYtPq41mKPlr9sLvUthpCC4yV4acx+ZneqNKc8mdKQmRVjdgsS4PIr7G
5e+mwSFAD0BYk0lMPKbW56XMMowpjqqIcFBzLU34+3970DELKvQAWvbU2mftozQ9yPG1EhI5dzso
028CWz/XDI66xAcoDvLWn8VlmzzJlnmwZZNaA34BIsGsLOn9uozDhkKHfE7a5j4EHNAcjvb8RmCi
xDCQPECGXD3XyivzyU5iPlNPZ3QbCqTohjMjaxTA7rwhOxnPo2ZLmV/4KaD7DlFu2aWayOekXNUd
kSxFekkhkipjQGO9Ynk/fur5h4c6TO/8Oe+zpSsOD7onPUc3CHFX4JzbfdWEOyMj4gi7gEuS6NfT
AuPHK/CarZ+jjxfOQp44zwtTQp5RKjrGuoVBNfrRWKMDaaDYQ15cM4qUKD+YnbymNl8596KNuP+H
u4YEwOp6pezPF1w+lfV+C0dUfiRTt2an5OQjpZZqDtztNklRqm2WMGbcK9lglG2RI4PKOc9TxSBE
oKCBcgMrno430JbaY9R7PExkl7mFkIsZOVw918gQsSswlSKVHe4qdDdsI/wGaXubO/oGcW6+j1Ug
Cn8VyvYnIw5QB+L6qZNQqkRYaZu0hqtJf5grfEnJVVa31/7PO/MOZh9yCQppNUg3yJ30xx3Skxph
MCbq5HKh3OsCIqgnGYb3HfL4eXsO/vK2rDSst1ugM74NaAyD0eXe08RhGLkdJv0ORfmARcRP+BWG
Y/JnSETJdtvcrQxPPLPzzuHR8Qi4xgRKKjt57fBy3Dl/xPUyCbZBqoFtOiXINgwkLIUcFBmOrX0j
Lt0x2pNsxDlnD1EShRYkOZ3lNH3wxuONLoFAxoRKm83t8N/a3XhBjTKPihK+Q1042+wclJuunlkV
qhKy5IvdoVfDga6AKloKTWDRAf/GIPJi28JAB4bFoDpDQ7PuRT8o5D+Gx8CyQHgPfpFh5w65TcgF
tTNqfnON5QCmabNiAXptgElu/QNgoES/zrgtZfufZBOCNx4UaaJC6UXLDxRPhIxiwo05z5tHoJ4F
oJzuol8gtiOBVOkX7mdiKhEPBvp6ZBj4XRNLAeYiwBTKz3hTkpwCfaXiTrjDXAXWeZ9+ERMCN8pT
5ir4PYZBMvYMA3JxRNwtYocgJnd3/uAhHifzSL+O+cFQIhAaFX4jIWqHOrHzQJ0g2acCS50moHmY
ttWnk/ZxVVz2eqSxwbLIahu2MZOsvwzPNEhjKMSsRbxKXjC8oeqBdNijIWwBpePTYsNq1fRg7+0e
n2Lpc3WsY/XhEjnOA6p06Azi/oM3QRk+r6bDdmIO17F/R0HG7CqrysNCOQFpE2XPwIIWF1lefvWW
0q/EkNa4uUOT08kkFzkLUX1jjLnMMXph7endjS+53Q3BVUNNCYjLUTvVoZEJcLyZt7S5tgeLIwIQ
HRlKBpBwJm/47/Fb6FCVyHVgCGAbzV2Zw/88YfZSoQ/AVPJ8MmRQWzuDl1S6xuscgnXjzhbBZUhY
izwfdfP8tMut62S3F+WVGh5PA8IvQkbIwzALwRTosiMLLg+s7IIHnvWY5o42XevdwwWrkwP45MGy
A/E1ylNbIlW6NdedAhNHy37PM5UUAo1tcrAgO6uuLY+a3A/3x7gyLSP6dggxkwDlB/OruUbcE4kT
kzHZ82BJ87gk7n8DBOmAi2xEkyOK+SgbbLkp+MhE2bfFfYXMA/CBSTBSyrRHxnO2qZ6rka9Q5SQr
Q8eJLpY7m6h1U1KzBhR3J7OxfXZPG/mQArfx6TnR/rAY0RT4BqVaPG/zFfd4klQDnUXcYD7IHphk
JLjkwApZWzW9ZCYCCUdxjtxGeBPBeP5bdobiaeP2pBGaZiejyldcOTMJLXYdUDgcTGiMhYnqdw2I
CvTc2C8dhY6UaauvMNGooCXAu+gwgp5yFhbFchh3VyD9DbZXhDOWaRwkAcPCkgrRVc8jn2WwrR/F
bgzwhQ6yAPmlRbh5OPINhrqBrNaQVDgmjXMwLE/RK09UlE8gu7AAZrRZARV7iGyZXaCp8B+C1vja
5vXuylhSaBVpiNL2bBK7p1AP6AUBPVbW0HkALqnksgOVlEmBcxXm9tyWBRfejkIU0rc7UvzmSQff
LzumaUf0yMcATbiix6rYZXuulD3TkLsYY58EGqsjjQXauilJyQfpbpOG5uOpjwGAe7HI4nF7WIxx
wEoDkWmkYTV9Ct8gVtjGlN9mj4rpbDwXldvxTAlvzD96C8PLAYO4zaQhBFkO91QlSDmZgtPxeNbD
Dv2/KIybA45HS+mo45+xf9m6XpQSHu4jIUaw83bPXiVTcoK2BTQZTwfRVj4pI5i0afy6CZiYDAVT
FsQ/JakSfacnVqBKrY8gS7dYImV85zAyKsiRWxNvgjwaU4LcDpnlEXZX4YuvjUfIS8WPF41bqENG
jZMcb2fB2AvZM0r7xbLdBb9Z1fb2JYrbyL8CjHwcHoCtdWs2cQawt3UPp7x9pyLC2+udw8rjlek4
cW7nHKeIaDIbafov2wayndnoAcv4kEMfcNbEKUuPaTOoV5Yl4PSoe23Y6DscG/ZQWFF46xO367+Z
8PRAot2VpdvD3YausLqP9HnmhgA7sCqEDhNnOMa+1O/hliAzwoCBgRkOOzWIpwCxO5HSeYwY65XR
mXK3Hg8KsvtMes7J8hoRcbGx/NuMWKz1JX9nzrCkuDJ2onXcBptfYjKzGbFzMEQxZjR5yKCx8xSA
VjR7E7TkJhOn+wQQwgbFeSeoIb8++BN5M/Fybhdg1gq7ks5sY7iqtQY4Y2JzJ8abA8nOxxb7cPZR
LONLniHBGatFRPkju9DBUU3K9luTgWHlr4oYYg6Y8ZMpcdhByUlnKNnKqwCWTP3a4j1eihAk89lC
8rWD3wFAOEW0rhyZ/cjtiEPImqGelu8+n8EE0JIhEuPu9W82+Qu1UZJ18tXt+AZ5QvkTZBH63hvM
oO9A/YUgLSgmczgj+0jKJ6wtqmoo7cBrLICTKnjFmCKbh2omVIUwBdvvGnikzFy+FtqSbtGoot6K
huZsN83a7Ye2kUEJp0RI2vS0GnkKU6jX96pCsWmXjk4B25l6rpj4taZcUdTZ7SWYiHuzkYCRpYCo
SkQ5Iax9pD00iqJf5H2GcF4kNlkoTg8a3QKklgTmtCu02bSPRH3cxwOGrNYky6ykTfVpFNnE0TgV
4XlK035ps3OdaIInrYxINyn3SZty1LI7HWLFzM6FuYI7Pl4axSCRiuWK0yqq9vqq/rRF/DlFHDL1
jtP5sRb+oLspcU0cG2WYAZq2pt5EgkuXbrOBQiUec//9c5xcFi/KjPO/b7XZDprlTrz9e+miyJZg
pnJTbrSgf/r70Ir7/dQkPLJhPCYyYM3sfz/I8QpI8t/X/UMHDCrXhi01LNxWqZt9nD3+34dd56tq
xVEyLQ3hhvj8f7+Qaum3sWiDuytLmkDbh3ZccsxV/vfrf5+NHdMPF7lw6UBRJroKivHfp2h08ina
1qlflutBQMuCraddYHvOLewnnTWSgPd3+kj579UaAojQtskQ5f/36b9b+M8fbn8NspOf/N836ywK
x5YcrO+o9bQ6SMh/7/zvA+qy1T77dzn/Pv33TbVu3kyRTuK8g60Ub7rAg8JJB2H8vx+m7cv/73v/
fvrve/KAdlGKKv9On46FniOBNsYNUJemdiccA3SI8uwAzWsryp2Fsq/u9PQ35BihcHFUEbTQQJmb
R2w4NFfN9crvhPo+UZlZAYupxlbeTqkMlPPfLhdbMr/oK1aznIig2VeRCYcajR1nt4JpSymhpfoI
gGAs43MpAJTZ3O2leiPSPVDAzWsjJSTvYDYhuPBPKTZbBpR6l+lS9xzIo6hi+ZFj2aYtpET5Uztv
bEK0GHBaNPD7mo2voru1KgVBtZXKF3QUhIR0XUyKCa3RJvVVuaYRQpFEabXrIkuXRlwqf6cAfG0m
tL1mwhOEJPDPaTWsFiFokRJQn6sWb9M/wqeLI60ah2eE4NG4n2GF59GpLoZQHUMxkfCBz7Hxi+aB
rqFBrmWqY9AhZRXPteKakPvcYuZJx4vXbQLCCOkB2NOPWYzP0pI1P/OAdXYXEwZpVNvimmZ6KiB/
knMIwT3UbboKD7yGyAoFujIrcixeY6DWPiIgN43UR3GM9eoJREghkWFgx/BaiX0Inj7RJhq0Kflz
hTd3KOGAMFVUmQ0KhNqURbSJho+x4qG1DaYvifa6M8kd8G+rbdHc1BvQJClgtM0f8AMHoJkjiH+0
znYo3i2RQGL5iG19qBQ/r9IvkwoQevdqMCOwaNc5weOjpAEzUKxCSwWdfWo7YrJOYNpSBI6roTwV
jXyTt6wLKkRoUEIE6gWDVgd5ZJ5nc2LVjILui4/pvRq4YkHIAAUKxnHoZ/VJ5OzScf9DyGklsAfs
WT+ydx1ZGV9Uv8zUVI/xwAFXoOGDA0T8JmlkhuCYh1CQl8PwGNGsE0u8miGfH0SxBc6GkFgubeG9
VEVuPJX5CToYutnjEbnb3amU6yt6WSCkaPRCQVkPkq7+aWSESOGt42iQVCwgw0HIIJfj+DqV526n
mW/4FowI3ZjTzjjgiBSmCYo3Q62islFXB1VoN3r5FGRN/6HFSNxOU7OZy4+x3Qj6dZASzr1kwaA2
NpJtEpHnJPpINUf/wZF4stYJbluqKD+NQDgXF6jLa8Qj6L2VtpHogBmKrgyHRDw8dEkNJ5C06boU
IJWwEJDS4T1DSGAzD8+8VOL8XZQfPdanYGoh9kH7eNqNmbzfZes+rnKi/yX6VHcadI5sOnVjHPvL
S9HoiKFJ5rGtmyN8mv4Ab+WQR9JfLHIh0NQUzjgC6DUASOrVg6pKqY++k8xydftCavbi+txrkGe7
rpX3JeAIaH4hWlGg2OSFJKlOc6zjtG4PQ2qwxUj9EYsKW85K8yMp5yRou/vUlh+TlkNpGyR/3eVP
20yHqWuKrirk8lF/LF9GVicOcgCugbmQi2Lc1EidPxN/K2Yg7KRgSmoozRpUm9IE69GuE6IznCMm
Ip4ItkL2nsiKN9AiMBC9gQGLbncoDMRbqlyJiHDp+6IeOVj0aHGy4dGgitmFkiigX70rl6vyeARp
rR6YIsVXHsknowS83lfzXSrI4wZobhpCs/HUUTZ8tO9KNweK0QuHFc1g3BhZ7fW8xt7O6O6LmM/h
TtwdG4aGkiPo7xhJWTRCftWJ/AbG1URNgKgIK1hceyFuxSmJUKKuZ1XZveFV1FH5WPG5SnbEhGgJ
me3SkxNCwtLQ0PCEdpwxUNDADT7oImPHG0lYKKFsYouNdlvgv+6XWJn8BA1Ee5HLcr8SyGh5dRyS
encdmvQlkszGYzPOQjm9a3ElPvVRfTTjdXeQ6WdpGRpY/TLS1AGK1bWChOjIB6JKP9iwJ0ExJX+X
R4Gv8O5xr5wYymlYGR9Cso5Hs65OUbMgxwfpGPaA+JlvEAncmhFxwuFXrGukyKTHa6nhgCjSyVhy
6SQJK9smuqmekOkPVyrqV2apXWMRddKKnvR8nIibTWyKk06gCxirN0XAJmpVkfie6990jo5ph03B
44H+1loTdlZTgr8N2W6e0XZpFNpARiZphyEaX/pU7sIYhg6Nh61EAncYDarklGSNp+jF305Htw1i
fwRJHRLoNIUdQlauqslvfRFPLm4Ssz8h1usVOmJt6sJRq8gYB06kR3qr4HKRv6KjB0ajW66CHtMU
Q+TILYzCMauqhPho9keMqIlt2VoGZZS9SZSHo1wXl2la3+eqP7eoR5NXzLsAYa0jgt2xj2cnNnHa
dFOoGp5THQUWqfIFuUjQOYp1R9dUlFWzBYiLsIMZLUehPI85qYXQ7ntcKq1Oo6jQ9HL+Av3njKnd
EWfBJyHVTFdfC1gQBPRN3TScqGDnJWReH6lQ/pRp5eap6hK/K5+IN1GoM7rnEm0jv9aNMCFCD4oY
WIf2GI4C6lsSNOS4RN9FEHGOVWpHqLo0qMfubmoSW7tAVVHaBD3X2PhOVqJNHLOBymjUqVo5DjWR
kmZW6mrYT+6CmM1MciiNQE16LMcQC6M2ZzSsGVEafEWvQJmn4wnW45yVfyHuWwPP4rNe/zTtaNhx
EpVkN9y/BuNlxezktDzOhlqAbRjeF2UGzLqQDciHZU0PSEzNx1aYRXDDP7GqEZjHbY8cy/OkgkfP
zK5Bpnf8SRYF21g6S2KVYL+G8MUpjsfvuNMjXwh3ah2goKhBBJwpAyD81RSE9JlUHB5toVzVrPuW
elR7ZMKNxqAI3hrrnwSracaHvG9ZWMYfete5Srz2riqNtJsl/O4EfG2l+bTsksdxqGmhGunOmyST
BqFOkkMa3mMgBU/xscP6Dw1kXEze28QMJ3l458B51gwZk9tNUaL2J9apW0eReqzxkZultYdtvtWY
xOo2m0kVpuDglnzmJmUIvioF+p2p0B7sdvCftcZtG+RL5fWsJwOGl0NOWX8hYKFCYDxGDEjm+ryT
eu2YmbReZ4g42SOFSZqu/8PdeezGrm1X9FcM9/nAHBrusEhWVuWg6hCKZBVzDl/vQT3Dhhs24K5x
LwQd3XukUpHce+215hwT6IscfZoZfL/Sb1AHvaI5KTi0XHsNwkMnZovOcEDxc0bS1hKxw54xSDdF
j3Zj0+lbKS6v2NbZJ03Umy8M6bLMktMPNPeG1NpHwHHXgCJQNckKYBhyTnyyohxdOtAxq+Ok4kBR
JGAC0m2qVi864DW9Oj3X3DiogHC3xbVCtujlzNehOxx1vaR9oU6gpZiCrhWZ0hdSSmu4VFPMe9mp
fjUchzUMdzi6ls8GmqJqWfuqEJ+L5lVNdSKJKr1RtWeOpvm8woaNHJg/JmZcE3qnPQbiTJxQLdcd
JmOaltKjVItdAqEOBdRYz6aHRwczzOGRNxcg36TJpSQVEi/V+8FT61LDj00ZIbAyxQ0ZfySqUVyq
j4za11US8ScpCbrqxS5BEgIk8FksDIuHNJcDljECuyKfcW3cNdLSbxNzphCH2+ssk2mH00Ix8cr6
1VkRY3NbtHR2MzlbZM/JhoDgM5U0aWJEvoliKy1k4BALztNKRySZLyFdjwLR69UROSOCMA7UKykq
o0PzBBQWNgzXo8kWSV7KE/38oGxEPyKEqtXpmj39Gdj+pd5hPzKNhkMfNIRVDLWO/SqiJ+VHUOtG
hfIEUnM8YP0egquptehNoxTvWCbdg3tsYMF/UdQDXRojQoBopxTwn1xdFv23wYgmvwDjEyIHL6JI
X0RXJWmfE/lBp5qenxokIzmUJk55iLs89IGHDBDAlz+mi3DKhtekn2IwnjB6M1DzffVo9Hw5CmlF
yyHuvDGTVn6JctsyiJ4taaOlAb+saAa7WuHiVlCbC3HkYKhBZu5MERnZgDZDeImal6XVXZhiBBS5
tahZXuWyHJCjc4qg5fRE9V+DRh7xv1T1myC3wdYUXztZ7YQzx12FvfNrLKtiplbrVgfAqZnMGhvh
mKXG0k85KBgNU03RZ/uOa6boqfHGYchJI+WrA7mLrplQpJeapIwdRvRb9b31+yttB43jk8kqp1UA
f8sCA4WVb/xGgagvx0siuMKVkZesLQXIQyb9AjElcyCMkGqB8JtYmufCmKR2PSViDoYI+r5SEE4G
zAwbSueUhIFOUnCfSF2yNJJa2atdC4o2dltiTIgAB+9KBHTxxv3JcvpSRgJ+RNZOs6bc1oVvGWfB
2pSe9/7JtiqGPI3cLTzQlLDYh8hFLaXMq5C9VhLLKCRC3c4D1eR/KN8zpVPceigfYqeRYPt88ojm
MEHD8S49xUv4YlQ4tozlTavzkf8z6veHYWRAXTzCZyG5Sh8wpERrXhFN6IUF048wbDl2JdFb/1RO
gtERfGANBnMPovE+uwD59RDmSDUEPaF4KMEEhwewy9cRZDWsaRrATZa8kZ58GcN0IcRBcIq1W9W2
Xz0cYVqUHCVz2hwOLze3ZXq3ciWuKjjyzoCCRIJxqYjmqjWjbVhuFEl8lCNIhkSx1oChB9vSdBPt
bXusrKQ9RGL3o3TYSEz4cAAVLM2ujCg6ac/4rnfXPMu071E9pc/okPRlsWzSkTHQq5+GzkyCKot2
a6RuezYk8k3q3xY42qK2mOXBrSF0MB2tOQQl8jclFI3wWz6EkcmCpHduO+A9E9DwuVJ0Y8Fqvebl
o5RMWd/z9vn1zOLv3AgKurrFvpT8ZpOipWzZVY3R/LYqUXL1CQ3yrMfrR2NK/ZvYCK6V8CbBrSAo
grSQQnbLGDCaBB3SgDadp13tpazgs0bqN20bKEs5UCj4w+2YEJBttQaji3xc9NA1Zv0wYDtoAEc8
SSSQp57LZEzsyAGzhjqnId4UAJhHiik53+HxZXRR8OyGhXpPLetHSYTMezXVZ6pzxeWnn8+HUd8R
bExH+kV81RRjZ3C2y02sNKqAG7BJCyz6CMZ7FRKIhW+Lq87jo4ZO1RtoPSKNVgEcdhZsrAJCNPhv
rUWEOWPKuk5+Nb8LUMjjQS0RMLPS+Jb4ISTIiYgqgHZJTJ32ZBgnqDpTmvIzlXBB+cRaV0W2LNWM
5VXlKOe34a2pqnvfjuMu1vZWgtM4aoR4DvMjRbsIVAl4PadIeukW34O4vENN5qYXdhA0/+hl/3/5
bIYE0ex/4bN9f4TZf4ez/f2N/4CzcUL8h6gq/COpiqizEf3rv3Q/Vf1v/0pCg/EPWVEkTZUt3TS0
/6KzWf8QwaWJAN3IubNkyfpPOpsq/cOyNEsXZUXT4EuKyv+FzmZIsgx9LZtCLNOJPqeJ07cQeV2W
qUiqpJjif6ezRZJfNJrh62/S8KI5wg7aAd1Bj8mWAHQzVnBJhXK9+vuQPwGh6UF41AWjWsXSs5Ld
v0//PlBtGrg7K0KHCw0EwvRhFMJq1U8f/v6Y9a8ODhn62riTybUqhWL196EhLA9SkPwff/zn10hx
mpPTR5ocx3Ru2LgAzMiHv8/kqueLamkSM2L4BJj1ZY5DwKCd/fepX8iISFoDF1N2Gwt0XqFQJm4x
pUIbmrkAM733ya11LQaR9M2ecwvyMyMUlcO0QaYsOxVjDt0KOq82ky17EQE7k/uf4o/IqEZ0mlRn
9baMZTVEn1aqV2jNinYV6mqzGrqwXcGbxJQrV3tB40vlFKSrCgZj26DIgcugBhIMXlPwMi/NYC0N
hmdPavqlIo/M7Svt6WiaCTBqtABH/H1alRWfEklF/x47PC2ocvH3OoWc8czfZwBCqRNqr4iDcfX3
AQpGOBc7MB9tlS2e5bAIXn6CdwPlUR+siilirJdbN86JqJLoH9Ufryf+BzZ+sa6MpQwNKve7fBkE
09QOZBH42VOSPAuiT5JVPUUwNxMiQZqSlAXS0G1loi381wca3gyP/vNr7Lrpikr1dQDM13gwR+nr
Tx/oLOb//MyYxih/X5NhSy9ixtwWM4nV3yv/+2BMf/z7mjDSZ+kTFsFXizXg7/XUrxcy8WguC4s/
16Y0+SONIJumrcVB2dDAkciiv8jaiUFq/00vAp0+c52MLUWcJtgt8yKnRZTtYSSasecy1Rs+agwQ
8AkgvzTNkc+sBn3HLLkiH0MSUeneIO7qdhJxe76+rox1JG1BfaT36FfCvF3esi1zYw7pRPPS2SF1
OMNDWRFJ159UUmo15PWLkoSwMkJfA2aQY0O9ogrpZsW6R2EtwtzBFCURyomnlLIG+QJjdEQIIHps
hCMWPgcEmgah8UuYPQwFoCcRDEUhbagEgjgtd2Hq6j+vPUZA3Jvsw5iypryTydmApPHl6VfkJTJq
bIkpvs3MFGFG0zvoK+Ju/qIE5KyLV4WRIzaOSe2NZdRg8PeW44v5TlyADu2uPT8P+lWwbAuV76Y+
IcTgnTAcLLUj7YAC+7kbydvBnPkwhNbZgdKsOvL1/J3IC/cjWmKwW8PSR/il2vl7g8wDu746S2EQ
kOPJzJRpvYu5DQW3CqSbrXQ+PPeoK1Hx4rfR7a78QpaLUJafqUfLDPX4l2gC2iC2GD0Cghp6LcRc
z8QPanymtEXsVm/Y9ksVa6sdyCuIFM1RgfG0x7h3Y6YraawhNv0EhkCI4kWbcis/QRVkboWKw0Um
T/9P59k85uCyMjsHIADfIXE60Y1POiktdn1LP41LerVQsaJ3oXwymvU0kGdCu8DzJXAVca35cxQm
cONNVqT2y5jm1xdz/tzGnN33Q4GnFquUY56VjXBHiMEvw22rfqg//ZnpfbCejLD1ks48UDvGuC2x
d9/4AANMzITwfkEFECebqpNsZYWVYqFeozWyO5S3KJ+zU7spruRGP8xkUd4nW56FmdxuN2b+xkVt
fvUYovGMBi4RptxQWuxhL+TIVxhrNJDINYNHuXafS1F3s7MOQ4ArAYmTeF2mi67k1vR0nfGX3IZZ
izXRA61nIPPVf62v8Kysqx/1myiSj+e3dWDdGSpXPwXQHekXY/u8+PGCkhTHo5it8z2NDgQB0s13
SDmwEOO6HSwJy1Z36YKJ4g4DVs52gKMIoMCH/IEQJIsXmEHGxMsJzPrGEIxAO3e+222DaWmbA4W/
ERfC6TDx2q3l6K6cOBzNEW1hMaMFBHeFTId8pmMHWDOmOhdwnQA+smZM2g7zN0Urc6VRm9auUt8r
5Z21g8wNEziz/q0mTmwckSXwCQ3X11L+GHBprpASsfXEfLue+LDRLd855iuL13cdzDHiYmhcZEdg
Kbzn1ceI6Vj6zH7ovBFzaUJmJx+Tn79AZvK6DxeGOdCleQzmeDqWndfz+6OIuDzfRyaSXjZntewe
7csblzkyP7SddolIKnVDNCE+3YFlfgbP4YPWWsR74avAgUG4ugD7bcWzl557qC08iahSEK5vmqs/
LuG2iQMjfscSPJPfg7E+52Wmxv2agRgWv5SNjnVHWsXnFzclETKCG3yYEaJ7kh1dSC1KPRdfi8h3
9QOP9yHZvj7JUbC+gmMNdQjcMQuI8kN/bKJUhMhT+nvWXl7FNpLm1knA9cqgLbMnAw64Z2FjCI9q
IHSg97JqU37BcL776C4AVOwh1rSBE1w7kZnIVdOxe9DZwE1DHjdQG+lKSp4oHqp+Z4i/JHU1oAdI
QmO1TVxfhbjuJvFP8lrgJlKgyB76O8grE5cXVKvTePLbh4xfiEWWp7cgJ8nwFB6hHBE53Tl4qHqy
53uogYW8lVxEj8ViYuqTJ4lQBLeWZVcWV8aJ/UfY3ghaSF4rHzvPb7zkH3wB2AJo3yEDt8U5tdkq
/AoG/NpnwVUPQXznNCe/pbzcejZuu+XMv5erBP0EWx+YMw/MKbj+Pvhq9Q2ToihZgvV8Njg7PTmh
o81klxDJfVZCIXGlett2c15eSf9scMialOCz4IHf8WKlZlk7SL4D+1Kky56TEssYqQ4HRqIMsNfR
u7VSVq+jvh4W6puyG3f+xVxxR9O/Xgt3owZXyM1NJ1Cc5YTBehz94WILHOKnULK3vIqJl3Ulf9E+
39JpBOoQFj3p3Y6x250zT3MUj8NiTMyThxosBVRSv0X9plO38N2GdepG3pUjNVdQ+yZyWwWaBXZM
sBXwNplDjoRZUn4x4Q5E7Gpr/WhhHiU2XZwVnzXxNsjrhJwictEDOkKz/0KXilaK7ZP+7HnMEFtv
pXbRYpGOtzr0I05WuRvEBwCiAUQJYVZydx1ZiC7Tt4I4scOyb1Ld2tYy/4FCU16EvVrMJRzDbL36
jKtEvNnrh+M6yhY+DbHfDXN6JYQOyXh4C1drHCbfAiAV7MyF+1LWVnRlCCmjHSeRAdnZl3rLt9Z7
Yto4zWWibudAEkHZvqHzoRVyK3KHl3SU1y29jA3T+k/1ljniJobq6sAyBiL4KxhO+RZYSwR/8xon
8hzR3lxx00d9EObtYXQD8uhWaOh23Vp5LxYHHcrBT/no3+rRNXc53wPh11pdpMB9nRD9drelx3zH
mOmfS/gV2FDWvEeEmQ5MBwX7eYJlV/kOTcsnXchumeLojq7KnjkM/V0ygFK8BUQmzMVP613kdHtr
kZJf8Ni1h8TDFId7e02txKsgT4nG8pwMODG04xXTaYgTB1JKD8Otu5UX3n9+2LNZ5weERuUbG0fb
u7NsWZ27s46BaD3kCG69ukdK8JaujKt0GX/C3iV2Mkm346VccQygZ13zDMpu8NXs8w/VKwHxIKiT
uYccUWZojThgER6bZXASzsY3N045ly5ifSPoW7tKylxCZU7ruEIOdzNHaBpAtmbtB+0o6QpzjvZQ
US/K9tjBw8/mmLyKtQEGwmKU5MEe3pRobW0R5SUYifTxOkytQZBkjRsvGpGwa6T/SFrdpp3rrQ33
r0sYeHvKB5B9aJ3Sh1sVu+ybfdpC7ZN4ypVIo3CefdMgm9dvTU0fD1jThVNVsasv4idNeetuEm7m
RaknUXoCCcDghH559JKO6nbfHstjKW+l56w9KhmGk2X0PlnisFitiz1ZFY3lFafoi1++UNxuxw8A
5xjEM+u5KvZyi9iVlgTmpllrvMmMFp8rtC7VDjUc/2umu7m0SI8qBgNjlqJbFB1u+NdjAOXxFu38
G6+oGRj0I20Mdm2GxcN5gRPrHetXozwXVvwuuUp8yLx8noz8s08WzXeRell3j1FMK05DbphHNSHt
MOVneHRsddONyiSUVqg5QyjYdqmMqsOxzFxpSIBWCrKrVU40ZYbE/e+DERICLdD5NM3y4Su0dtrQ
alYjJOx/fvb3tb8Pgcp/taC10zcv8Y7UWbXOISQoNQankmAgogonupzKcXn1x5X7+6yTes5+09cS
2jioBCf4XMy0ZE5czLq3xCcM4Ok/95pSp4v/8W/TLW0cTe+oI7WF8TKBLwqM5qBZyCmVIj3FaULI
OZN2W7aSTY7HT4W32npWyJaHVdrGOA7HARh3Wq6ICWTb//tUyTnnE+TazeQ9ECiixersBm7/5ymv
Ix7/LUc03F3ouhmLlQiL5nhPs3ai5DQI+fipPMkQbVSIQPiU1uVCAeNorJi2p5+ARM0NJx681gL6
FvuJzf5dY6cgamiTyQj4SXKyOUxuW7Q9KMHxGoBbwv6hA7hqbWMmn/STsh0kDzCuYHoaQlnRlqHB
/KS3YS+4NbWohQOUWt/Nb2Zo+xtsXttmMrFKOPv47d9ofoKXArFFJ+4whE7jqe/Ntnhw6qSxZqpO
SPIiUY8mfW47h9t2KwjXeQ9W4l566Kf6Uxic4AenIm+0ipsZaAOWBq49YvFYc5kFyj/t92vPITWP
jxowJu3Qc9ACHBYeNRzLGAdTD1AlTeN4lm9qsiGpkmbVryDP6jsJjD+hJz0mJdq7cVCdCTOAs/6N
TMXp8MxIbea/Vz/ZA8UUQDNEo6Exl2B3YK2luAz5a/jdcCRQu8nX8tQCnmJDgrDE6op1DtNec4Br
A4SWenibuN1AFRt6XO4cptR+wIy50A71Kth2EDffBolWkZsagHfY02zxu4Me8LItxkO7+rXo1/w0
mHvEDIImIcOFv8S3Go+FU919L8e0mjm1jPE4p/c/g1yNem3DXZkjAf3EBTq1pG8hbydQtZvgfvWz
nnXsufHP6MNghekTiiPa+sAPXdAoK2UBkhQySzOvJ3aZ+s13LZQZkLR0Ua/xxVt0V23hVIcuxu9o
wReOwhGzfrRVUdtNuHkU4FjI6KNIa4mF5fTa4cJEg4vnEOoIBiD1vcJ6cMTAyb2CAE/9xqJ/Y2wk
savhmeTkKE8EEchtzN0ddRWsVRdMHGp4hjXz4gjqIX963EYm3le8/91MmStQ35WZtRVRiYC2ai6v
HYIs41YATzN7EDYZdsaIQNrMGb5BMBz81jWwyl5qTLKMUHjP3fYTCgCm4fAG41Dc609X/lY5fHOi
glLGHQz+K7ETSuoTqmFAEVyNYo4BCxQQTktUAtElB1mx5fQy+f6ARjxUzIocBCLW4Ax7/1I6UpwD
aHOrwOGy54jGqink2V+gCNY0O40WZOvxSQ0yiRB29djQfmLjRCnP6UE6QKzxTxluk4/JLzRLzF9k
+Iqw1UpkRLb1RfHH8VSf58upWYarDO176GqcUIBF0TGgR4Bw8Sr+moijNpwjRST2j3Hjtx8h4m+0
8OwTFS9iroM8oyxlK6285kP7hLTEVJ+mB91JXOtMVoNTGp+1myde+yXhy7SZsP9IQGwnRw0wBFwA
8Fha+mC39B3hejBOpJkc50/hYvDNHWk9qH/9FqCYj+kuepg/dBEAZ524MSAT8RjSAOKCNwe6AsKd
w7f2yU0S3hn+99i7HgzPAMUMh4SUw5cHnOZ1J39FtMP3HEk9WJmYWm3d7itmjNRUOIdzGacpiySv
i+bEUj90Oo5z77XvHhZsOGDjwYw+1qDdMFQJhj0RG37i0q0eAxwG3rRuCz5iZPvGjP0ESVfR/4o9
xsDJw1yRxaQmc4G2T0CI9haTh2M41SfjCJFbfaugtrzi+Zy/dhgaQdGMt+RhHQftDZstLkxJAtF6
iKOzz8p0wwiOZ7MtSRXfVv3UZmEJnazaWE6hIbnBBjGlfELtCvH0iPloOjjQdKBPAOsQMd2NgLYV
7vgTFgYuZ2aPB9paM1LiuLrld3TgIQkUzHhsnNtRWYCdwBKahCvr6bFCK051kV1OL3TSFojJhwsQ
tJCFLe+udL3YiSYuCLCNzmXLKT+BILzRQXuulRvPLvSKYZvv9P2wzyzUNjY4pRQ1pM3qrMNlURzu
punbHZ75ketYkCR7mVaK1yw8ceV55IRbs43NwxOoCiss2qj8k10DN/AL2IoioVVj5V1nl2jb7Q2Y
V/hY4sARf3pcmRO2dS18YsEkyUEMSZxDWueZdEKfXg+vnTLC2k+wKpDGOfUiqdA/f+83FwapwqFl
ETDfHVFkLDiHxonoDg74PN/he8cmjjOaxcfCOUIRki2g0uBixhZKdLaDEVoc5rSwzB+2WrMDkTgX
GD6+1uxQrKLcWM9uC6MDZ2V97o7yD6BMsBUoS3Cb4/olHim0cfihIZpivLE5Mr9XHSitFvvrZAWf
YgrCt2w5cvbHbtfwWNvpB0o3Zr3+veJmvA+PbsuTxoKNs+OFyhEJLzDZ10XU1syo42W5VEhagA3J
7ZRNNATeK0G5UC10hjsueGpxnb3mqnCE2mUdFc63E71rnamnigwsPKjZJsaWu1YeJFcZqRMn0KmW
RQNlYF70npnsGu7G76fL8djTIk8K3CjBJnvWBxfP2YBYpXJLFJnQOKFjTb8zKwtwGq7ddpzoZBOp
ZqF9Qheg+ckF99stQKLA2EfP1TC5rDlVsm3jQU+Bw84AHMDfwG2Mp2C6UdSJYVBDO2KBgUfQdMjm
Jsftk3OyP4M+Yr2x/Nqdq1+BroTUUPJ6ckEy//mRqpNlehWs1eZN/MOVTV5ugF/ZoYK5CH/wqeEv
cZSbegkOWJe+GQkbb+26rWlt9oBFqNoCWE6EfFiBI32R1rCuYLVkJMHPeUb/yZXNAK6Bl7fFC4bt
HgEIt8St+6H2AgxQMxya1XR9jpPpd0eePSawAK5Cz1tBOXeoz6DGzSsjTuQLgeMfKhaSqR0dcVpE
EZU7XnesLvoq+YiOootpLHN0mKnMUv8a+sC4pJvmdb9WuQgQL3sE63hKuhT6r4mkMQ+g1LH8YlxO
LmySo+qJJ95YnK48u9UPtTiaFXDfxGQm+VZgEm5PiAJ1ZW7zuwSl8xetL5i90bzUNXhEZWaKczo2
Eddw5sOcWqR8SZ0aqyItS8bpvwl8vOfDMJi4Ue1hRC5zp8Cuf0Hlfk14AijwOjY+L0kXkjZL1ilh
878hK7Blw3AVmfa79IHpYwJ/k1f9Rv5l1RVB/eLN2wVr7rL6lH6rMNvttHSQFhDrtxkOteH6P7iD
WMH1HBn6LHqtRoYfiAmcYfXaF8dgwd36xYv0C6+qNzRL83zHRS5W/lKldJtr0RbGwfNhXos31e3X
RA57SARwHSkytydNneaXbdmKZ/FZngAS2hr+FeOEjbTTxj1RQ/xXHHgOxfmRNapUFvJERPQIKey1
qcyAkx2YmzDn3OOBIhGzDUe79tP65OEEQ9HeuFnkb9JteP8AbXRXHxYUT2916W8D7AMQS7x934/4
PG7KExrgcAUnA4KxfEbWTIW9VN/HT2BB1Xy4gG1IHuxLmrqLGxKiv9hoKP/9jfIgDC3U1+YX1Qka
1zSdE2wSHhPKh7N2yGnonCJg/6TkcLtt5LPBPXlrF80Pvk8OZbto2x/EO/oUIkZh922IKDJcWNkc
9+Dx4YWpka5Q7C9z19oGeyCI4aJ31R1y1I5TzesKw8PN7WyD+XCB82BvrftFf+zu0tzcoN3JOSy9
DfVUOQCxoYoHZuJxNUrbB5QZu1QXYFulT8KL2hNrJDoRWCDxp1QSO7ygfMftIk49Z7OwEfdyIAG+
YgA8LtD+oDqcPTfa3JrTJujOImLP3hFrl6a+Ql7u6Jl0eAEL9muCGFGW4Pw0l1nsmeAG7XSCYurp
jB8QKfATHMDB8g6y7aIxgCZechZW5GtTtwFSHsnfi1hyKRCx4XxJK5Sxj450RtS7jnzHsk8g/VQx
Qy/AOp/uOPVRmB4zZSY94K9BTObEt2YgsORgYVwKVqIt6QvhMhaJhyZdZzpqVO9o5QIW/QAuksu9
I3z4i+7e/wIIR9kqbIu7UHvNV331UX9jiT8g+oRqh6Bcu5pr8ZPGldYSWiisSmkeHvtrV7pa7dG6
yL5R5ULlnbr5aOsJYa6VlT56r9GWIQ3RaKq44G6u0w7Bw4LkaMLl5aC5SfTigE875aGFM3FD32eA
g7BRXGNunop7QEeJERTFuDG4Cc0Y2iRHNXq0/EbPZXd/didN9ZB3Dtw69OY3dNK/FhW+0kN95LIV
vj1rYxpvdoMcTQIngcTT1hfkagjfaMt+lStDDz9wk2CuMWKTFs+9MiLkdCpui1nQIIO9VM0cU83I
nc8xOJ5JiIaZ7A1s0I4wVxddNBMBpaQAAmZ0FL9yG2zQPaY/ps5QHKkEoQMsLR1UtD0iZCf0qTSA
6HLs5Ig37OK3GqkxD8ze/OrKBf8z54J4wL7oRltW7ZjTDue9b5SUPNTMFvfQ7NZAv9HlePkq4eGh
VGYjCbaam3vZR3PVPuvNCxt34gQfIq1kYh2A9v9mg5381u9mP21UzPr0ebWq1uGWGWvwq5xfc+tc
rcDvc+AfHupvD+ztCaJ9mo2GxDcuNHPCFhMrc/SF/cixHywn3HB/VYpkZbzxHcNm1d/9dN3LNgNJ
XI4s1q8GxsjKjFZwbjR1g1eOIR2U7RgwAkDTwX5Oe9ZF+oTQm5oLyZoztFSCuW84aHMFcz5WdzVa
YrBGCMiYCI57M4ehKE91BDNR4u2aGXih4qhSlGvTT7XuSrtiapqQGwn2UYA9aFe9Y35QHPtvOlhF
qG9LMuVcNEBMsBh98wB8pe8JvTXBYbVMrYOmzZ/Eey9gHxO4bVLA2DBCUgI8OOtHi+SjpnsOpEx0
IqbBMSg+hoY0pSeSLQeXwgXJBP/XKzl8bYOHzDpGde/KFRMurh4VcHR4AnKQplcwwt2FOsebI8k2
Iie2M4BG4e6lYZ9ZgsJiQzRmLZ2YOUv2RFOiMn7dqZaTfJPiIBuzBTWa9WFcEmWWXqPvQHe51ZMN
4BvXBGDPy4bbBQgc4P6h3wRvjE/r8wteAEYla96eOcMzULTey447g29+K8BN0YQiMiF3hZ/uy3yf
yH6ARdiQwEJQbDzQcbF9s8Mhrp5EeKCE1B9AHJQ4S2MypMPjCYGdLX1/A39Xn2t3oIiWDQsTKr0U
ecz6kQg/U7cunXTwuGmntZqLT9l7dooSETOQRWbChmTXX2ygChRnwKaQdqDQoxnfJpglroCAdgLL
kcxkaqS2weoFiOJFiDw+FM5hPGnc14IdXp5edYpMGwVehP0DgewjzmfFPr9k2cIQFgwXmDhIL3p2
ngV+9rUfuqv1wmlM7cxCQbHBS/Gaz4g+z1ynveMwFuReh+y5HbbpkgCZBa0j7gUqOxglF/qy+LJy
CqaTsUcBp+3kFdsj4Amv9KobJtocPA7BkBdZmpUEiKebJ03jiLZUi83fHk/BdTxhJGyUx9P0al4g
YwhGWQuTPjlppIiHtdlzyn/gpenLAERc6XYIUsKH/qa7UKl5p16z8g4sK39dAE2q7vOjh8Q98/lX
WQxAqYY9A3MGRh2hSXg+HYq4Ft6kS8wcY+MrnQuXMda9YUx5IdFumeyKc3xkU7cQf68FB7jDNwOj
F+fR0laWDBwAeSyik6juXqtupxP24c/iH/8m3tCKxhTey+I9nb9WWOzxZdkKMki7ftD/z1eZgMRx
Jq/LR+r6rrCsL88Tvw5wN4kIGr57uHwiMGC51mbhNtj123QuA/ajqTRN6J7hjJuG2i4+l2cezf7M
TcaCJxeedlLuJgv3rkdUuLTqmSJv2uxdpIVx1WnG1BjgXXS3sJrF18wAwUbv5idV1iXgH3pCzMrY
onnvKXdAiw4L/AxxzczFG3xXY3npIMN4GSA1c2nkWylwQgMX3zyEXkmCY88sw0NFlvieHnH3wyGY
5g896vAGX7lrRbcYM3xtrFvhTdqysZSENqHSpQnwN4/DoQtLPCISl1PSe/nzPCWffTpLfxgIH/j2
EzuCi7DCioZgOOOgdKvW5U+Jp25StdrG5nXJ4aIfCRbit1Pav8kSra3CZgTYQumk63fm6vA7Yskb
KcNu8hrczVbfIROaiWvzOGXQl67xjSraAXEulkAAaCjZ2mutr9uP4SuSeAbt1y9zjmWNJdeuC3Ir
5x38u+ZNUlzS7UPIU4fg3uKaobNrbHFwMhtBV87jp4LTbxwFMJgEk4zkBE6z9vD5vHGoAI9T4mRg
osPwxG1WGs8pkp5Pc01wSHjILyi3AQUtWR1Ej4zrMttYmYejtMDj7fIYFE4BvuKs7oMfwi6YN3+Z
8ayeIYu4xD+we3PyRJHJ3vh5rcfvjkZoW93EhXJhpAhW/SS868f+PXgtpKUMDmsmf1WUKN+AdK80
7rSLECxxSM2ZLV6MYc6Sgf14FUJMuQUnFgVdnIRomurmzXRIAZDWLZgz5CCZXjbPf+E999K8+4r2
NcM3Yd8QyILq7qK8qwx5nqdYdfKL+TlAWKD5s27ODE9GsPCRW5LrbA9nvkd9KA/ip7qOdhCRZWBh
DDj/9Cj9dXyUcwUMB3MlGg30RU8MmTVwEMR02PId1vApfHDbBSeRZvPM3DHyyQcn2Xx8cKyO6DAs
+nlEDfZjABq8FDSFZiE/iNf4xABmF6fXZTyhDUipalnBM1iwS6GdDTydnxZ/x9r8xryh1iaeB8A9
HATKIbPRUwLS63VmcItuyo1/hpPuhYdqPVXIPRsvQgAbCcmFhuW6fkt2+pvgcElfj5wHa/30ymN+
sJbaPnKKfT9XP0EwK52NLGQtL7S9abn1/Xnj0Q1X4DwO8VvnMF0c+jXGUnQvtOUpOw+OtEznz3Ym
ewSiDcYCHR5tFhrzR4XFA15RYje3+tG+6fy2jG+/p5YtxtYNU8rRCdeCZg+8zxzXQzu9qIv4qAfu
RvstwjXPl75QEXcXS67zN70YgHiT4R3GOyMfBIccwbyWrgNDRGM1HhR5qe8oMaPibK3EdcLyydZT
bLgv81V8yeCLfOiffK2BfPbDEsGNIr2/kNNQ2d/KLZkuVGxPKiKnkPeYUV9MamDWobCCdUZblAy6
YK5wskWzDU0+nG4R8Vwe0H0KjNw4UUNNen1QvefKuaVIGl1Jniuc3TVb/Co2fCfEsqYCmGNWXrsT
5ni+zxPLQsW8U11PUVUfzTk5v9bcnwyvcaQKdLYRYp7qrbCKzs0SFZX+N+Xn1HiUN+HgdEsq9Zyl
j5fIjskBMVyYN0bYBayZrfROX/cH35exCa7pZpKIBY7ZP/xhae2Kj3DJozXST72jCWFuk8/axiYS
ie0e+Rxgup2PIhY93LW8VxzBO5yFDut2f58sV3SnVsEVRYew0Q90BWoa8A92unMUrcwDwrIDMtdD
/V7c4GxQR2PC+mDFFsilAsvL7aPs2EHYafQVqiG1QIZGIxx7OqkV26CYEcCNuWlP+ta/E3Ymy40r
2xX9FYfHzgj0zcATiT0pqm8nCDVVaBM9kEh8vRd47VvPz3Z4UAxRpFQUCSTynLP32lMCcQaF/L1+
6h7dO3WEwpHvU+faZ2f70m5ZYG4HaDHH8KnAdXg2EJBwZab9MX+LdBuvEMUcl2g5xGsbNI+0Wdj1
4ggGIaS34YqV4K31V9MLs+72JXsJnylKe+z+XGyeY8ogtl9raOGHN0gFZbLy2dfSMea74RX7E0aq
+ncKKOgte6JgWNC3cMMomtZYGc4Zew7KmgYMzhq/nmZA9NN/Uqmm0NLP4Uf0SAgcS6LR7nsJ4GwH
kIH9ZKSOZX3OjJ337X3n1hWLTsKbSNbzys13jNHTN2qq4c3RjEPWhAs8GbdklMW4Ru/UjwHJ9zHb
lWebE3O49j/FHVc6ad/KmGDJiGkPfVHqKQCZ+tSrXVg+pMW9sneEyDeMWtmY/mqY/72yh1iMDh8Q
hiXdJnorzzFZemsros1xzenDSo3NQOLzq9cNnhaY+e1rjlGTUs+BBXDVmqhldxxlbUV3mbkrzStm
TaSdIIi6qY799rr44HdptlV8n6VlXHtkk71DusLa+JWW+w4e5s47ukt87VJQ2yWjhGVBnsWyo4nl
WnKxTpYLcPyod/0voDpEMV5VAIThWDx1rzkS1XiXVKcgunbpfhBBZu+q4gYnFDIqVj7BWB8Rn0/R
BnpaH5JTTS9jXrawVDf0LePrDi4l1yq4g/cZTXP1MvW3/j5gbDrubBsZ6onrNGPpTcyCQ2i3foCh
YE+HBhEEBtJhw46EFyyLNzNCMgoTHa9WNu4H0iC5qDCMYG9tLW8/RhaINGovxXGcANI/pPmtJW8k
TP8KIfs1IsNZvAi1V+NdqZc4OMkMsmIwcZjGG7v40h7ZOYjFXjSMDaOE9rzIENkLsUkAtdPSDFkA
obucnMgUS9sVH8cM7HI6hWIbIaoj+0nvonHleStkd8Wb8xDeIU8aYDD2BL2uAwBy4oqNUQn8ErCq
s++mE3Zq1EUszBhoxmfva7y7DPaHZdr/Z85/uWvarOqeNAF1LI9enpcE8dIdadHD8a3JiwFlyTZS
EEdgXC3f05HnbPzevxsjGe4D2ClyoDFGPgybYEFTDpIO+RaxGmil8JVfo6hXGjpD054C4VArXr51
edCaSwSbPa3ty/fMueThcPmJy/0QAzhZ5yGhkUjsJV5z8JHpj6kWrf3le+3yQJMjtb/c6A7rweWr
Pw9cnvfXjwQO3BVYKmMP6I3x1uVJsghw/F++vDy1jysKk8zKD6NbtLfxuJ9qqnGHAEI9ECDAizW9
NNi2iui4KO63Gg2QlfX99aQ8vfLKdfqcD/qmjfX9FHX9Kg741Crg0rdemd4WRfIZ2lCNHfFpGWO/
cQqHfDjGG2mu96nI1i3n6xDdTuVkb5PKzOj2vkUi7K78rJg2BXq6nPi77dx38YbwbIo8Oghhyaix
QBaLx8sAuGZS0iwGvmBAJ1rY2Vmk+ZscK7UfQclc4zjh0udx3fSGlMFVN0w76THZTtVnZVTW0YmQ
RXXxDizNmk9ln5W8R64xYuoLXI5BWqPqTvaWeQxdRvI4Jn4Cg1l8AH5gwd7k3Spo9QeuEMKZZjYc
w4j9LkKSJmI2RkXKyDJF3+mitujGJiaVAVljp7gQ5h3NZgVtsaiStzEjCwh16mIkiRgPDCHMfMMl
gwp20IY3pLx2qxiqntsgvAybAVMhIq/ZyRDTjeNN7Fm/OgM5swcVqeyI0pmZl9eJMvBU+T+ZdD/L
kH5GQTAxlN185fooE0g8fY1b2jcZagr86JQYtmliBV6z4AmjDuB0q5KK9VYmiO0QBOryJ5jKbA1i
MJ3Sh5r6oUMt1o6UAZkma8GZ1cptlh9P8IenyUvajuVDVAFsyxLr3jS4cLg2hGI/qcptKXGvGl0h
D537NemdWwp8OqyBusrSFW/5upuQuJtpMa9TObxFRlIDHPptZCgfohbBuj8R+DTn7gE+Au5ib5Oa
9BzaPs3OWS/XQ7+sNUX5mTa4LcxzVjeIFKoA0cJMtJOf+x+J7/dbK/K+wmS+0VZBU4pUJafEPqtx
11/l/EWxQ2/TSrzpLF2s/wUYfjeBzVBwqu19e1hX4zTtej2j5k5gGEhmirZXvTQciWtTmfQhmz2O
KMSROYtZFhS/W5W0xzrQtzNpkLRnNQt0yfkRKVJW3dlhyFOwd/U/WALr346MfzKvpbVWcG3LTVpU
FocscImN1YjxNAcaRhipH1HGbsDJuncRcC2o6aABb2C3jaUV3jJ2vdYqPt1G0upqszcfJ/5VH6F1
9mtQ0pQEo4C8OYxMVQ36hnHGpS2zw8fBiWn71eSbtSxlWS3dW5Pq31J3EQcSSbU0I6wYck4do84l
CnlT/lYiH05mzsrtQNgJh4YdeSrTrRcy6h7Y0mRRPG2juSJ+A9FtZTnoDKGeTn1hbGcwwFxQq7Go
Ntr1jh5vwLiQ2eTAYTbOdMFjBfc3sJD4z222sEriKzA567Cs83sVf6bddDAddF8GIgOW2HjnuIQV
LWTvNFc/shgZkabxW1IxUq6gbYE4IHXF7gjTa4k0swZc+l2gOU1QqsZjSfO/nZ2UAjh/bef5xYFx
UzOagth2NeUa8fPAEZy0wVUhaGJVDD5T+I3g1Yx735H9bWVRwuTTt+Eb79PEZ01AuV4LuMXIsr+6
itr+ECUWH622bwOHlqNw4J6YXKsvEiDNwCUzENtKeDOR2z5MUjjvOe1Gy2ZWSfamFeN2LRxxUGwi
rMnjgtMF/SEf049igNeFie5od4mPKnJmaj0yIJ1ibAkRKpFUN/ehSezAkBXHymZMnDXsHHrTxo/b
VGTsCH1r9XpteT6+/ABLbdTaj8VQlIjf6Rn6U+WzZUjnzTC32G/85LY0Y+sMp+SttYbnquU8GcjT
6yeDMt6nP5HEXXKWNQWoy9B+diEPGznNdqo5X9U1v5f1zRLRg4hi5hSNyA9oERv4Q4nL/iILGZKH
J0hYG5LfjZw2ZSQzBvg4FMxM97tuUmvhFc/htNgVvOGjD5Job/hsh5X3VXjyl+69cAtnAoKXQQ9e
rhMP4GgeIS2xLJmssL+Zt0OF1Dw0q3wVONRLA7RFy4q97RwP92ndJRDRiK+sjAVwRJ+C0wylXAcE
0QnmVcxRjtLvuovx9zBxVmVGKmmwGWP0hqXREZyRqhdjeNCqe+mqh+UlHiI/4aBKPLG1Na7mDDiL
0MVLGto4YUvXPFgpM5q21IoxDhoPM6QzEvScikUF/ScE1rYqGXyMnhiQQBvXnanF9ZzE0WYc3ds8
Yjfqu04FLGjeD2ZSr72uuJdS6l3JmEcF3dZ3LHDNyYywYVYF4wodIbQv6DH62t3IvMMgwi+ZqHCG
bGXK9raMOeT9DJKrXtrUHRtxJ+UzDY1eYktAuyJqkpJbmsv1DGVFaHpfVmQwhOjd18KgaSCD09yL
ee00qCcq1QEUAxVXQ2MiQ60+RC7Q66pkCxlKrH1ZTJe/dqPhaozg80ZUYblIUyZolDAITxSShTig
a2jDXdxAWbXNWqwTd2EFTxT2mUPXo/Oo/UausFc+g6fED6EhWgUzTIEWG+VIo8eR6JKuhkSMhA9M
zFlP9IyrQ6hHZrED8/3UJ+ucpR/6PUaZHHYNNGk326UM2s2p2KQRAvk2sV7NgO6y4Pgmd5CLe6ZT
ikTxHBZdsIoAIjCfd2l/ADm2yuwFZtzOnFiQ46FT9OEpRgxCqYYY00tJMPi652IiW/+1y13rRTpn
bbcuF/J6JwYamNrIcWz11Q/vOCV7EL56gaveoPQBKpKPk9XPZzmM3XEJmZuYB1heqo6uFaM0Dynq
YbnRmQ6DU1jKT0KyExgmTPGr7G5KAv9gz8Oz5gjkYGVbw+6uVt0WZyutVyaNGThMQKUevXP2bG3F
/El6zpuUDLIEIrbMjyh8U3pYkEEK1Gjmj527L1XbmKRlGutJ6VMaIfocqV/g3fbFqjadbZkjXUi6
h9n396nXrMwUUYNFwG/QkFEjYzw/dux92J1qqL5gpKQTTSxRnmsXemo7YxhjeFBLC5qzKW4HXv+q
d+P2XOn2HInkXU9BsvMAoII9yMDuOL2xizXdJAnqbtv443ps0f8YHZNth9SsaSJULkrng9Opu6ao
0m1pJ8S90b0yE1T8VdZgQ0oHzIpLCSQAM0DANbuRy3QanmNl6r2PAf6qzcgQFmDRjZohfZFkq9K5
8YTMwOgyXnU9jIyG+dtV/TeQD54W3yGD1kf2d7xh9XMk52DfnMKpdx5ny8N3S3yCxJI2sznZzi9J
ljobHOCQF8kvSxnmOBFHrUnakEpchimNIIEarZBvtSB36dJPnUVg2XxXxxLDrcZK2rmQYHuNtlYm
YJF8dFfqZgq5SihmP13jmdehRg2phhfbtjOS0uUdQoTJAhrQIKhvTD7qtJ/stQGNq8TtezX6jb/X
fnN0Jid+qDMotlYCQwypYmA73sYBqueHNUDMMDzqkHIldOvtOH2U7o0FG6zDKrwWfsAISKfU0f5r
YrqPfQFDaeC18jZlqAmBvbCBzJ90HHyl7ujubG2HC9TxAaRSfJIOS1mp83c3F7/ynjfUpU8KDXKf
uPV72yAxFrJ7kxYolcyozmnUAJGn4FacuSvpAVboe96F1BUUJZBsG/vRkBD0U0BhNb09YjrjwCDa
Y7wOe3ZODRgg5SY/vpLAFuKvCHLJVZRrGFygJcu+1mfbN88yEc6VgJBgbxzQmw9NTVONIN9l8Q+b
eyNkotKnVbetF2Vv1gz70G8gg9vovxYk+Ew0kxuz9+xwiIAde3EmiVkxSHvMx525Dt3m2BCgXnXE
VsESA2sstrlJ76gqc5RCHc03rcVdi7XgyWBoptLuXU5Zd53YCt2kyv2tizA/P3qjRQltjUfP5vrR
JxYmk1LylUY7Z8R2u/JT9Gku3Ow0RarRgoO4Hr+NGRyf6Ev+0vu+wQOtsJQlpo7Xnos5VI0pMkUd
Z5sootSb7fwxSjxAigOzWj6N6npw8/VYAG4BvUdPvGno55MKllJ27G3h3Zl+Q7+r2+QE0wp0E5Nk
PBQwpLCpUpEwQ+fhogVnQO05k8OHrj61BFrrYem4oRXk5EHjRKZ5mJDFWFnbJGoZK+ukv6en8CwK
UjgdCfgu4gMUZksPZBo+8oEcIY8UBXbzxCf0xinSTGsNF7SjQbtRI5Z2vXuPauhguvfKYCCW6Zcs
HnZhntE6SEwyb2PBG8bJbpHGoF5dEzhksqCWknDxy3YvmLvJc6nRW906ZRke3WreNYUzoIgl9ssm
RGMcTSrvls1MZGe0QpvgbHv0XmMR38zRslk2OTjZlyLI6W44zslji0Pmu+FX0MKC0n0GzH28g3F7
wx8OaWbBDQnV4WEfgaYb2UduE5XRubxDA/TSbVWiEvTzB2tCPT7aPdISzftrLJ97hJ7UNqOjFYXF
q+FFtBlFTwDa4lOUIxNIvQTkNGJb9KSRTQZzlymkN81H6fQMNty8LW6mpc/X1eLcJl/D5B6AHebH
MOg4OgKHsU4b4/JB0hpQVsTaZmg947ZVNrFa2UNVIGOIk/47MdBUtDQHmp6iJ2SuDvFlZfh4+0vF
u1vTnNnEA4KdPmXgDWeYhKsG15bWE1HjdBzCvLXR6SqGB42nbpLK39Shq5ZWBh5vC1FcakUDJBlo
YNFsge9s0dcNzgw+FKqpslGTQzkMtgMalxbho1s5Hqaq9rdm6XVDsqzlUBCSqltQ6B3qIxWSauRE
kTp3ebIbx/lmNqz8WAbo/qa5PoZD363qNkI7GKVrN4vu8xbxtZito72Md1yHhQmS6ItX+IzgjJWn
Xuc4Ng4AQV5Gx0bMNXb+FS+KiEIW+J0jZlQxEyP30pVHuxwwSvVop0mJipQUG9vF16Bf7MLDimrM
sG9rlFUdl4OYo17NsDSnMiGJaaxekWbURmt9z81jYqXmeln1fT5QDKYEaZytNMUbbKf3FcKO2kJh
WOtm15Ey3JgiejRaHCIzc2H+sMIsXgvP3ozz3u7wVgg7PbItvKdjMiO2UNvSsH6zUP4kc9OQlEF1
Vw7K5AyQq6gjw6yFa+5kFjSrMqjWXhpS0AbhU6ldTkKPA9VnWKio4W8tFhvMWf73nKZoQhC+D51B
teOpdxxUPR9i2560yx+boKhu6nLawPZiziH65F57X0H8gMWhpid1FYcDxERlfRg9wxS1TI/0m6+o
XOBJfVgGZV296SLnLarwlmLBOhg9Oo9iSD57g6ZQBjMgq4jrshTbqowhZdc0b5xyNJgiE7+I4by3
9qAAVCI8NbzSQuZufNmwH+eWmUbvnfO2QgrQBcj5TARkKv9J/LS8m5HqWxWjsmqpY11KOOCPu1rF
J4FxIlC0QKbCPEVzGjy6LQMRxfBK0/yK7dQ8+5W5qlxsVN2IVDOvp/Jxto2voDaTL2qbHxeQojS9
pzJ06Wra3Q/Xt3fp0Xtx+5hd1m3VDO2OdqY7xdMmbtJ3x3DQZe0HxQU1dTDzdgNtNZaGk0Thokt8
+721AnbabN2YTYwPq6G1yRUvBKMJB1a6KoLr0hy/IisjRAeleAXx9FpHbYTrmgQmB7L2FLC8ldr8
LKLwGTIU/pXislgxfIomIreK98Ds1Hb2ZHdqJidg3kXIsJcaFYKc5nNUznYpM66r1p3X2nPmYxiS
6ZOxb6nmttyMZnTDQgdDzArJjaxLmhuB+VTDHLsq5CSQemKKc4c3Ll7pfT71Grpa+Bj4cbiOZlIo
uoZ477JcebpxVlPVYEut7EenZ/0rTaddFXG99YUhtmhUrRr7UxQUkuscPZ6Jta+cIHzH4PGIpCKL
pCq9nY/yAEArgX6CTWiAk9OOSlYhaeBHYJdkpISPsXWXY8KKEhA7KpwhBUhck5qShTubvQUEYec7
lSK8TbP6bjYwdSrLnjZg+mtWYBwvsmQj73hrL3M3UWNsRt0zswzL/mx/KYQnkoWf+C3ZoO0lfMDv
mDpEr9De18FsI9IfmWck2WdbE/MT0I6matBX3ui/hIjvJFY/PC+OXru1+F06w1Z5AbDrWdz6Q/sT
03hbVy1aCVXb8zZEiTHDwCU7mG330rWvYA5vYt+GKJnE/k5F+hxMEwGFPjNSN9Js5Bo2B75AURzB
Jb3SFiuGSf8qnkn7TZKJLIRheI9jUsQrn0wrjyo5qcs3S89yZ7n5MSL091or7If2sIgs+34lNT5+
oVhIK5Nms93dtSIAxRBL+hxx4m6A/onh2HaaadKsMHV4LbyCbiCqIIFmN5p4eYxy7mCzlcz2Z9oR
E1e468wMi11mGf66sXhXQZB+e4P7YHfSJTsXjVWQ1R+ZN30avThbrXfiWnun+GRf6sg9TIZdXCdl
h2Kl4xyUhQM2+G2iKt5FLRwZ4PFBecoVRv4M6btULP49tiwuJNMV9QjXZ6/5LuKSDakZIC+uFvLO
//5lott71S+GKtcFDxm6VXZ7eXrc+IFmUL0UEaPSKwr/Enfo8qTl5s9d2XgwES73//ry8uP/6+N/
fnweW17Xn/t+wIRRbU2hfvNfJngkbF7xcnP56nIjqhHQ4ohJ9c/dy1eX710e/fPkf/reP929PC+C
NlOP32YbrXWOVTiUkzxEec1fo5c/8a8vL9+93J/tiYeEhPZhhUBCl1dyueHoWgIi/r4v5ui/7kP7
pXfYrdI3X87uLp9JhBZGR9oZrcxDAeaRv1L0eyci2bjWwS6abGg5AdNTOTbuITES9zAnUUAEHVua
y92+mf/zgXx5iu85TB4IofvzA5enXe4KmkJbT5Husvyi1HWcw2QFONkGIye7zIbbc3ne5ZHLTSVb
/nOKzocstTFueyWGruzvn+4tiKiV9a0dy0UwHI64Wz20AikUsSMbByhbC63IbxjmRwXX4qZm+utk
PVBVBjRjq9trr/L6w+XGmnoEEUnVEv0ezihEoM74Vf8zCbQWZQD9Ns3M9JhzAXdaJmZJ1zEuJLos
Bza2A9hZHrIFFFVeDvDl7uV7Uiqk24Pftrs27leVOWJvuDwyxqUJ8LIufxWKrvyfnyu6hAuqHrwD
6Phim19+w+V317FYyCNiPPLnpNs//99f/8vl1/71nMtDU88kxVSASv/88vzvV3Z59uWBf/jd/+fD
f34DoQ4kcA3d/s9z/+H/rNKAiM/2WJhsgGFmsfwFEpAC0SMkGIePykG4aJn47Hzdn3Jaz+CkoGeM
QckwjEi6pPzMHRN+bBMxFagSkoN0ufeSrD2JQTFVypnj9/FuTMZ11hd7EaNbaSpQXiBWVlEoPsfW
+O05iTyMDYN4GIx0Qdm5UHG6VNmQCoTn0RNjZmkBKV6FJUkcWsEgGsNuGzH7EB6tgK4ngzQPn9iA
VedcsaSFDfmUpmGs456kgjoeG8xKDOvHskX4GVCLOBNQAxJbbkr5a4xTsW5BlOfsBUjD1ncDLboV
dnnURV711HsMEBqg3Sh9wLrQJVux6Wbe3eNXTAsn3jeT+Wj5ZHWbWJynwkCIkGa7gkvwblyYvX0J
g8ekLjOiFDlVgJ+rGu6gd3MxS6PhPJkMlgYmmKbNmG5Y1OBFHB7GatKrKMe0lQm0xO5cz5xaQHF8
tMpwPzRCyaAW7V3FbDHKbpNoJk5oDpHQmP2PG5NMO2eNv7JC81glakB+GiFG76JDHGAAMfzwdcFE
98xBVnGc4iAaUPTAqvVm8TkM0I/bsvsy/E1eFD2DRpeJfp5DNKbYzlxSEp0Ev26EGtRiuHZ03A/f
tT8tCJA3bkczzdHmzvXQjicVwoDqdsyRG/pF84rLQBItBuek7eP4qgnok5o5YV+ZSRTbmLM+ANaf
9o1P7RAzg837tD36SpyZE7RkZTUG+2KTyrQvYZho0rIZBp9Vbp5IdXDRjw3Zug+qG1KPmo1yo1uI
419ls/RteTmCQ5jmiCUIOx5ABpYYY/Ko/O0XKSEJCuN43IibpKSHxuUMplAKftorrHMMZcQ2RtIx
O9oB5JecdB2TlZWbb0Zv//JyAjtjzBX86A3tAE6YZL6TwnuEazzd0Xu0YjZruYsCzHP9cAc2e9PQ
DDkIx9C4pvJ8bwZUQWUojn70mDuje98X1m/XwsWfFs8xGxQc9SW6Xed97AxwKf38SvpTbFImzFa2
c/JF1+v13wwDl8JPiXXQUOv1FSY+mxCuOmNVsyVRCpFkz2qXjLSRwHalD4wasCzZfP53PLbJS0V7
K4rCGnZpumnUksZIX3cTyehg5OmeZuaz1TjRvuEdEqEtaHVW7rNZwd2XIRq4gEXUkQpbnePuRjsJ
dn0d3XRJ2h5IgGIdgSxNS+DGwIQ1deN7U0DYrXkFskYEK6P7ujLvumSi9OP9HsV6hOZ8ZQ/6x8w9
cdOm+ASsjhaeSEzUNOiw8hQZeOZGb0mKqHouDZg6iWTTiQe4T6Kbavbo9XJ+QI8Q35RrKCoM4mkx
+MbD0UFhpzD2dC1IJZbzja2g8dVCxmhqZfMlPdoGRO2QxuUB33PQt5m09hC/5MDJZ0c9yr5FZZgh
lOG9RcDck0vBnh6An4noVpfH3k/jO3/gmhwzFnKcNN5MtvkRZKGBGqZEf2nlz9pJByKtKcNBt7vn
MYm+e1pog+mCxLCQd00Dr6sZsru0r8EHzjbu2Wjg7J7GEVmMvgpHOlNujGhqBEjszhNZsX6vnoZK
MbZUT03XGWhLk1+WPRBCQLNg07tofifTMtnD80uZEqNxGRYnogpJv8EzXXSyh3eSWWsx3vISiW3s
oh7FKK0PZyJgsIRRyRgfJeykq2MZqx50HmpShBzbWQh3rTJMFdCAZI7S2OtcubdswEIuUQSQRRUa
rYWEwPQOvn7Q7/vYuG1mdGEMq56HucDUNN6rrpuvrYDeh65N7IVGTEJ0MHxnkFJptJU/UwaSULVJ
yS7NeBFG0/Gut3iQXEiZMN6PhhtgbBsISMkGWvgLWz22/QUDWmK2aKbHqbfQgzsp3WIBwJr4kR5x
TeHG8mYRmXHk+tVIjEU9y3Ur5Yk+6a0wLgL01FlXmddQdvjtdujR/6tpzskJ44MO5+7sxClwmnqM
aCNM736OBqSYptucvv1B1QxWJPxniwADTMNVuDem/J08iJU/Te+FxzAd2vvNMIsllwmrhWdhYTJa
m0xUpPB61KehzYpDs9GKGMjaZE0tw8+67Gjm91h8vfYlD4DRcyA/egy1yjmFIupxZZbC//GWU9Wz
GOHk8tSSSoPPyWO3N09fhKSdlaFroDn89RmOd9PAkh1ILMhN8mSGnWsi1Q0BP6ecKQgRoIDy6+RB
ecDtGDNjg1q+d3lgDmDjNb7zVHU96aOJ+5YWkA2z1hgOw0KwUcuNqXLMFHH5nIgkOSSyJdfEmd4S
AaiiK219MNntIS/hphVuvHYlcoIMHdQxb0pz35BkZC3dw6izttNSAxg+dUFDHRl0lbk1Fsjn5cb6
+6vL3b9e4vIDXZoymFtfvjH2Ftu5aXnlgTKfRF4A+fFJJQnwlqOLfJVTf6xLolnZPsKNVzrvD4G1
ROsxSCfL1SvtlRkKACRtuC1hIsr23Y7R/pshOs/Llv5y4wQcCtZyc7mbiIAOOgXbCrT/cMijj9gZ
pvmvF2V3nSISUXf3yXKE5w7Xgz7L5yuPs4XikiKisUCXVMvN5at/+t4YhFw3PQxGrZXRnFwqJyFq
trSxPaC+zN1zPAwUdOXyWf656ZaN85C68bXBxPnaAQ0td+ZCYb0gUuM8pmYpje20xLyNy012CVe7
3E8XHuvc0I0JC5vA7ZG0PyJqahQvkFll+zD2gbn3fIhFwXIzFwh5Rd8U18ogiYm9eawOQ43rrK3c
m8SvWCA8yzroJe7v8lVLtuChVl5FM4NWbLwwYhvbXvZiLiUH9y6v4fKVR6m78hwkXEl6qt3GPPRd
YB7QsY+JF+3dBpqJlSP6jesEE3xhOnqf2A+MRapDaQbNNskCoGzd+6zY51HryWvGBg0fISGBUSyw
7Pidfagt0z50dtauBq6hV72H+sC3WCoXdDKsy5AM4HzhiRUEeBc1gtKaaZ3uHIv0JGoZ5ph35HSk
W1P6HE4hJS9ZmOK3WuqYy82wfGWqCDH9TKzr30hcvyTfmKQmPEttUB7L0cS+JLigQfUiBjabMvKU
lhv6q/uqn83txHz0MC83l/f/ctempVhImjm83TEAveUzYOf2nzfhBEMlQCtwPYcCBW5BQWQlNqJS
ta0GFC8NG95wAQn/OQAvd3WGp7zSc7QauuDRttV7XeOpG+dFK5nNWbdJjOnLxh7Puu/v1VQf/006
xAg6vZjOFjDCOdzT3AG+CUveoWcNfDLfkkZPdDnuMONj/kkoIDLahGvk1fAc1+FT8yWeqiOjKQOR
KkrtZS8IczljQ3yNo8k/Jc/zO3ixn4ncs6voOXmSaD22voZwei1/A1FcTsppS9uTCWKNL4lRAKkM
zpohCHTrDHAk0/C3cgGOgSDZsKjPj/CkWwXodTMQEzquknFnPMy3/XfFXY1s8MpBDAHiiBngu8Xp
a64Q5vRv/FceszjkX+2V8YAZjSGhxA2O8MY7pV8mVQz2VODvHIG0n3aVOOKd6rM1O+d22uIIsZxN
4n4jhgFWUwMafTLf7wFYrdO7gXHcFTZjhBZPgk4paVL4xBbQVHDS3/GddUKdBrhgjT8WIgG4eO+n
5nJGqvKj9+OerUfxYR+iR/rx7PU67Fg27N2rKDmxZ2BZsd6zV30b/Ux4w18VDOx+G5/MdO9g4B+u
QdC7HoXkxmlWgikWcvIT8Nm5pui+qt44DnDAQ6OPmBqdiiOpdp9+fV1Ga9PZxC2OAhyx6C0w9gJ4
GAS5J4ywrpHHAYpSd+zEWDeQxIf3J9QW2+krbq7ch19hv+k1UvmTxucdNFwMd06zC/1HqPX/gGu/
+4t1/i/lIO+qtOy7f/9XK4Dnzr7wDwM9IAaT7YTrB0hTTdf1ePz78yFFOvPv/2r+W91MKitsE6Om
cagFkpV1/lscq13+NRziByinBbqFjRHdpf5Kyy1tRf8U3MzfHCHsa9HoFQvbRXsrc9NGbJv2olg4
qVm8TQISO+5gdqoahurKFlsREl9KJLO9tZD8vUE0QRn4Mv+G7reRG/kOheMGD+iufhnvswf5VL/0
dByurVX7ixyVXfBWfDoYXLbjuThw7UeHaXDAYqzf2VvNRGLr37OYoTXYIZvBTo18Gt++jbFJby11
7aw4O67BvKEsnR3cUf2LfwOGeaKbffKITBg2v9rxx3uSJ3C8yW+MCRga/N84oFyido9UaSuAae/Z
F2JI44e+NfJX9chg4anhQ8dqA6uYRzir4TWQ/rRDSrbHMBud3HsO2Z7x4wNis+YViUVwrjZnjBJ4
dekNF7x/ByRR737KJntXfKHV34h7+wUK5iZcx7/mLw9jt71Nn4qF02i9BfY6PQ17Y5dsnTO+UOej
q6+xT62x3vf3YAARPMvXCrIIrheUTWvkzpgjOU993ABf2fo63ZNKRHeSM0zfLgiAJ9JjfwEmS/01
u4MVeRQrUpqBs2yZYCcYCI/DYrw44lMAp742HxhWmgk7nRMtcujiC72BwxYZ31mv2GWsRLODyLDn
TyR67s78kXLf7KZPSnBeKhfwrXto3vUxfKeu3LJz27A33wkcQ6sFtHB+dz9QEqIQXR/IhV3/P0f+
Avf/Hwe+Zxmm4/leGFrOfz/wAdl3KLosdbaC8YxnKVktawyH17MfvlmLwvQqhdb1gW0GZRNGo2cc
Sd1C/F60yv/PiyEI4X+8GNNxUDwbDtkH/3wWumRceW04qnNq0SvkX2/8B3fnseS2kq3rdzlzdMAm
gMEd3CoWTdGXL00Qcg3vPZ7+fEhqi1K1eu+40xuhyECuTIBUkQQy1/rNJsjuRv5ESLTBsOH5sYBn
hzEV+yr/WDRHnwIuNMtn+CPhUb6d/29tKlSTD/e/u1T83+RzHX/+zaZCnvGXS4Xu/su1dQcbCJui
pXCc//nhUqHZ+r9MU9VUV7d0F6MKvCiyvGqC//M/tvYvw3SYbpskay1t/sTqvJ2HLIYs1WXUMGzW
s4b5/2JTYdi/f1Hn98OW1jI1lnm8bcf4cIeGbDCmaaua36e6+Xc1jP4umKzw0LUgm9xKmz6H3Fti
rYmQ72whZgWaca4iMGKaDew0h+40BP1wBqg73bUtOGzXsvLHqurqcxvqNxTxEF+bGx9QJPfu1FoF
/ki3LMx9azkn29YoazbdnJOI1e7+MlkBAN6yqb6ZJlRLnSIplgbIhT1VOa9O8Fj82dhFl++doAlI
jIYKy/kekM91WB7JOfKo62xl51EMm8+X4Uz3Xio7RVXSV/pFHZQaJlkabppV+12L0VvRqI+N1YC6
/2CJQ+LHyX2sGvhnWM3MQ2U7X9pIE9pTJhCyzKt9qnvl3sRRcu3l3vM1JOOyucZKB1n80nLvZVwJ
Rb3r2zN7X2SOk7JAHX9u6tgftrLLNy1hs4JA0Yc4CWWgvHmRIC4zz5bNpZ8PMWPyhNDpNxXWZmtb
zrcuZ2XZwN0aKKRNlgmyWV0jC4/4vjmiw0MZLd0qXYsmFLYV6TYeyQH+x6EXpunWLJRk494aOLwC
cOj37JWHvTyaevKfoG3qaDuPyoGmZEmdWQ0qdiSwoFVV5TtOiDr3xs7HcMN33iiF+6lbvLse5o8D
fmO2S5IzGNKR/aVdvGta6N5mFXZeTtSaL5qORXtflO+DLrK1bVT+Uk7rQ/WcAwd4sCPR/3J66XeY
ahh+sCrs1rIXmaKF946DQIPsemFsHoSnlDepJ9D2JZsGyNE5CqFjJkQSg29ESTLbdJ2jreXu0Zob
/B23QauZ22u8DTLv3tb9swzJBjM792gmMUqsaf/jGgEGpDe5P+Bxm0X9jvV4v+tUCzZE2lHuHfh+
fRiQU66xGvjXjRHUOcmuyN7WhhmstLp8lb12YgN9Iw8/9gMlYahN0AIA4Yg6YWsi4jZfQjZZlfLE
sjqoCddgCHIeABTPriZs2LHSqKgTVLZiHwA2NA9toTXbKgvPs+3jt06rD6MapJ+NAmoN+zv/eaxT
YxHmtn6k3D+txIAzpBf1xZYU4Sxe4LZbXy2U/hmujldh5pkqhwC8yo1SklUfOvwoLk2Sxbss0SDw
/QzNR4oDyMiKwR9cB8LODU/f9GEIfpw7T+RZ7d1FGfYXkU5WvmzwBqYS/dTxH3qQjQkpBd0NtlDX
WOhNOzdSjH3aDs1DZSbtTnWUy0leGPkbO8TNY4QGsnPbibpzCiSFThhN+C//chiwyd2NbuHc+RVy
enKkn2dGuhIACAnQoR8Njc1MrQYHZ/TZ3ZTmPmq577VJGRyaOW75GnHPMf0Z+GmuLvPayfsxntbq
N5Le92OH8qDSmOpDXSXjA8uo+fjS9Dqg8BoTtrKMtUtssrk7xl61y+fQ4KfZrrFjtJv+OqkJgGh/
uCgmnfPs3O+Opa8ZfIxBdpodHgF4tXu4CNnpEorbehn1FN9kN9FqRLdGPb3OvcatuSqDCHN3iw40
hsYTFZjJ7Lx9H+noAgxW+hXMrKIk0xeQRuyn2jTeOyOs49768VT45wmQDvIC4bJf1gN/2AZRVvtt
AWYKV3UNXcNXVMM73NA/PmTzWlAUqCfrO1yhdt3wx9sNRqXtdMsF0GInlliVafOskCUHj2YWMamN
KV8V81+xdWDRDrp19Fv+5lpn5Rt1zKChzoMyFvjQXGygafcTlcG9lkablDo5cs5R9AWLYCx21GpV
TP7nWOcbmnTlcC4Q/pU92fRYZUIbeLp0QCHDkwhPTdArT1YDekx13XYnBwvsf5Fmq6qN7KpUvmqR
u9AknAySpKUAox+VuyJRo9cpKU9+kEbfNDV8i+NWQ40wNJZ45NnLUXN2aQDkougj9RSC0cBV1Aip
+XcUFgDf3OHSnj1rWUFeqiYFPiYhBJkWfqfeo1MadJ35oLQ0toOcLHctbzMC9aDbJYd08neyJ6c5
0EsXScFLj7VtPlymwRIBxhboBrtbpzZXg4iUlduE9jMV+SNWp+CtfBbsfLum01RW07Z1fY9s55B/
8Q69rbVAdLFdn5KC5U8Ti8Pff2l0neXfL6t2vjS27WqWDYvLEobjah9WZnakA+6tK/9bb6vaIumq
+KHzNeQaELyMdNSvyw7O1dSUJ+GgKj9CWkXuZEif1CJtdnaGvADe2sPWKDGcVyYToKoSKPAhXBIU
KeCvMu+87XVAHsmYnCe7H2LXcz8M/GnyNcYKU7/pBnuDxSCOCKFp7QszVjaa5eCC2ZkdFUJqSYGp
mG+j3T66Rm9CKCSrUxuI/gephuaYb8zA/ti4t+Z0Yl+plH5lP2CJQEVijl4OZVQ0Vr3SSWleps8n
yrirg0eKMTvb9ZGIMD5U603hpcXRjYwEcpuB8j7m06OWe99DJVtpXQkIzJ2zmm6vHhK9neYyDuqH
XUq3SScIt/MhAOFjBAjmXs6TIUjXOWl5ihl85VMeDZBCy9jdNQa/Nbwvg7s67ww4jmp8hrIdn9Wi
UYmxKqjMPD4bnRKfHdABqzi00dadY3KeqZTKOnUQBZVd2fQOaLY2Gt+uIXPo0j00yo3Bn3yhV72+
5lVgmRax8RwDs00HIbayMY2yv/MSMrjZ/Ny/DsgjGatDIL9/HG4rkhmDHkAO/HlBedToPukbURuf
p6SvdsL1v4O10g6gFa0XO3FB9vvhEzak/WMw5nfgQJWHQlVyzJhRjtFgmH8Rtrn2fEd/xZ7bQsHL
Tza9H6iPPFy+yglYFH8vLAthVQvFE3M0VTSuDOW1ap2VWfTaF9eDKmvoLsJQsVPsePpMCzmALEwW
r/wJ9ZHMNAQSRpO/B8AR7EehUx2yAvIrte4fWBojHuw1pzAP1H1piuBRyxUMaG3KeXJQNh04hLHS
1L3sXWeUOFU/yrN+XkPOwJreu1yjidAB7/VUvwNLgAiqE3vO/eVQGh0opMhBE83GB5fD4TT1o7Ky
WyNAyLFVXjCiRHlMpc5MmVl5UQ3Y3abD00COUntfwClRHoM4w8U7bVfQfZUXmEzlP6X8fnc9NEnz
zdtJ1yXzp7mCfe3viQ8viIeQ4lD2PdZdhKL1DvZd5NVfijjYdnEF/RT37jCtkPbzu13U2Pqz0+bm
fRMpuyChvHQbGgOFgwKirHy6OXFC4WAMkvuwy3J3GTX9uJxsaiYizvp/yNvMu/Ffb7q8fcMAzeUK
S3O46Trzk/yXhCVOCtTNxOB9U/poX7pZ/jIA0W0RG8BmqkBGpocVLAzDfItUdqywBthQsGF+KvN0
M3mF+WY4cFPC3AB5Mne9Nv+WGHV1MhxFOduW/3g5u8jspdkEwUpeu3QRAFb3FJUpMn0Kh6m+h6RU
b4GYj5Tm58NLv7F/HMVWWaRLqxip7ub4ueZj1i3yPI+6I8VDXLgDPPtaizcBpTt2rA7aUhc72zCx
7UsTDTW1B9nvI2dOO+vQIFLS4PLpZyJUGTaN82ZqAYlEHTCKmxcVAjfFNzmh4td9Y6uK8zBNCb6I
OZzEenDr9wReMlyw+HNdBzHO9dzirKlBm9ZV1WVWF8ad2olfuyZuw9CylcfUNv09yLVgL49kE1A1
weDDQTbg94Fw8tP7v3/oijktd03bzd9egz2vofLkMcjbyfFfPn7N8EfVHSLxravxLEL5sL3xQa7s
h1Q9Ug0dHwy3ocFblLqJHiytuSsHEgXdI12Ml2l+3XsoeGICJuCaupq6gU1DBfWM8/bMYwjcrdoC
Sc0d74zEgHcetSIG/41YPAxxTATUDOuBWEQA5+Yz5ETIDa/cXy1McTlDxqlUzFeVgcw3EU7lqrIn
z5BXTbVAv71eBeQqsoZWGa7kvHAuDfr10jDARGpxA7zxcjj35ZFsegccZC9Y/9/IwzaCTFsZ1rrF
e3z595+CJrOjv38MJL5MzTVM8hmQOT7cRPQwS+IitPRvSVFXtxBt4mNaJQ+uQz3aLvz4KJtu1OIj
aMvoNi+cYiljcq48qhob5xsNEPuHgaHscdwJoCvMV7qeABMmPhQ9djW/heP51XU/2jX5iFn83JMz
ZFMrEbJnCdCfa+xyZHTA8toGePXP9/vjjGxa6wgdoJ3y139EHmW1H+999jfX+PXFFK1YOZkGJurn
mwtNDEIDp0pW6WyNOvW4ok5NjMTfpf/xUE7wBAhreG7M/eXwl9MCI0eK6D8uNp/QKIWyEIXiLtpq
AJ+kJs5eHsF+1anJ762ofQwH/9HwK2dX5lCYnB6HCitoME7S88DZyRFBGnInuyP5qWXTh+VNHAEu
cJWgf6517XVya/+BDNQAHcOeXasm9R1EVX2rdeDbJt/JnopE38o4m+lo2TdOsU6DUHvXxcOod9Ub
JDuxKShEw1/k7D9cVcvKafH3X1xd/Ofjw9UMXXWEhboD274Pj48oz7W47/T0G0kPPmHhDYigtbqz
j/tq2XhVvJW9PNJBwAd6mtyRcaVaNU/5ZaQHJeEl5SXUjLgMUT4AqqC5Zo/39V+Th8l3L3PqAsjK
SNkVkFe7wpAW7dS4XcFMbA7a1DtnbJJZ/2DZS53dPctQ1mT1vWnFVHcyxznrc1NMokKdRkkXMibn
xQ2CkaoQGIvOU/rE36Y8jzdOlVlb/OitrTy6NjImggC3OG5Z+C0xz9YBt10O/3TeL8NW3I9rxWUz
G2ID+OH6H7p/ulRZ80ikYvinqW7T2PcJf6PtpA7KLrczZSePwrB+6WJLWX2ID/O0awx+FFrQuTkv
TcgjX8//MK834ZhUPWCLDwN5XlL5kResfUDEDu8WC42fQXlFQYpsDan8ELQW4nZxb25JUcHddLd+
HVf1UmmIy0FniKmKp0ZoXeZdzyD7dvY8HCOuoetp8pqBuQo9RB5TdefwXqAwN/0LOPV3Y059x4NY
NOQZPosO2V6SCCWeAqZ7GlAsqIRTfnJGxCCSsWKH0ZYgBmrYIwr6Q+8uiRq57RdJgFJXoCZQ8/sY
kHTUrDMkHfqk9OCioYPg2MWLUtdUnJLmPfXyEspoXOyQVkGvbe62IZqmaQwe8TI3bfVV1U7RXTyP
9tVGsXdpiPlsACfuZAyYyo+qmOAPK+Fjn5PSzuzE/qa675Ez1GTUNUoSSjg9OCXs8i5yEJCJjfmJ
3k4PhYlssYgqZS1jVjQrGiFfKU+QIZL9ODgGOAf4fjQhTM2VPN+Aq5cHezmjG3L+g6S47nyv7G+F
G5ElhsRZYbjHDXAcrAE6jkcWaNRKtvLcKWUjR693xutAzLPF0slLX0O9vMj1hnp9pWtMztZ+Xt5b
axv53PYnSBB948JVkM/1S39+uKP1RU0Dltc1dH38a39YDch518XBh8tdz+VPAA9W9k2tD/5hsWD8
XtxkyWYZyDxoFvxxAGzWXKz7dcWuaL5i54ltfPUNZSuqHGBkEcbdOk4dJFBl3w2DAMz2rH4ZNfn6
EnRKp9gPqBfbzYi8TRAYAfyvScwEcW0hT2nwcEfQb0JWoOqjY2mm3SJjRQ7aQERHGZONSLA9q0NA
tHLAmkftSvdXiH14Y/8P6UTjP7ZYFpsrMf/THYvK4vwQ+mWRalRJXblRXH81K3+DxkWxSwpPX7Zl
9B1sHdaiCFYVu8uh7742hYILAPoVX33Fe8p5br1ogaHeeYPlbmvXrvcs6eHCVNDkqxgBUbvV0M6o
RbefBsN9EohLhIHqvGValq07Gy7cYAfuW2O2nwuvFqckh67qu/47af3z3z9R5xro7wtyy9Esl8o1
y0FVEx8zp5obO/qgq9lXEeFJVUWDwF/aQyErECfZU1VHX2VkLm4TZSwz6HX52df4aOVo2ovqPtGB
C3mubS7jMoIjBR1xO4ylt5VHhdEfOxVHaNmj4on6gTyUjYVVp5hG9b73LY+ihPDu0aeqtk3cqKsu
b5pjEA4sMshCPDkBhHCIXyZ6m1lwG9QOeBHPCv2dL2jIpCpbeSRjk6lHm9b2VtfQdZqc28Yd5toy
qFTztcKwO/hjWD6z7LSWtoMCKuwG5aUZU/UWH/f6XnZNQ3tVFNc6yh6QyHKYmhcXetypLadzrWTR
+u8/Ju1jGZlfocsXkgWRympe1z4mKz1FU4eispQvoYKcRZsBi0q67CwbzxoSCjTRibfpktYJUxX1
yGzdjiI7h1aUnavWT4+xhVqsUnpYY6COdAodVE27EOXl9rPVK95RXkubr4pKGaUEszpcX8OCfYHS
ibOT15NxJayefS1DYl2fzm3ht3z8nrttPQsuSNRMywSxvIckQvoj7Lv+c99o6zTJzX87OLFniXA+
6z0+177loowJ7xEKbOZt0aBpkEypHEwO88O1HGROJW/V0JBv+Fk2Civx4KL6BvOdEtHoZhhPaeUf
TwrbBrml+QR7PkFeA+Rru59fpQkgid8WY/zrK1hKeQotuD5FmTcPaVq2EAKqQxirzYMM8aMY78rA
wNN2nqF1yFySRvGHHC8pW+xMr/qexUV+gqfungfDeez5Vb1VokbxauB5n3mteCuDdt91bvQ4pEFy
rHp4I8Uc79IhvDNHJ9lk3ggFIU7CBZm7fGuOyVI0vbK/NoEKW0F2q2Z49uKOHDu0+c7Yksf+0eie
aWyTFuIS6sO1uUmsZCFjcsrYpMY2qANtBSEYpdkob1/1r5XdGa9qU477tMSeVXZB7w7LykCxTVSh
8VqxJEB2I/MPP87J/dJ80PxArII+KA+OUZoINTjJ11qgP1Con0L8P3pAubuuavNHMZLeUKPsUzla
I4hixYSP3YzPgB/WKTWXTwbVFzj7+DvnbRi+RcAQ5Pw00Gx+nQVK7PPpKBnPJ7+jeZStSeS2/4Dx
0TSwRR/ulfzqbEs+A10HgPTHzQfCKEWFqmf+xanZw8GjEkdtbsoJTFUzs6JlrG+LimKiqq8rh+fE
dV7gFP3WS7xd2RvNFlGVBi7goK2QC3JfO7w2o06fPkduWi961fF3Zu6N9waEN1/Rq1NmCR5ImdjY
QVifZKgxI7weLNQ1rjE5YE2CH3DS7T2PM8sKH74qzbWlpepsBlMD2AXlgn6rBXjTWR04Etn1/SJC
n6Ia++3lUEaFqHUPY2Hm/xItsOpLomjYyIFmHr3Mns92gagDUo3FtjMVEqWKVzyaQxCi0OCwchgz
9cGvEMLPJhhMVgTuNarzYCcbj4mQnjL8DUITFch5QMbkkTOP/teYEfcQqsXTdZacSo1sxMOqc2Fe
1yolyBZBC6XEFcBMbAzChKdvEHdwzt68eRNFg7KCBkRlDo12kh+VFLncuSdDdZeBYExB3iPZEZ1A
6fPYZyNq5PX4XlYI7Jo+pLC2EON7EAZbnQXkk5fEJmU/o7yV0/hg0Jlw4vDQZ57x0FXmg4yDhsEN
erRR2JqvprOni6b0fda1A8CEGx/WeZFVYyM8BsFTMzedRgHebR4vkSA1UH1G+ywQFcJtaOqgfdds
9aGt+AhoFPRd8PnoMcrSBHZSAYoeFaw4wM2MBlMHugEmxkZh4YCklR8egKmgkjskOXjkuH3QJ9W9
YYvufQEsfxs2pvddCBh3ZVy99jU8O3U+qYSIjhKVwN/Rn+WH9CpmaygP7Yxd4qVRqMMDaaRvqB4+
fREOA+SwS2OhW6ZDFcpd+2i5qKvCz0AWKileRNR2sOstKR8ADJWFHzXN+g0AmHsHVM4ri4gEgRM3
2XsBbtSkcA/ZnLrwvcy6ixtlWJiTEyEgMdknYN7uTrOUjezBycLVY447an7rqrk4OElIVcIZZkEg
BAjlTRbxzW7d6OG7vO9amYe+lxyQ/XQaFtNY6NsP9+fQMh56FGjAiocFz6jUuwvcvD/bOUJefqWH
z4lLobeJ0+DdzMU3O1aLr0M+3ndOOuvF92clnlCMiOmIpsP5Zm6cUqS7yBN3qt1BS5YxmFDeIc+0
txCFz81lQGld/VCU3cqFjIa60ETjpBpSbXSdJgFnKvtVLep1aReny7x5ymVU9vl5qJdT5Dy+Yid5
qaFOjmGFb5gWYOIzRSoGXXODOKwL7OtB5FSgvKhMFr2Iq5Uc8/Mg3xda9yx7SC93j2UVfbES9Ew1
g6Rn4cCqlI1bRujmAkO5u8ZaqJDH3sP3L63F7hpHonXetXbfeSXlqKsle07u5QjgD5a2lEE5Wc26
aFNF2SGG2L0BCJK8IfG1bqyU2hdJ5VPbRl9kGB20GOJ1A6R3ntXxRb+JuJmhW+w5T26jLGS8cTCV
pIoeL3RU+97iIcDqMg77paP5bHRFrn3KFfgQecGNIBtG91RkKAeRQa0+Q+nHtEAN/DPYJ2ALRu/x
frt+aY5duBg8ZI9kE+vCKHCb+qs/KMhno9eFwukcS+UwrIt2Gwu92WqFnWxaWKh3ZaRkJ9tVUpTS
lPAbChv20KAsSrn91vTC9phHtaCy2vIMixP7ZUiHs5wJmvUl6l3n2dLGcakkXnLvBuqHa/kO4lyx
KE52P2moKCKitZSH5hAbJdKcRAeUUIui9TcqBCTkv762Np9M7QoMkXxRPpephkNL0ofrjk3jMzTm
5g4tGbFk2Vo956PDHzJAgkyOuilyKpNn4dY0j9pISW9gjsElm7t1yi3N1AaYDHM36NRsB9GQbcfc
zfjA7MQUSKAjIGlmkBRdF3QWrFzQ3x6/BsexP0XeRaUCeZoayynL07wd4L38XnECBEeAtbe3WhLb
h3IsgrvezfEhyVDQa+xi/IyA17atDOVTrJsbaiL+k6gD5zQZ4x37bUgsuRK/e6JOcR6MgqdcDWfD
SiQz8szMNpRgx21u8YQZ051sNOp9lyPZbTU73fVzc52ieAJMtwUBY2r8camhuawC79zKhsx3s0XI
llJX4wgKWqkDnL8y2zXUgeAom9xNw02XNZ+vIXk0KbNOQphrayVNm0VoGuMnpA3xRzDjJ9im5VbG
/TkeqcpRicfHoauMbQ9kZ1H5MQZpY5AfSCjn2BFypNpVfki68cfoOHdlTI66CVCYHu2wN7NGVkYf
VQsNsqHeV5S8bpWiLr90FdKkhUjfR7/FdUlPu41VlPpjYfif9YkVMHDRdeA2s0hjVB3kkU6+DwcD
By8rnY3IDXoqP0YcEVHO862K2zGx64A8eaytEo9saHdyQMYuV7D08NFmibYy9XoHQP0WhG54BF9H
zbp0jEt3rFEdll2PVD3y2MWurwYP97Rq3DZFX5IRsuPTVHQYWOgqb53tMuy6oT3VjR0tYg0pAsQX
jWdUJ0pykrOIwe9dpRL90htJ66WfPSfnS1ymxpOq5+F7Z0BYSjMQxWaTiOWAUOgWSbMa6a8RY0VH
Lc7ANZAnLwUJ8DDIV/xyk2PnIiMcZurGmHsyBOEkOSIFhLhkGyE4aFEK58/CcBrE5Z0DpxwjoXLv
FCJ40PpuWjXChpGcge0N0gQ4mWiftLCzd4WKI5Gelt17YycK7m/hsIdIPj02url3Uwdr+izHMi2E
ai5PB78DnT6LzqUCj2Au3JOgcO5lsV42cHLdS1cO5LLCf51jJtiXZFZ5pymt+aib0bJLuuY14fe5
RUrYhzweNPgR9cUS8T10dudRPkpc3sveZunJqJrVt5mROk9mU3qnrATXF43qPle9CChW7p0oy0b7
XFC/nnsyJJssQyBUGEcToOBpUtxiEyfuSY2zcFEiALvxIEq/6ClUgAZd1q3sJvrwGdkc6yB7maev
VbWMHmTPUe58e2gf1RSRhqgsF0YhxK4ee7Gba3QIz86Hsi+bsB+8m7Kqk7vrRDnwodvaUBu9GuL5
z+tdL/Ih9qdrNohXwG3HEFIFbXdsdT9cGxWykSGJlfguYd18G5pReqfGr6Noxbem42dlGsikkUw7
lmGivNeuVd1OhuE/9PO3tevVcTsmBZn3vNeWGuq0qNCQ5x60LN1aBeX4irvIJ9+KjpWvFE8yHgbh
j3imJUeLJdKD3n1u0jA4IaEhEOobqi+NVR7saPBfLA95JTNjD1aPzvhSkX+QE9CAnjWKzOEYjpG2
E1OLSmHo118yxLMHsGmfkFww76rIye+1IOkfxIDbtTzViaJvvp4Wj4NfG/DQ7GRZ8x1/RxjyVk4w
KjyPh2aCz6OY9qEwAFVn87vqExPhbiyHKG3CJo/AgktAuGwk/ltCxeXRdeDDvA9dObkMIdc7YsDA
bAaYXy/w4XrX19BZ0IPMm1AqRuZ6aeXjsK7LEbfJapl3bfypFgYQ2ISPKdKc+BNJntvOs0dyocYE
hqMsUbhnWopUg0sS5ckTSXifGQr0mGastkNvV9tQxbTv2u3mWOwoKMrKYdm/TPx5yjVW5APeTHHl
Lf40OUCvZV1ZIaAyuKxhbPAtQKLkqa0xfSysbG/OvWpEyCPurWndKB4yyyGPLNTYGnwjZUKJP4+1
sETo/ZJycoZwW4YiuCSZHJfMW1SHr5cM0vWESz9S/G09T1anQl3wkw7ulU69pcKHJyBS+j+O5phi
RuW/TQNmYji6O0MgU042wt3J7rXJfYDvjfb9GvkwazIH63Zqkh6YW3tTVHn9EM/YuBEsEXC+Bob3
3NUaxWRxGbsLt8+yJwFxF9yV8h6hhYcY7eTiyp1oe0WL1YWSu9l7UuJ8Fnvi2zjYL4bw+5fMF9ad
WdX6Nkptdd+GKOLUUBeRUktn6noKQttDRj0zhHIUZvejGUy08Xp2LSuhJf5JDjRonR1VzArnWWNk
evYNwpxwKlsEHmYD+saH+eyr8XetuS8CN/l3FwbfQ9WhuqXE7AqCaUJvFMnWaurT1eT0xQPQRCSH
eUB/SQY0SeaTWCOdmsIVb2ptRkj9WOOxFQDJjcG808JqGXhuvQiUqflSdkuJeA5LzCqHFN6nmFF9
GrQcZBHys6nAXtTNTP/SoCQXIAH0rDWhubJUk/VrrFXPpuM91JkoPg229TyhIvdgxxhbqLbDQqE0
kpXsygGlqtcpnIyDDKF1TfWeQmBjvLJbBvegFciR1K9V6kF2setmabj+cK9O8XRkawgjORyyr2a+
daa4/IZqFkVqV4vP8LzLDW8dfSYK5k9BEyGbOk+pR7EyGq1/h8ohFuipebvJ1Z1dz+Nu0XZT8251
6Vq+LglxvqisUR8Kq8J9MvP6wyCmH00OvGub+pif/Iy7zhCRTIpA+Jdsm26vk69zxp5yQT5q2PjG
1jn01GgVDWXwwlIPBWTkVNaXrlNDTw34T8jupEXZbeQl073sWrGh3qBP425JpgUvVgO+odTiai9H
w8Z7IyFtH7iVhi9sgw/FYLeny4UotPupHz/IEzVDYKHRpOd2HHCUmR/eKSWsPla0G/nQlrG2j6ia
VmJ/Dck4ILm+JJvcCB9yfRBhZ1y1wQq45md0ooGPlmMC5z2ZvgIcntatWqfHvOSHgkYVxdcRbnUc
1+63kSKzPuaAVkqjPrRkkj+FmYV6+1S2D543bwQVoLbC67OtS/JiVWhZcyarruKAEUeLZHK8hUCO
8DYswVojLBs9yMZtk40KZgl7BUJuWJOnFcpGTEl8meAo1rQyIrwtbGzJ/Fa/V6x42MvG0xuci+Xh
6L51U7Scat97yTEb2PY1pDIzntyXUB/dpZ7ZwVKfuy4CAbd8vdyNHK2M5FuRmc5BnmrN4v8q6TIS
H8WDkViXScIp9F1hoCshz8nRq19naebfqY1/h0SnAfrGrHZ9Prracizs8g7fG7ieiJNq7ArDeqdG
+Sw9PQ/lbo722zzfkB9BiozLwk9SHb3xqj5qrdPdR0Z6lr3c8pvj73FV70fs6Oe5epL0cq4R6PVl
GpjVX64h4zI0hGO/I1X1jGLkndwMUcXS77qWGrqtp+HrMCWXeKoiliPyvNq4c/z3+TLeVXn+VPls
OYThbduuBUU+H+EvoWz1BK6OEpMsH0ZlWuclpPzL93b+8lomxY2pL7cy5NiOe5Jf2cq7b6jwbcqi
REi9q/rX/7q8kwN6Y30vai1gXfTbevK6FGzjXiP3DFm8Fm8kTfp3MuAYhVkRurVzNwj7I/lRFkJJ
pO8xs4DEMMeNGNddtZp4tiE7+9Sxzq/Yb/i68awEaQjJbWbrp6ryHuvKp8rrrLPhGrgXuzilyLhw
WMhpDh50RenCfM47cd+rrnfPV49E90/eRq3ZyW0S4+shga6sN5STp6OMNBM9JPejiBA9nXp9WMhY
als6emYt6uAlVm5VpZ+qobIeo8TGUsDFSJ4/r/VI0lzdlgLiN/Iq5qOc8vOEATgnW+UIiKarpk8D
5lyTbodnfe7FmCfd5mn0FCn9dIPgxH2Hi4mBw+bgHVI79aAZpafBQr8EnMN9hijatsPJhPVDsx9n
OJ5s9HnjFVv2m9d39UaGonmDFsyNIKl1C+IzpkBDCQ/RR+ShFH90MYxrtXvDG/aXrswVmnGxDwuh
38teNencUB0HM8LSW7EI8h5lA6TzFeWR8n85O48lx3UmCz8RI+jNVt67KpXpDaMtvfd8+vkI9W3d
v8csZoMgMgHIU0DmyXMoK3DclzGCq5DNO0LWU7eB/vug59IXHSb8cu5NOiyOMlzE2CyAqCEcG+mx
mhZMcWfI5aglLaQXTW3Vl/F738lmibxHBv2DHrS7vu6MlVM65lYP3yCW13/JLrUqjlF/eH7uLazU
/GEGlb5Qw4TjdRDVJDF08yQrYXUtU728Kn7zMKWoXT1G1H1tnYRTDJsm2fCiUduRbzjjAaGjHNg+
WGbml4tACSCRlqnlH7wRcN0E9BDux8hCGcdFr2nV/F8zxSDD835EXSPNe8Jqt7LSromuDx+jzFGf
8BHk8FOXeoEvSHhAPhaMj1FKTUzNroGdBxwUp4Y9DV/GsQU4/MeWeqm/JUNaUMZYQzQro9ncymB7
J3qVoqsCOEdM/8G28qBcQQSMtBLcH0WWsxUWRiWG8GglLiMwOJNWItPFzHpFfjPf1JVZbGK/rW5e
4VN/q1vtD6BRXKjtNzlGzJfjc3Wu3abbeQp/T25nAi1spS+kJtofKupkbqRck1iWd4mXTITMrUEK
PSDbb6elT+WqzoaqbcaLBufOUi1T7d5SwZDEhnwxUlm79/SiqSd8HRU3wgez98OXl5Hy8P33ecKn
TBjoP/N0B0H11o+Qiojyaq71KRm1wYWCwYHflb+B/AWeLtjnJziTKXkznZhgaNbLJgn0bx24KEg4
E/UijWW276IiWyrgYb4U7M3yUfsGnSMfuUwso22D6ATMVJ0Lh6L5c1PhKFR2/GjKytdgO635gsIJ
j3wra8dhd+49KXjzFcImageBhFJH0gEQU8SmVzd2IdSVuypuf1/1ZrZxpc7faFkyAX+mIU+vuHpO
8/UcQezUDWEWNGZ9oZkfnqUO6zyK+nXvxO5HnygzP9WTr/xN1UsVObSdye35lbfpAgnlRM7uxrMi
HNtXt/QBp0WNvHIGqX2Vwqgnco4ikfC2ckU9IuEILbVcCFZtlKcaLboZlNe+UidPIFiG9vq5UmWB
V8+mhRkPN6dW7ksXDTCUO2Aca0ME6US3svjwp6a1Ta2GrJPLx8DpKpLCN4Vv0lrYn00xelfQdpTa
5+Ubt/3qVznFHKhs+MGWF3GUwIlfc7SpANA2+aHqA3mvB6geQJwG97mFGoKVDNc+LtkSARQQJtEY
fYG4W9WcRY8Idn99eMUEH8pAAC/IUf5Zo3S4fcdFj1w0y4om0G2oM3z40iZTwq3kpOQdIKGpFBiA
urVvp3Lhemqe3UTy3gMZtldIHqkoFg5w/TKiDVP1sOiLporciGKlYi4W+HvVf/XDwLsVqm5TkG7A
sAWGbqHAEv6mq8AwzFpp12g5Km+tAjd+4/RQfoxKvB2m4LqnglTyU0jA49RP7j5MuWt4mRTUV9P4
HqYFssd+Wc0RLYzvrRH5ByjKIJsRXZ8qJdiK76JXSKB3nQJW3tGJin0ZasVeXD0bKbBJkYh+SC7L
foysvKZAEAIClSBvlCXiVa+uYySzxKu7e1CF1a5E3WMuuqFpxPtUhTWlkJP+nvlQMbg6REHCa/WS
fWh7WGFi0+juXWAjF+OY39OplxLuOIUIbggfRGHa2Qnyi5gYea52GTx/L3wxAlbXwpIQ4+AZZHlu
gV+EaWBaxYHt86VOfwpXr/vRHVnnCsm8YR5Gm9RK9FcxLoUMJyyJiIrHtjp9QZrdXvgNzPRaY6Z3
txu2kUGqkmqB7D76xCczp4K4FJ8dAgNWwz46CCc/82SeOGW4E17JCjIkIfRsI7qo5cEE2vfySg8n
oa3c3qduHhzz/2yGYdHKnXIQ5rEpcyLU+vh7WKhQNAWFAzIzgYqexDRVDiXGjPU4bmK1vP7uionC
L2aHTSivXB+1XCIyzi43O3nHdoCYE3/ZQHqMWDtojY0WGsn0Re1qDh/VZOyK0gV3KgbZAUhqeSS4
2Knj8dmMvScf1VCPdyD8tsrUE05hjwbi39SBO+W6G3UfoQjcqUIVO4LfLPOYnAXBsiqbaUMj/Wpz
0G2kfEHqdkq0yHozPojG9wCGtw/so2jtpk4erqRAuXiwJj6OP2PEpSSFiCXzZmfWADWjNcCgFaDM
W+hh9RYU/LvDd+4Rj6FbqsVtjOTwInp6g/KV1g4v7F44amSHyCugaihRAHVVEuTBKGnTHUu/+kU0
rIYgQWDaCX0Ii1yQWlqbQbel852bJxaZdk8mb/boK6Vz9uGGRNpI1a9iHTvnDzzVLuO0XhYG9ckY
XCDnPIQwUXA17mAh/CVMD/sYw1niQ08qnoSwtXZGWW/rNUu/VbKV4nQ6uybukdHoVWdvpFpUd7Vj
PR24yqkRdgkKCl+RtaMYqhddZ8BL9tv2HCZm/Rkr7Ik9FAdF5Xvf5MHwBa1CCJ0y+aMPrHrTN7Bz
hdT2CbvnmuOHXY71xpCLZuXokHmxUfEPeoHAA/pC+rpJ2vY2WEl385WNb9c6yt9Y2KGoG+Kc0PeO
jhsjxSnL5JSMCgpqq73pgPguCuf/hxdAEMVHgY8eyDTZT6KfSGj4C7MZoremL7Z9mqhXuHMjCgtR
J+CQ9qIkKJX5X4WxCuzmpWwtki9MSHvCFZlZ74XPZL9/dqThXfg8wrVHVa1StGgD9Wa3xhtCBD9U
N2tfw8IzX3JzVUk10kcsd5ccVzrqk8+MK2tuR1m9EUNbtH/XkJVU3CzwJqPrHP6sAxmyWCeEZPXS
BZQOV4p61qaTUTGdlvJUe1HCTjuKnidDuVTUk7AilMIvkHSWp2m8cGbTeLky/h5P/LZbCqerjeXJ
GvSzlfiAlmI3RDWit3dmDqNy3uX6jT8p/QZdgYGgrJNt69I3bqmieuchDzbCKYb5Sq8vKo9w/HOW
0b1kFKtdxRw115r1iKTW/DmpV8qb7arhUcxxpcze2dMD69Nj/vXAouuF4SEqg7tptsq5NEo4viPf
fYMu5ZeDJtZPX3vNJA1SKjShr4qtjp914DWgVTTAR/zNrArkQfZR5hJYkzgEZSAkr4E1oB1j2cab
mycbL0UbreiTl2pqSg99F0cCIZNmaPQ5NhsJNTAOoidGWAUiPY6j11sxC+be8FAi2GTplpGxbMaR
OSoakFpWBymmns/UyI9Ord2r28RqzyAieiSURBu4DoSn8qcY8TBRehmdRL8gywQyTt4rk0nYzZHD
SRoW/ULOmvacaRVHkDgqPscKha9CVoYdrOnue1e+2omaQzAou5uurZulEUTQvucxRTHRiEygJ8nz
wsnzWzY1uouGpT/6OSysdDVFIeDLMahBQYdyvgwZnUgB3ZGh2zX5xKgcogcKM4qj0bXaWZsaIzXa
eWfU4UrYKiXSUJkgX2f51pWDi7p7mgqt0U+BclUr9gUzMT0HKs4PPpnzi6ak5sdoRsZBNJLtEOoS
l1lbcJnp3rBIOB3Nn4Oqvvk9nHyvwQ70n67vNVuIsjvkF8Lv3Dd+9pD1EPccxwMa9bDTIirxQsEv
RI627H5NTWuN5Ij0y0ANEAr8ApF1U5sldWK8DH7kLEfJMg+hVim7AD6lCVbtXaFc2IWGB04L6fW+
sj79GApIJUQpXZm6Esk7WJKMd1tzrW3You+aRSTZMx9KihjBmY2Bdum7A38uJYbGRe3T8HUkuyrM
KE6Fe8lPkZObRnma6yySNtH/z0noBcPGNyL32ROcnhSBTN9QF3lda/waBu+McsiMTv7BuRLdH1A1
rW4Yt6JwD8JcKtQlDGVZLZsgLj7SyOxned+ZJJj74I1MzGN2r6qEEa2kuSBHsOtJxnwSioHBA5zQ
CrUL71Mb/IvbgcmTuI2eCeOjwTPZYbtRUINTp+Cm538W4wpRg/zDTxWTjQbS0X7WuxxddGjnk+wg
uwRQWk6Mx1ZREcaZsttlRwhoaLXwCHI2euX/YC/S3GWAFO9oo2QmkuPUt807sjxvyLsW+yEvvYUY
plH9Q91bmZ51mDyuw2B8iGWLDCUbKJCAMk2P0iztxi0+qxg+KsuEq1Nk1pFB/iSz3RH7rCruqGMx
E4uOSE4tIKLVt9XwzWjlEGkEbXgJoe7f5OQms7WPOMcmpebpMBrkEaKmdtZy7euUNdRtfapbShj6
sNsTXFUUvnnClgXHGpW7bOoZetuu2A/DMGkO0h61Hni0usR5DYpBOhsOPJRTL9L08XXiPJk6dts1
+yxL6ilsQTURJXqHrCRPHzTUL7qKjvD1JIae2M73vDWkH0jpQJxI4mdWs9Gxu3L4Ds8IxNtBZ7zB
HRNMAKMCaG7fLrugL19GqR+g0iqgnJi6LZXJF0f2F4MC7/pc10BrosvBKUdz3VOu2i0sa3uE3MZb
0Hd0uqRYRBokB8In+Xl/9PWCIk2cfhUxIlJ+RM4QIW4hhSsel6RWpNUwh3O+GItEP+eNrDxAYGpf
/ErlIYE/gKSaxQZ3IcBhStuvUg7970pZ5RtNN8C89Zr5WWaEXKvqK7/ifhn7lJNza/2FBtlAXUyB
fEkL39Gi0lAsCSExlZTe2omG8g0AmeKSgVxmg2nt0Nv87/5/DX3O1+qm/T1fGMX0h7tEhMsrUvVq
N8SN+jxqv1oysBBLziZiAruAWwKgtn9G6dr/inIsch2t7ryWBRXfIGHkM+FxZe1QMQsDW1ntpXAS
oZLNeFcmhnuFcqpd+47Pjrmv3auwdVRDwFFfIPGWygSG45bvYQz/TpqPxboB8vwxlOZXOyuiS0kJ
w0uaaAiuxgWn1WaEftwEicx9z1w2PUEiUAzNwVWrzj4ivRBsEHJcGAMJyBTsx60GJLGRfTXbgLuR
bn7Hbyhn33TXIsXmV1Ml5Nbc8n3Me4hJTSM6GlNXcmCPtbPgDuUPENPWuglznfbONsrRjUaeu3rn
P94FlK+1G+G1HeMXZbnOSTiFSXRRWkAJY6zvaBKjztohwqF3jfJJROzYtK6BFrDiHS2/eo1625pl
cotqQ9rz4KoSrpqsd5bq1AVjhxCNm0YUo9KlMEHaSS6ZcAiugjsE1N5J8YnrS8ZnmvnvsjEYr1WV
qiuwYtmy4g141dwJSWuhGNdWkvFqk5w46Xl4j7vKmal1h8BdqR0aA9KZdkJ4phDUAPANo/0w4UNh
k/K2Yywj7Tl5xbiwRt+QDeBV9LpBhQ8iAXJpF84VkHC+A2dnXnygAHxvq/670hQcL9Lki6uH8KeO
Hdsb1ZZPTW6oczEih1VOysLvNVGreWWTj3dHUB1WiXL36EDbVDXw+UrjyYS01y2r9MMKFR+0WNTs
DM1NPjrdnnf8Dd0by2xPXe6TQ+CN+GhjA3lrHmetoR8EizrxEUi/vNmoAHHJWn8ZF3zNAyRu5pau
SacQZOcOEXhUzmzDeFU9xZtpRZ5fdfR7N4kmSUenU343clzcDDg5tk97DfIy1vt6O6QdvN18xz7R
XDw3YJx/uUm0KE05/p4GRPTMErATVZfRqm04J8q93O3NkQeW1cS81Tl6qyrELd+sXF2FqjH80jx3
NxCN+VKpWTmXB885GEYIBW9UNjOZ8uq3QEthAw5b1Lembumb5hrMClm6qatGMHL4iWuswKeVbyRu
s4WlWPZmmLymSsDI1AuCO5OXzRB1yzWfhERw4g31CvjP8ugqVsobahCyqnsFpjO8DohuijmqpqI8
n2fmuen7rwC6ml+uvdXluvpJMjiZ9ZGS303KaZbVoKfHRCG4b/jIDaGm415l4JLzwTeyr5FdbqjR
q38lhbHtCLR8CX2vnKdBOV4jZNLXgZTUuzT3hyPi8hkEH41616ZUrU2x6k+zmbP/q39xC/iRmJH8
VsexBZjAyfjGURMfU3y77mFuuKDJCUw0tFZGxfsIjL/dSekroFH4qQurLvew1VTEtAYrJEWiR+Ve
NML17JpqAKjKhrfsX3PSmKoKpXCkDX8f2amcmgrMyUIpu3YBU2V2Ir4EhE24lQqF26cn4EzHjp0x
wktVC3r3yUvdbzOb/+JHY2Qeu6OuXhVdDF51cnToyMBdWKmfEGa520Z0yzC0YSEEsDoNkQ2YmYk9
tiRf4JQnI14ikyfo5T1luhzTap257enhQSc52LetW/grcfmv8b59HgiwXB29WgVER95HWUuP5BSB
lE3doPaqjaZxc1Dc1nuXGyT3CJqMG+Hlnxp916zpUGfAS1Id5i5JfjGGoniZluxrRXoTSwbNWM9E
VyzZkf1aiK7H9uaxpOjCDrE29MLa8BuUd1VNtMqjHAuSMqR2njZx1VnuuDO6ElZy0X82Yt6zK66e
NjYsm8qpj2R4dMgE7nWeUBCutTZyUZZ9sanlgmZ/PDztet+rsyQGMyFGcL61L/GESqyJxJKh+mcq
QhWwYphIcotx/U7XSMpyf47Wnd/Yx3K6UmyUBsSVsHFU+u39a9z/5AWUYD/Wy2Lv6MLmGkWqtat7
6glhIqJC1nZgUJ6LS10f2XWIy8cAMZZknjrz7bZ6TBW2UswXl/+aRLrE2qE+Ui8G30ooFECANGgB
6iZx6V3GxPOo2VDYVpbAdAqkjtZPxxBZ3ony+bkY9rQ7ERyz3C+A2xOqRj12WqXW1SOo4m7/HCeF
arCrguEDkUBrW7vo6liV3O/UyOl3rTHJDon+aMfDDvVPV18+/Xqe4hdDhfEx/tFXdU8FFwgIFNYn
lO3OqZ2OX73MLJdynNY7Pwi6F1WB9H+yu2UOXfeA5Dql+WzzYtXzrkmlSJfUhkGNL3u9KCtTYtvh
a9WG1CNi3F4P6exY1OYelOVjtJjC5tI5R/mr6JD7Y1ZnSCuHFNdR2ESjxWCLgfByV5F9d9ai7Uzw
dKqSRTsh1QnyRA6/rFTatV1Eaao33NHQra+5rBaIxURvep4PH3AmwE64Kvxcvtf30rXae+W2Gtdq
1LZ3gXX+fW1qEE8m3nimTNtGajdTV52Wq5yvIIoCsvSz1BrroAZx/xqUIDR9mdMTUn39K1tdb9Ow
A18Ir1Rl8bEanW/CGReawhZpDy4hbubBWK4UzTtrQwuiUS+co2iShiT3pPBZr1vJCWeP/tMvrqyi
2ch6rO5QMpObdS0FSMEhYDR3wrzdGy2xipnrotQp+tZkFFd/2exYpZSeyCQbMQ0KEVUH72NrwaFu
Le/c2N3vxrCgC+7DsVj95aBgAJ6rwoZ4/M8M4nveOdHT8Mj3Zf6XXazp+tnLAFfHVvR6U+3IqhFI
nmqDRLXPqHTZ1pgUcv+U/Qi7wSGNUrRnIRFjthrjnqbHlU310HM5YRNr/hkrTH+trvreXjGLaqMj
bCRRzQxZB+JTCJ0nYU4lQjOQpuuybNva0XRJX1ylMKWiShIcVORVF5HlaicovPSTro4eHELDQkGg
9GSiL28tUPxWFqEUpoDuJ6/O/qFrnVk18kUBq8yrK4fgfVD5GqV6myxFN3WNbAF5S7EFNxy+a0r4
U52gTcIZGTd+JdadMe6FBOMFpb7gHSyjszNb6AzFIK8vSm5XhQq6gfX5Wcdz8JDVXgzuERArSUdf
bdMkn8Z3QpirxCihpTURmpgmqTpnOenLA/qQp59FZEYXAWlgj1JdsVDBE1+eSAcw6H9ZMuUzjNro
Ali4euAl/vd1Ho9TGR/PNbpJWJty5V2TDmAKCDT7+1J2B3MOgB5o2NRQ2Vgj/xRzn0jzhnJFqQkP
CQWrB3FVC+M4mhzO1drn5DYNEv6gUhFW/tcocRklZNShOgOa+9ciwv2YFFp+dGh2GScilBabat02
zisBXmnv671RHsVl0KUeFVYYB36Q3DQoagDtZ7Vg7Ch05HsQuERDQlfaB0RHZll66p0fte2GiymM
mKOGQtJRZCL/56SkcAEIKPZipKT5q7or053u9BCkUKBaqBOatOR8/qBhe/T/uCu5kxD0+Gd0H8BT
PRPcbAr8R9Uijvp5V6Ac3Cth7a2fTG61NjweIDTIspz+dB8rwGDUQ5eTdBR1jt1V+TQNQ7uKpjTV
5hjqPnB7lKDmrV9J28AqEdBLG+2aVrF+jQqPihHJledPm8M9GE0Fi8TrtJRwZBY6IoNKhvFpk2Xz
w4nGei9WEnbuq4sK/DhlRMzUlCy8SFb5eDxhKm09JT3b3MSc0KLgtq3VbcAZi+L9vAfcx/2qdZ2W
HWoRzlIIO1D7VpHco5CuNEh2TQMG10P5Jex33jQxF4PEJZrQyUwJUQp57sbKaWf37P61OXs6nhu2
/3tIFVX1DEBXs+pbDj4j+Aav8cqzC5wZtuGpMbuLNxj9ruFvHgWoyVZk1hsRWH0relZUludUU4qz
5RQ/eqMAVf3HJEYMKlK1DYy+m8GAijhqc+kIy2qASE47vMcj5ZR949a3vkvMZZxL7tGpW2WjK1W8
UyFwPlT26K21rC4vkm50izAJkvs4FhyaW8N+i5u+3UuNDD6KBIkNTJPGS/rkkBd7JQ2cg+p6OKEK
/u0UI1R1CA86gjEyB2M5NsJLNiUWwyC0TjZqLaInGom7wC7W6h/t4EXh3KqDbo3qeUXFgmsuKjPW
d5VHsbkX+NJaH0b7tZVKDq2puq+RC7VIaV8chHkMI4L+kSbi3/haQ92b2FZ9Fr2HHb1TzoLSgQTE
ONXaVV9cMzB2YoQcx/HVhnx5Rura2OiWJ3tzCjSAJFSlv36uLicQgXYpifOnLatidKK0OFmIZcSC
TdEMa9LqvKLpSRlT06dRvc19P0OObXoKjqyxNzCVV70aB29uwkxx9Ot2/XzOjamll4zw6X++uq4f
IJBJAM1PT1sMh4f98eqepj+v8PkMQt0mJRJ6SBKJh0w5bgBUYfvwfMzQsmDgScnAPR+1DSR3SSnc
71coFiyD9PcrfLxbgW9D9Tu9usfaquGx3+HVidFiffEKK4jTnk+ym15hUj8+v8fb0uUUgaNw/3h1
YjaiKzvJs0FFTW+EmJ0l6ZdQLY3dc3mLtOOsL6VwAQyveAF3NNW7yvkxNxv7RqrspVIt55PiGzj2
UheApeIW75mCkiNao6dMdfSlMyIlUFvZmRuT8ZKqROT80eUuE0RkPWNdPUiK9lU4RVMAxtAMZ3iM
L1uK5msCoCuRD+1CvznYefTjOd5RiB/yn8+G05YXjSax1ysmmvak7xdVaCs338vUG8xXB7uvpWM4
9VB77HZ+yFsrnGKY6UJZz27bhweTIW7tQ0dhQ3k8rSEatc77ZdJaaPP8sbkoiToIxp0fjzKEFTF/
V0XxiTXEsFoPUAUx82Qnur0yVCfAzY+emNXX0BkVZgEd6Z/n66OKFYyKfRGmEMKHDWQS2fz5fOEM
/5XJcbUXI+I69I+WWj0eU5jgdicO2kc+2b5/noz2GXlt83hLAPvnazlMgPFrX1B11dw0PVWSQgHr
4AVncWXEyIGCJso3omsZMUzuhQoCIdDrEInu/xjtRHK/Lal2fC4gRoiGR3CRW3w8wtNsRqizOX8e
4emIi+b3o2QUocAfz35IbuFIlv1kCZSZ0DabjpVqSBol9V60ZTsPmfXo9Huyzoi/lWVxchykEnrZ
r68a6IIF+RzzVfIRgW61tP8wqs6fKb02fAuz+ljarfvLGcnVpD56zlJLVpmtGSpqtsr+RPa/W7ry
s7Y86cNPHBuGsCa9q9T1IMDq6FdKlziaapp84ukqa9Nvrb2FbvHWSe1y20t8c7XMEjIs7LwU9zs/
ruEAVCtHW020Clv+WmuTrfD0mjNVHKXkkmdqmwyHh9VC/bTnj2AJoiLlI6j5lFG1q2ri/ZISrxqF
7cm8SKd0tnJNo0q/FfAPrYMq3walEhAzdbyz7IAHAV8sQUDZxvNITerjWJnyLZSru7DbXqQtwrFE
cwqIGjWV2iLNLekTPKuyclTXJJHM9L47ZmoD6W6n+1t+GspSmDkh7ruil1/DqzH6NmVgZlxD/upQ
Z7lim0gQkoxvvO96Pd5XVV5TozxdjqiGr21D2XWKlxFf9BeB3ebLcUiTu2OSPmt6xBFsy4zvuYSs
gpmB7xDdtqHkKszkX6I3SrV9dkLnKGbC+WLcYEmfw43Mf/HU2OkGZEn9KjpdlK9hbq+vYm4Sjnfd
C+ST6PFKYCJ2/fAghsYdIMCGUP2W8IH0mnD+3PJTyOWZnlcBsXoarVeCuWyl2nIMgt+2MaGeC4br
CqCwQdhPDAx79R/3NBAR0HznosT7L3tuTIGGVo64kY5vEWorwKqL+L2VBhX6f/75RVfLiXlqoe7t
PEBa7+wB3mSjCC+Uq49vjbEQg9CWjc9a3vI9ZgVbDalnMhV2AtOU2EY715VcUAKTd1C4OXbWaB+F
dyT/DQ7Juw+gq66GVp/KOk7edcVGhhKlb8LxTMraMVuZYCxWYpKRo6Q8NAGHBxRW9rD3uytvqpgU
TSh0eZwAHZ54kuwRRg0sIdFRqGBGryxfQsJaQ9So1ybSStiWg2iZ8Q6vhLMbbPdMnvHRE6ay6bx5
Gg/8hKbpDintvVIbZLz6nAQkRKh3qfFCjgmsRCDY2YYUF4Bg/qUY1TeYHYD9BFOZuG7ll0gvjLXp
jlPNXA/tocRfttOY1Uut6s4Mau/8a2VRPqVMaXSlQSwK6NJ30y3yWZRk8j33TVItuqoSyNadTQdD
1NaR0BRWgzxYwiWb3auYoxlfyu478bXFY6UijbZ51+pfI51KBZPC8JemJupVx0Fy1OSMzF3Ue5tA
ttyzb2nZwlai5D0wpR+JZRk/4x6t3+kZIXp1lZBa+WyMrgZ81UpXB9YHJMFHVJr6+D4ia/UaoAfx
2lYoQUVWehOmsNJRvwwbkNWTs2iSYpURTl8KL/fG6NDqiN0Jbw6f8mu9f65FPm6KakX1QfgtJ0mW
jcWXTPpMnaZ9HdpkUUDg/I6WlgL8IkABcOpquWGtTL8poO6uq3dOYkg5RT3lE8KbuCsSHzCguEl5
o7TqYe7NxN+n2YSOnkbFGb85ykf69SA3xr6T6nimG1J3nPgpFnKFap9ujv1R2EQDFKE/xlMzhrW5
QNKJIdOMDureAewqHtFXZShan25hE17o4EBPpeZeruJw3nSje6pMzzrWmdXPB220vxKC23m9O77l
IwIOmYvwNjWZwYenj2hLxPZXiYLmRaqOaO20SnhJSd9Q1qtaX9NweFcQn/DIbMx8N+3ANXbB5dlY
NfLsbHT2FDMW9iyynWg7SqY/E0PiwPo92AtgXdbl9IhGeebOTEJ1s8KoK37/os/pYlUkvD2BkQ6X
CkKz3dgB5RHVAe0Qfy9HmJVE5UBND0iPD5sTVQWDE3yXzSY4ieqAyVdPI/8f88QqutFvbaUMzvJI
qYBUkYh3jci5+Ubn3OwK+IhtXoVlkAn6QJNTL4RP2Ey7XvVOPZ5FLzaiaFN1MJf5iMClcyR/L9D0
9sdwWixzVXs1gvkOVMO8+WisQKGZcDDRavOmZqN9jS1gLviEpTINaelSz76IswrWxjAKlxoFIEcF
VLZdluE8DKPyDUX431fCRplV8zL0+RwMRfDF6X5pZlZ+WLmZbi0K3JbC7HrB3rEanWQvdyukY6Ay
SLrgSzjK3ynZb69+1GSnQUPJXIyvUg2qiMzqTo4mJ1dX1X8Ku+HkLvuAwoS2ht+ZYxcHYefeWsOd
mTTb0Ei8j1AnOT89HalDPzWGgm0tujw748+z6zq7X2bTs4BhZl80SH+LZ9eylZp3qruqoFIJiy77
WVjKmYhs9jGGmbEwo14+urVT7AskWFddF0T3sQWiQJwm+0k1+Dyqe/3caGiMN7rmQnXpIQIyXT2b
pJGGtdlGB8ds/m0XY3VZf/N027+3rb5XYlP9cPsCHrI08o+F0lAeL7vZUk1c671X47Mb2MqPUMtu
oOKSd83jZXUlgruhNnZH2CmoHNX96hOs/NZj7/1DcfMvSHPpd7mU0pWdE3zXglo+dd4YTKSZ7pdI
8pZiKHRIKDo5efWaUf29avXG28mUsp9hj+rnqjLwIx70FvLxwQXVNurWVgudDQeMSJAFvY9pWc+6
cYi/GHnwLU8q9xuRhFMGQcfPQh2XMrd9f+a0R0hPsnDWmNDfUDEyo/RjpWdJ+dPx5Qtias03rQ1+
jq1vbCTT6VYyyiMvLuC9LH+BLiJ7acuCA+jgKitha0e9PFM4tkmzLnuMgK6Q03OsE8ZAYW7Igpuf
hs45DwxQzNMVlfjVoomzYFnb0IksfRjG+AScfamSlObvlXOjUUS3h7d2qUsK7TpYRhbkRaS7G9b5
Z8rDxrv6mCLW95VMWYZ9UK9iG8XkUIqls2t36j4eAMpFXlZ+bcM38MfWt7hs3Dlk48qRD8w86hAt
z8vJ0QzfE+qQv4ZmFy69knOAOQBRyWV0jCnqtb6Nek5FRuN/5F3UrgI7lLdSbsg3O/SRjJpG9K35
qlGDeQ9S3dvAD2oD3jPLe5MoL2IAlETJDFI/IGdVVa5VKVB5C8gXAcUEXld9WGCyN1Kc5KsSIRir
ifw3GP/Vbaw73dLuZeOLOTSLwEqHd7fs9Y2tohsi7KX8re6D+LNBzm3dAD9aK05gfomTxPii2UQU
+li21kXTxZ9D/E34ImqcVxyrtc1/sXZeS24jTRZ+IkTAm1t6T7aX5gYhjSR47/H0+6EoCT29M7+J
3ZuKqqysAptNEqjMk+cg2TK+DVq1EnbF4KCKoKtKzKv3Xwko78QliO9Yq0AKtpoZS8vS8JE64yxx
FL18Gs42MaH75f9y6XRHp56i0Vcf1vYg7Q/w2KNoCcWfaMoQnHIRILg929Kky668iHBLpgAtot/O
8TSBPoENz7bx7YNdrSm59b36/MHuell6bkD8t5E5LCuqlpdd172lRlU+FFPlog2Hz/G3iar36gFx
mruJLFtJEImqWIljra8PyipHUe/BywxtXes9hCet42xyTc/PDie9HVWx/VGu+X+SFnf3nunkxyRD
GLyC5fNsuDDq1FFOBkNCxS+CC/nmhxWcAG7pPSVKC0NsyMNoqMoXYADZtTQ1eWMqrbtIU8PlYH1/
L+RhB0cCJ1PTTK/CJnpu7BgHKoMuYqQ5IQLqQJ2Kc0VCKoi79Hq3hWWChGAixyt/GOQnisG9Qz0i
DJ24+lBw1kMwfSArImaNuC5WVoA8qBhqkd2d8iH7mpWJ/FTpZXOBbPEUe670WqthQEbXiHZiqOtK
t0jz0L3PBt241Z3IfSR76j3XarMSXvbI80up8xwvU60I8AuumcEYyRN2bnjyS71+DfRyGQ0adMwW
kcJRb5u1GDZ19I3a+OFmJ230kHL2NOoYkKija+vcLGp4L1mUoFaVkTHZyRn6rpZpVI+lTRRYj4Nz
MzHbRrURnFtu/mJONF5Xl+tG9cu1aSojquROc9MNU956IEj2aeAmV9EoehGt5MJE0E7L0rstqMeE
aiXPRwXUBM44OQub6FHBWe7khgTnbHMl313B9qIsQB7m47qNe3IjEwdP4jTJIaSoaRszvrEOOru2
afiBcl4cVXN/BPGBG4b9PSzcH2rTy69JKY3Akir/WmeVvYMRPoBr0dQvnUL9bq7lxasS5gH5jaL9
DpbX0DTnh1aGz+FzWso6d6jBvDd1YsFQ1yYPRZQhafpXeztNfrAR20BxBf1sw/9RGF6lXhzwzJRk
yONaB1hwzkZNARsZfofgfIDVZRiOojc3lqEkWyVqqKJG3s2ZGp/nEKoep26olc+tSoZ4FnoTdlWi
Tl/Y7s6//cTs7NyXSrGOZR3VbKrRtoitDqCNTFJ8iiTBHSgb+7Dygjc/Sr4EplNduXEHb/qUBY+r
V8+1ekLDyZNYMhaVeiBliM735BRzggX5RbUHUVjuKQO3jbGjssjoLe3FDHVllURDdY0VNd4pcpGA
X9DMUxHG8cYve+XRokhs2VFO8rkbrUeC7BOQn8cvklYLl0r2wOUxxNe1ckm5Y/2oV9xBkkKRTwpc
tYfUlrzdWMjjNffTYTUgZPradZyS80/85iQn3chJAYRVtyDAJUcr4K3xyZvKpJyGUsiFGIsGSF4I
wqEZ0WiMfs2IPYS78LmvEWNVgrG1az8PlZ48+BP1tdJ32alPi6swhZMJBIJxDrt6K0yi6XS1uRIr
WIg1s1301IkT+27D4+76e3+owbb3DeWEOF0SVVfbT7OT8JfHQNq4BvrfeaM5W4PA1nEswuJQZ51D
CL7xz3alaRswcdENXnx7xcFleMoGoyZhrBXTPTdHnEnzVnZD3Zke6WjTF6h5LJKJLUQp62gjjKGS
2sW9a3swNLtE04ajPKhA0BTO05nXVE9tF4ME112C1YmcbOWmgxixz/X9kJTFPp0ikyGMjJvRKeNb
LolQtuo963KWLE25Kj6hI+zDE0posYWYlGrOlEflYetOh6gFwMJ12xVQjbmZtbXsYWFMgI+2kIID
B3D03qah5TfugnoJ6RTGSfv6262xQBfaPRUzma/9dHMr00W0DDeH3YRd7GZObuBa3rvxFGKCExjj
U1TX5VaKbZL70aA+BaZZPvj8gpu1bxRLV6UooIWR4FA6sfpkmam6yzyDSv7J2Ubc5imltGdy1fMk
Wypg3XbCVZHr+NBIwLXFULdqBC+dQt11FikhaIPkp8SHWdNwjOg19zj1NKNqfqpDHob59ytfohEq
Cb9WvklpyzNXDNE2sYqFTZgrXHjllmMGoqvgadZVlBQPkoR0fNVQal6GLRxNTULokCTAF4rIz5nf
ELcI7Z1XZvYP8nMvbh8Wn/PEyJeWVOiPGii5TQ2P6tkMI23fDIm2Q4KhvYgdofpJIeVyYc1ue/9L
mfF0yr1rih3fdywS0DvTjnrr5MthIinUgUXtxRnn705BH2xkxIqDnxDaHo2dT5FimOl9isLOkKwT
+Idg6Za0PHkI6jx7KZriJes09TK4bfrCq8wANxpEZKbJUcqgurO18iBmraYK4e802p2YJetRwO7k
muhzspYwrLGpiHX3VXMBQ1OAf9fiz3Ygn4xJdcW0OJ54rvMp1c2JbjRoLk5YAcxsFZfjeU1BWFS0
i0qz6u/jxvWk/HsZxz0AESix5Lz7TGmHc3Kl8mdTN9WwjrNYW3yY+DA0y4rTFsWRwj4GGdwhDhKC
yag7J78mDA35OofW0OCEXwT9N57IIGTuux8wH74iKO5/chJ4gqkr6q5h3Bu7irocal3s/JqQEF5B
s21uTX1wltzeeNunpqHA4GgqNjxyvYa8uDBmqKIiLD1EZKYNl/vXGCwC3dNPXVW5z67XTV8UtUaY
kWHSOuW6bAwkLyZnVALM7ajp0G1MQ79x4HFGDPm+lZU7zcWXmhexdORU/Ajh0dKaXM266ZY8+gSb
mPMEdZHeGK3ymINnpkm99tYk/PxUK84Nvb8Aktyj/BBAOmCs8mjovsu58pSSZfzitma1UC3TeUXB
bFiiuZs8yY0crCGePjqJBU+gP8DZGo7ZvgeJA/OJImXLumwPPGrY4NmZVSw93kqGHa+yyE2fkqkZ
yCyQaXgQFtn1To417mWmzr5vOmdVyYwR3W7Kp2XTTVZAhDp5JebLgYhw1sJXXDXuOSQuvyz03l6k
vvwcWVRfmVAybAfSTxvTTculYBYSxEHhVABbZ/kkHQ+sVR4r9FVi9dXS+fPsSL2KkUwIHeT1M5qq
1U2Bc/hQZmm58lLL+Dy02TcrMZKH3KmkC/TQJL2Nju8ROg9TNPKBbHL1NfGbbwbv2WduLg3al8AC
Qq0JljA231Cb7y4ZRUzrwLZBEjsWkplKV+1Lj3JrF77JAbUgBIbk8cS35Q9l5AcSHRAU7+rW25gO
CEv43oJvDv8YrZSUXaSE0o4A4NehhNg80SEgL+BD/1nLAkNkqubWGzqi7hapk3RrFnnz4Jv5OXYH
FRkyjaN/mfwp1zC7EHT2b1ZYPHSSH+77PjCPkHjDCDk1Rnz18i9Z4dfewuuoF82C9kenbmRN3vZB
4XzyM7db15pcHm0OEFePl7gMGx6yNBgcNqhu69dybLxlRyySaqEihCna8aNF3UQWZZ/yVVOa8Ysy
SaxCnpIuXCvP+UQNm0y233y4dr/adgCzSkfBGTeUcGuWMKO4stG9OSZwrVL32z89Y9iWXkHirtGe
21R3qNKTHjwz3dU6ZAuDBenIEKnLukZkukt8exvBSX7M+qrfmbZ0cMcsXSuDcxzjql3IBD0IxDT9
pg00c5O5zSffSmsU3u1gUaVD8BVeppttFNb3nC8PVM5owEKDvnGkuj5A/XpwqG++4DCJmVOhcEkH
cOkRMJDe88MH0UBQphylCFb6yRRJErRiiW2sye0o584alLPc5Z96O78VZko0PiufKR+PrxA7yy+Z
pLzCUmhd1DCvzoNR3roQKE+ehOExcL6HcpOeZEgnnLAf9p4FAwrw/kw/SRe3oVLRN5PPHaiMLdh0
qJmmoTSY1ymy9WiqbXdpzJrCdQlQmy6FwaqUG/+oOs1ZqRsbzvoJcTgBE32HHo8I36LcByM1QF8g
7KKhGAs8vXARY8ev/uChP4VFe3jpUVO6FnH4UitZdSHQyjdp7MjwdVX7KttpuKDIItmWQfvNJhPy
gEywdu57i9JG3Q+WPG1kJ3oPYhLS+O4BXQTgymP0lbA+Hp1iDHsniPLFfRyoVr8YKjUGVJe267y3
i9dCC5s1Mpj5VgxNzeT24yjwy3oj9W9OPiy7mjJQomxaerx3LU6tR1en0m85gSqOkac/kgqWln6H
7KLvHNJquBVDaFztBFRrV691R/vGua5YyGH9tdON9jbWCWmnDJrPMvg8lnwPQ0ldDk1Y/ej0p862
YPmJfOdUkGZawELVrvqI4pkmRIo8kBp3hzQeASe+zrcEJs9bOvVIQ98SNS4o4sQkJtuMQqmu47dS
DGVVTy6SUn6NQPVkKJ09l5Hccg+CFkoMrcAbz4NNsIz73DOYz+4xabIlZRDmc57JySIAJkDivH+v
JjdOwzjSuOv65pe/E5MTHmLC4faw1wau/luzzoIpewjiH4Wb24e+gPvRbtC3oeom2QU6FVbUZ1KZ
XMJNxpF72Gi5VlxHu7QotpQbYjjezamLbJfxqH5MbfJyPl//HfcQknMZVAoQHo5XSJmztRsE8mMz
RhYqQ538nMcPZckD6CTX+9C2YbhrdRThQ8+pr0MwJV+cuPysuulZLvimR3GP2jpwJqJc2tK0kFzX
GkPfNe4o78BKo2SeqfFaMaxir5jsBrh7umV0BZlpnkupWl6rcml+t/PkSRmQCaoyWUa2Rlp3Rpj/
4JR38fkt/Oy1vMLOjzIomoJmVw71xeartI1Uu9v2hj3cZMv2VnBAq28yCUrVTMIfqXkmkwV0nC/z
zexr67Plw3NatEr1SIKp2RRxnYF1KcFGE8bimau6ZZXeLNPKir4WWb/0szL+LvslIghpEL+YQAM3
LdQnx3HUYGkxwPL6TqeQ0x/Oaq3bz7bjKPxkb4hyFV8C36C805aLg6t3FnjC7rviRfxQ2hZQfKMy
AcI34REq4nBN5Ga4JI6ZL1rD+BoqufdMKeKwUyBO3UJ66rxwRocqMvX+hMYCAGGaDI9DoneU/ZTy
pkzb5g1e1IPwCMx6pGqN+JzaVdm26audbHnxHk4Ic6+Qfzjxv4xI/dXmFeoJZxVA5L9ueoLugxoM
p5Sw76IPHPfZ0HXCQWV/mLAnnQZDcNGDFuzr+BwA1KOipqzXpYFMtcd7uTJR/Nxzc5Fem3D0F3Zr
k/6eZqvGRnHG0J9leeIidTMeimpupCWQCk1vu33TEL0ebSX97MTW9w6k6a1wQv2Waf43xNpTCqCd
RQ6OekkdHwwLjmzuEZEatn0bpY+eOkWus6b604Q8Kwka5TunnO+FHFgvBdRPa0WJPttDma/Iezq3
ZGrALMOkSu5o55qSKsH5USmrsQSz5LulcxOOjmMCzQ9JYs+2XOpNor/8sEy7CLeYuNLNvu993yw2
Eddprn3bEWyWPH9tZ3l6lrwKAYIxhvip1eITqIs/LACT50Az1plfPUFBHSzVUT2NlXPUE+K4lmMr
5xxR9+U4+MrKqOt+58SVukeHZLjmUxPs0oGQCyiDYJd7TrDSzUZ9Mwf49Mu+/0Ex3Oh3nNihtXop
ibcvqtrJ1h0ESfxcxt54IIOw9HXJQCgq13byAIgtLkyFWI1n7dxISpd85Pm+KvEn31GhgbERgdHk
fDiNFKsuE410dGhq/aozIiL08mBRUtc07SKqmyfIgpKdsM0NVWG/XCpb7dad1WkLnkbOOqmCN7vq
CMNYevA6sVGu2sTQbpHjOxuf4mw3MbZkpMYTBUbpzjNQvOnUAsafoD53pZY8wajAczUqe2Cv9H4v
bEoC9AV2WeCgkn3jKGB9V1TCUOMkR2Y/ehpPyahNfJElaTj4ejYewGPz7rhkMAKK+k8N2CMeBKNP
UkXaoaMId91CwLxLit5+kBE0lS215dCD0jx1r8RKA844ftAsYy8JTmCG030wErCwgXmsCmtUV5rv
uJC7dI8e0XDHMEnhj6FknmsQii71ag9S5mUPPEtP1c7IRowmT00e6N0XEyEAxA19HvIg4npB5Ysg
eqQ/8/kxwegsYXhPb3YzCRA3LxbFyDcin8m9KchLrwoYwtbD5CUmwqJyL3X+pxgg7SqvSZhGK8sq
xxsMU85CU+qeLIs23u422TC3amzr4F9xEROcFvSrAURysuRdGC1lAwH3WmrKU+9Yxalp4p+9GKoF
GLqhYYT0GpCy8Ll3+SXicxXL7SbmTnguDfSMJdnIt4niuFRV0vAxcPZNbRG/T8ezUZrcAJLwoS6k
iK8/P4s8wVpo4MLQjbAJJSSlYT0IW21nBBoraEtDW+WYVLkk6YjqgvrbjnKarrJiuDTQAd1kmA2W
mut7Dz6vektoLiZb2MGa7403GzDRiS9d1SkreAV1btOufnRyNdnWof659dvo7LffCIKXl7gZ8o1j
u7DFBCgQVS6km6IHpzI0OaI7N7V16Yt+IHSK/EhvyiZCExZ81VL82YUV5Q8DeYuFoUv1K7/3yrIO
Xe+psEuU2sLSvZoyH4oggrQniI5mgxqx2hjcWqahaDpIPaiCdLI+W4gptSdunXYrqYvVm1Y9BoKc
STZj5Hl4g+/cTTLhuD1VYaQvRopKOPWqU6gPATdBsCSawld4LPDNZqN4snYncCrrBvnVXoVfaKJw
En4dulbwRZunKINHIA+9eNVYin6oA+r1HcBcz4pvVo8cpxdyn2TPMD+ugUlKD9ODuttUypsWO8Wp
TAL3PjTyJFmGQxduIHBBYyVte2mNXKu0jYHpPlZ69ielE2DE0q478F0LFh2Zqgcji8DLOfG4NRwX
wFUpvfpoWz12Q7LUm7J69oahfM4S+5ZDJnzJPal8drTOWLbD0PALy9C2FXdLiiJcubV7MbK8O7f5
4F5S5OXh5wzfvCQs94Hs5xRueNGbGRGbJA4Z7MRsRB01GHlSZWLWlRCuSiPpSbZ1+ZH7x06Ye6tN
T7GfgWzioAlAcvQhbyCDaWhVvKIewnwx4ggCbxXucCqqzJekIvYN0Exe2dPQGGRlm2fc3qXIMl4S
qpSAhCrxWqxVndbbwvDdrO9rG5DD3O01GH5x5gmv2mSj68GTxlZR2weQtlP/JYYqIpVrmPnljXBO
OzDpOrSj91nZi1JCN36+va/te3cF4Y+8Fc4axRSr0rfd+2xsVs3Kosx+J5zloAP01E5pWHHd0ZeW
el1HW3CjO8Ny2mvrDdYmCcb8ZEfHjAjdM2pfrSJ3z1MlzXNS9q/k55xzBrPADoYH2PW1vrs2dbyn
pN05WpoEG4uw1cqXYqQy625qtS666CAVXDlXA6hLU/1IduRgd+hrC/+0DOIV5+cAwXbUTay04xEv
IE8shzECdeQuEqX/M82N9kue+yrC6JpxpS493AXwRtWkw26NEb00MlJhppOqB2Lq7TJ0eu+tJHS8
0eA52IhZpUL2oy5i1EWm2UwH0ldl7c0LbO21+VIVibdT/QzS8o6wXZiY5aqSinILmpn7lu2Nw8FB
psJYh4b1qxtPXV1JCnX5zuFdV0+UfBNN1V6e8Yi4rfdq8udRtDysJGiAXjU+bQ9ujBDRNJKMTr+G
3vAoRuGYZpcCdJ4YgbEyThoKPYtgolcfS0ie7L6H73zaFYFObTOxa61CU9Kugyv/bHRpb0mUHM5m
HvjzQ+wCppycZnusw7noD4G5/DCReaG8KNxk2M7OwoV4BGcdE67535dzWw6MRqkoLwgTbKjvHj7b
o+muxtrpToOSymdZJdzVqAAHQ87I/gDZRDDpCImmmGSFRC/WjIkHA2HY0UJRSNiU3704m5LMLfK0
HyaEs5iFtRfRj2lnsQzNXw8eBYgs1iMg6vuuFbFlYE8kpZoFSOZVNIzpIauCnw21gemByHd6EL15
YvabJz74/Qcu8/bAzSC8F/vP68Rw9pmv9B+4fNhqXvuPr/Ifrza/gtnlw/aVJ/16+f94pXmb2eXD
NrPLf/d+/OM2//pKYpl4P5R2QN/RDx6FaX4Z8/AfL/GPLvPEh7f8v99q/jM+bPV3r/SDy99d7YPt
//GV/uNW//qV2p5f8nSoZYj2DjzaBdPXUDT/YvxuKqp8VqXkCO+r7uNGj7L34/uCd8v+9grCKLa6
7/Lv/Oerzq9a7lChWc8z73f6d/v9u+tzmOHo3ekhT+fzFe+7fnwf3lv/r9e9X/H9XyKuXg/jzSi6
djP/tfOr+mCbhx9f6D8uERPvXvq8hZiJp3/5B5uY+A9s/4HLf7+V7ZRQ55bal0EygmMjtRNDImCz
Y/y7ETPRMBQHVbsJs7CIXiUWzL6mW4ZHMV2SQNo7MbJsWuc9ZlqjL73KoLaqNqSHLIghUKv7Z07B
ENlOozinkrAF3zLNizVjoJsHsu8/xLywu/BEbcYSRixhE03Vw5Zh6oDAasj2T9BFXyH1iK+FLcX7
znYQfO6o87XN6N7AUBmf8xQG0slLiyKU5MRsYEnA2Tz5dLeJaTXSvyNHR0DEaqCWEVvlfk+dc67K
67ujC6vkqjICG55kg/qSbERih5M9OEzEVDd+hJarDd+NQf18V1x1ggbk7UOqe6bhEFjFtVDi4qoo
jbb19ALouljdatWwcwuQDe9WW70DMDltPkMuyI5iYWXmyBIZ9cO8l9ja77SKoKZ3vO8XJEVzCtMY
Wt5flxRuad/1Z5UHi7ubPnJEs9SdI5c9RczoBXmTuv1drB56ZErU3wnXNzL1V+PQbQ3+b0dAud7J
ryYte9dgkTCK5fN0AU7EkRz9kHQNqAo7Lyg6TWH6yKx9Xlj+feAogQMaZrLnwHEhuCJ4dV8hjPMy
yRqjJUmPev1uzd2zGsp1Fyfp8ePCURn8fRNKDx/2EkMjM89Euo29Uhlo1ccIrY1y512CJvEuogfY
y0O3tfS2LpBZ8trMzhPCr3PG6DxSWTq5zivvG2nto21HMXHTQD+IZiR0dkAZWT+IHoJpwz6RkoWY
TH67iaGr615KwQkrMoqjEZuVFq0jAy9DbcyHeKwp1EsrScpFWFvE5NZgarWlmLjPTu6i140yIW/V
Ownf2YOMk7mRcig9wGv89J1nI8V/QmRIJWD7l0ltzPSdrtpfZrsJnlCFTyvNyPK48lbMzBdz0DAE
VddBYTK96t+v6z5MKdWj1NBeixdhWJ7KO1ImMGzZ7kE0RpahWH9vZ2sXmVgzakKIFk6+CcgWhK8H
lO/GuJPebaAXOQGDuIul+4b3Re82LHu4XiUYGlYqzOhHfWrCMG+OYih6c/PBRp0etLEcxJbzxH+1
wbzsfg21dzYZ1HYpB5+yPyUcEVFAVpObL/vpLTRSTlchghJignhbhAY1IrUZHOnw0toHSgHGdCHG
YE9/Gi3Df0ZoQd4IO+gx5zCvmH1LIWwpthFrZ58Pw9zrqcZw6v0oR5+lJiWTkRswuelh9BQAUNvb
FkEDmU/YW9FqO+FBAZfDmdvxb9YEY08zqutyMy6BVFlQ+E9wknaCkzQDoJ58zE1Sj1NXGOtpRvRm
H7Gk6jdWj3zT7CrMfzcMBERl3imWx4vb1sPD6Bg3vU6654ID9yHX1XI9lHH6xdMNUkoArAidDZC8
TSkoOXI/FQbA1aiAfi2sa3ch1cNegI0FClk0dWW7S8NwkvVsE7DllKq6dQJ+aykm7vBk13HDrWbz
0X8HevbqNtrDvPj17thQxV0FMOYicOUenMJxDpxc9XQhuqKBi90AQlChaX+3lpRp94VqbLTZE7JT
FxnOyYe8ETKxUyOW20UdALAkLJCbVQ9jaAqhujx6NbI5QXUpc3ifRU80+ZBQbZvqoDrc6udE9LsX
e4AcYHLWt8JZ1jTkoCMfTtTaqq59Gr+GrmNBPhwDOZXiAd2QX7aQVNZVTPhT75/sSZ++xr/3iNpn
wpb5qXby6Az3f3RuSmtVOYQ+IfX6aRKTY9GN4EkqJd9DQnuSR3voFsKn6kBQk/dEGT51IuoDp72S
tq6CrejGjfHdDtRs+84mLhX+yOEFP4m+RMi077UEojvdOSRT05sKjJTzWPTQCUaXxKx2H+1S6xz+
ztYbvnuQEH1C033yue8qrGIs1oimHSg9WYqZohjkHVnl1jCVm677+WtNvNmXAbKbsa+/EPWozSZ/
9bxURkG9A9cvZ68KEvJXozOfxIowt+NzmfPQmOtEa82GHxqdkuujn/ruUfSSLv9j8GxzI0bdULhH
rwKSzM39l0v4uzfbOmCmCIy4qE9Ms/PEfbHYR+z44XI11TqrtE4mTvy/rJudf64NZFQorGAj+0G2
LUbde5DkEhb6wok/Eb37bPS68gNxbcfQSf3aXvgUW1H92WkjUjph6z/6oc1vphFKR7M24+OHfRpI
v45+V8J3w4f4pMiVte+knPgTtAOLGvGcU4C8xHBuYAXctCHQS7AIZvkWRpKzjmHrWlgEykmYJtG6
0/Lm1EwNybr3zWwTLoqsrKPSlvazXSyYh8JN2NJcM3dj5KDV9pctjXx8f4V5vRaSjqiT5OYaBoVQ
MeIOFqzkWzGM5Ty5OEl8AWAb5csmRc3C81Hb8rUanq8eBS5FC/oFpFodifO/NBl6vei9GnB7L8RU
2CnwWItu7iWowBaE1d4Z3SIz11oXgnJzqmYTKJEylRz4T6JpdAgk0Lp/ECOvgABn9ugmtw6PwBp/
efDUBP5RQd5bKdJqRdrRO5eCJKmoYx7b3axfCyPUmf55EIRI8eQkjP/sM6+ZfaqJdklMhKHm7WSw
ejAI5doLXCGRq+QvbYUS3a/Br5lCKqRNSnUUxTDT757mZesQKoel+BmcfxWzAWZcf5qYbfff0WlC
H1wC6dPPqmjmreaJedm81eycIdhEvDZJ+V2vxydq/fuFTcb9MEboxaiJ5ZFrpaQottymWFZwlfiN
+thPkxBj2MtGAZktfHvJNI5BNendZlpbkFYJjnapBlcxG+T8R9IEGnMxtMjMX3SvPyIcJD+Vw7ql
PqYCSQdkYZI7tzNt5Tamv08RujglFixcnInyaCW6EIsP1cLOQHZShlpu6iHtq0WhyT9d7/PzUtHr
gomDYeCsIoZE2alm6gHhRVL2aFNtfHFrTXkeSHoutcjS96CmlGe/tGzY7j0XxekcqjBZ75bmlH01
kHzdG1rxZzHKNsfVyQam0QME1pT7ccrDikb3FH0f1PWfYtRMOVvhG1C687e+057zctET+yqZVO5h
6YqPfdQV1K/zPKXwPlz1EsCMsLUK1Zq14zrbscikS06d7nqoW9Tmei9f9lWiHEbRxBUAp2ySE1wI
w7upaT6D6+PgJe3PnnB5561Fwac0k8sd6J3yoMoQS/5WGxSSg2KYBdmRtIh/FKZaqBJWCakzU04n
Cv5f+oTCuTSpnJN6FegxkoXvVvRKfjRMyzveNxAz8y5jCt316vfLGNqKRPnoxUsjyL+TSs2fyEAV
T5IU/0Guvz3p00iRjX4HZBIpq8kjL9TiKQuaFdTn4034K8WIEHFPiZSYlAyzelBrQvfTcrHIdWMF
wBFa3/cL2HFyTlKD2n4tz5cdoZKFGTnZUTiDIhj36kClkLg+ChHyfrBJS0JcbbXaW1OV2tmSgMeK
oeVBqjzWVOWIYeFY1ULWI+ucepL89nNN2yraWUrgGXcLR3ub1/AQG95UFbU/H07LwIq/JmBwrtnU
kMJUrr6aGOt+Ui+dbWIi0TN0EiJUfsRQNMLF14OnHnTiYTaJHjWjvUlwZt6H3KF9cFMof39f7u6p
Umvu9g5Y1+kliKa3dBjUU3/buVJ9NDh75rANqPVR7cud2XnDzlbqGnpaTLFqalStiLHoCut9jVhu
ViQRgeIW1dofwT83dfY3CzKZms8okHZKwxFCNHHruaCupnElS+rdSLnLz+nZ8YNtnFY0ZuP8XCym
dS1Wtwq4/I9bG7FjJ2h7/mXbnNKXnTbA3wgvSLyKUJz5pDROx51WR6TT9LJPiv0CKbL1CtFZea5C
JAOtPk4/pe6Qr22P8nKO2BA9l/LCymRl5UzIfKSg06MxITdFT9hGgOjAiqcZ0WS/e2IITRrTjhFD
y9NNN96s28s8M5/gpW5uip+0N1Ux3FXXoXgz20y58M5V7m6FqaPoEpbZidJVG+x+L4yiCSGG2JoA
Oiae6+Y2N+ZTWLvZDXSmxVHRoIgzq0oHwD0XLEJTPicGaDZKTFch9Jq7nGz1a1PxDlWhgeTwpMRM
/S/V1W5TH/Vp2NUgWKkQdk9i1rT9L93gDBexFATsNSnV4ibmbD3fNroZP4q5QKoXIHDiZ8VRnJcO
+WEYXhxTeg5gyrsB2KyOmQsidRolUBvce40TI0KgtNVeTPSGV96c0m52MGnxPDI5zxONL+1lRW8Q
vMBN+IJj8zaNBzBl9hW7IyJXRL5/X32f80vgGJKmrCXPczdO58NDEHvZVTSygTTUWCOgK4aoFv+c
qPIKahpZ9jazczrNIjnRrfwoh3ru9y5Rr2RXz1edddfkCAT9nhArjI6oXShZkDHp0saEaXvPdcx9
qqAaM5FTypPUHrJcaAULWst5PE8jXAjhpRgPdV3sKp3iZT8atxn5f1ievPbmaiqft6mnRecQDcAr
OeWfltDNuinqwz9IOEwTbV6XVDAAJiVavHalmDr90IEnEALafefU1m2YGqpyUQEuiY7FSmDd/MSw
bobiWtu6j6zFbNMVSTlR4XQUJrFU+EJjs6hT1QejyG5iUvG84H6Z2TZfxvkf0s5jyW0mWLNPhAig
4Lf0zaZpb7RBdMvAe4+nn4OiflHS1Z1ZjBYVqCxDik0CVVmZ5+vIOO5g09y6gd3dkJhNcnpSTK8W
S+5VarT4I+eqA42KtH3jfuiU+jE27K2violYk86/TYgwXYayatjxOmn9eidbw3L4iLz5qJ7onOeS
b6/sBVsF8D0bQkQrmLqstWwDliPcyuoUlURRaoF7lFWtIuJTyV4zPWhPPKmSyyD0WSAPQ2pYy16F
biqLqiKeX1YzG2CnQHDbKPnaWkWO0gI4oJu6sLMtN139kcMG7uSABL6FFvhtgPifMAKHpY3U9/mv
vgacALRY6JslqLyzfFyRvOuuGnXSb7u5kFeyCJGiurXLwCthoNOiEG616PS4AbhJNa7qB91totc+
btzoqcja5rVQ2+9aG24cuyzvi14VT6SlEx5Z1awUw0B/Goj2WPlm721la2iw30e1RCcAg84jyt+3
sUeYVDx3rvAh3pECvpeNcnxUfk0cdkPSEhTRu18pEK7n3koB2H8CLK+aprpK+Kk9yILkK9UMHnqz
Kx5I5pzwJanALicvTpZOwnY1MwzAqL/6N12+1QPTPAlbfPdSBMmGXkvOfc6dkuUkdHyiEc/tXMiG
IcusG39Inxur/M80D8gypzhWVrS89G8tfx8F07GViNIZPi+vrkXzD9uYmv+vftdhUcT3P1eaYWUk
fkystAdxZzTIGJ5zTkUdCIhBFPKqKzgnWcj6X83Egoa7IPQO0n6ZQQ75q9/V9lufAlbHht/Dd00t
BYsMXvi3V7oOkVd/v5vMwDc0sKxb/K8d5YzXuWU/PVDMdcldBVI3GgHL3oEqzbc2LjbmzJaWddAm
IcHDBDRebf2go2H0W30e2EqjHHMtKseO9kXRK/cEDpqPXZ19VXKzP8gaLlexYW9mrjq+N48Ih+zC
OB8OWetoqOSQqTFakUDfNBNnaZNFl5lALh2Rr2W1UCZid8tuusFny/e/rYIXoqFDMtS0Fq3APNsY
7tge47h2yVMJ/b0yk1+ZFMc1AULBVPnEoPvBWV6ZgqdNrrXQkf9sQGUM77Fnvkq7NaURGIq5i5b8
qHsOkuQcae4EwCEGwW1OsVCQJTf0MrHsW40cGHhfE4RJbtMmyW/tIboPDTPdRr9M0l5aVVAs/r4c
yGjHygd9GS3bf+v0azZp+9+nLDz3v9mbwt8S5OSstd7NjnUSdoAWyDQoyDFZhFYXfM8I8ySJ6Ad/
mTcdNtbrpOXNytOc5JznkASB+4ndaJXa2WKNtrK6tliSuu9y+NBMh8AgPHtTBaQS2bU9rH4zyktZ
6D4B6l2je4RrEbNNbLeYDtfmEcR9u2g9PiZ0kz+uDSF4WDTW0LxU0/yBpy23Y3CkskamhHFb59O7
rMmiL4z5S9NXa1GP+YO0qSEgmGpy+HFj8hDN5qg2XMs2YzaBPxHbSdHb5dWWpo2zGDuC1a8TDfGn
p6FdfpmVdLA9aXLRQs4hbZkLW9ZLhmgjbSyOwmUpwmYHZ+ScFyMSH8gsPXSuNRzhZh6juUaafPkw
QuHfAE2bVrIqC3z43wmUj/BO0i2pTffsceItB0lTQ7b1FrJBt6wAQ5MnPIxEknlIMw6FOCdExxvF
FJ6auSbtIrCMW9YOe1lz1MkgSlGM5dZGcmshjZeiVsXZE0iF6S2kOWkLelU/GWO0qNMqWluuUp7C
wuR0FjTvLrE1/cT/2yHg2daeO4sDFLUzgm9joS1TYCgkc3fGPjPC/CMoSVx1oFIBO1KUdTyV9sGA
ULJ3a9XY2jhF7jryIVcgWNRXMw8/OeGqftjRFkUNf8N9ptraZM/dta6wlnnpY7Pa1l3krM0PbePu
ZaulxBDvk5GvOFqj1k4lFvImQeJmpYvKOpA2/x2kQkAChYak92y6FlebBcl9l6st+eb0kHZlGIsO
lvV/w8jd/P+Z7l+vKm3zO2TfJdY+kfLVfHzZzEU7n7zKgmSjVUTA7+Fqkj18MWqbVqj8Qee+0ibH
yyqJoA/Eu5s3snadlyyZDBbINiddat8SVj7LLKdPZZeQLGp/AWXvnmtO2MY6K3e5UMNT1jdk/5q6
dY83COUp1wOuhA7pAlkM88tgto99zDdYGeql2XPGyS7/9sJX/Q21Ki9HNxXrqjRIlZnJqkI3KeTV
XMgu00xnbWevdTilPyZRjGfuaGCuh6D7JFllX5JW+eoDN9qSX97tytCLkLFRP02+Y7vMscHv5Hb+
MpCAtHWdaVzLaj003Rqhpmwrq97URyvV1KMbWXXFDL9C6OJ25Fb54kOyIt0I9FapqsoR/WfimjPw
a6XqiOdBy35Wq9nfKqtu7HqgyLqfrbKa3hXGevTV7900uZBfLRXVocQg1rfJYqKje3YwloZiCf+Z
Vap06lHWZJEG6QyyEN+jXs/S9WDfCAtHP24DnXQYVb9czYt1EmPKnkMgEs1kg4GUw6WVn5pBitLc
O6lMsS5ED3v2V7NbmnqxkjNepiWzdjFmnrJukIpZdkmX7804RScQudjVRPz5p2oCYRDuF2XqzfWk
BeG+rZzsUY/1T0Q8023h+8TptH5+lIXjDc2hd86yMtZl2a6ujbria0uzQmJpaMt+B9DwxctKkgnd
SixcYSunZhYM4TTAP2cJtCVT03+zF2XmG4veAT4ZNi1+A7rJURBou5upQ+mS44vovRUwKi3T+Wh6
nwddXMCJ78jLaPumgxmRux9ggj60oqseDX2M9yyVtDWI5/4jZnmc6O6HgaeOk9pCJRZWaA/G5HyX
49gH8Pgm7eR+IOOR84jW4LkbmhckmTo8GpqlfSGjFO1OQkRu5NZRFilbocAueEzNu0lZhCVpn2pT
IhCe2Q6k4WKyj4VrreQm1IlmubbMX2peo57rOFLPee29V6Gv3ciaLGRjFHuLnty449WuC2Ec2kKf
SqQq1dp9sSZ9OlpeOC46FVHBCcjc2hWDs5XVVDGfUXVeosaKJsaMrTG0KOBTE8FBXsVTkNYLeen7
Tlwvrk2q07BpqTQiwxnyW8efl8j+LYzGcqE5TsMhmgsfL0y2qvT+zc6tdisbUN/ykD4J81fLyMg4
LKqg5m/dEz0kL4MZuxPNohbzA+dwKWaSz6V+6dRy5Kah9QUQa46ZllHRNTw3je1nYKMxCpdawVWM
nuskds2s3VMTLs9TPdJ3TSrEs9p5P1tB30X7sUcZjnWCsyCXzv+c7HhbRYbxA8L+TR21OPmANLB9
9G6s2s7vpCM/EeW0UP0suJVVXwuCdamCJnNi+7keJvSR4umL5TnFJmkGnI+uXb3N9rwU4xdSZsGy
8hXmeGdZEiG1z9UhfDOcGJixWz+1IxTINOy+S7OT9sG20IeFme4s9mh7yN2Qmucr48/qqAz9LF9I
8+Xy0j0g3MooeXBex/w1z6W3hrxAtrjO6bv2vU0exLbK7P6g+HmP4D1SVmavnVu0zA3EfLHJ1lgd
+oMs8ip7Ugbf3sZ1ZHlHaQMNQgyNKKqFHEGQSYh7ep61zKZ4p3H+UyD+itY3OUlF0m/iX8lc/AHt
aSFbzTB6z2u13U2NJshqmEeEQcNJUGGFZOn96iizwED6WASYfbCNjWPQlh0LmoJFSNVwiLFVqtja
FPDMoF0LTV35fvOjKHDlK0mJTiB5L2RW/Cf2zv8V2fe2/9kgBeAvtpmQ8VeDk9kkv16nkb2lSvxF
OP7P+f81zdV2kY//NSIzIavw2+XdhPO7CWd5aNn7+l7NQDz4RqYvNKUuV/gY8jsUxrI7e74ivoAE
JussLbKYAlTkqt6yf+vqJs3Ifmh3GfJrhqEcU25jXruWI+XUhqN2pxFfljQZaRegeGEauJHDINpM
kem7C43n6rFw+rUmq3JcWiQ5x5mqsVF90sZJ8+vaQ0hE6PWdyVcn39fmhj9122uD27TdbY3T8fI2
DHUWAVNWCDnb9ylup9bFUSrM0rlPatc4Eveyl23qbMp7G1CHPrI6mquyoSnafl1prrsSEevwJTs4
b1HTPqtB25c+/FHPFvCeg5yFu0J7j5rNtZ3Yv+YGqsvRduKdE7bmqTHzhOdryhGoVquE6EA2OEWT
YZ7kleNX+o3fNI+XfnKI3yffMi+bdin/dBzfjLD5SeyaWg8X1jyr7Hedao4LHe0i319eUoOVEZKV
tern08a+a31S8IpiJ6tonSMEbJKKJKtOCuqjah8RDHBu0ZewL8VfVdkgbZ0bhZtiDCLIg8T+6VGf
LNC3qe7RmKvuw4gzL6MQZHz1Y8XHTEGeye822ZmnYLNKemgdsir7ybFNxNrDwMF8GfvXfHUdNNui
JhdbQ/X81si7n4Xb2rc9iwZS4CEtkUz1X8MsWV4ihACO04zqvNrALoc5AWaw1Ep/JWf47VJOK3vL
Fg+CCD80pJEmFfEoxDeRxCxSNOGbyD2QMo2TrTdRSy/6VF1d6mShOodLr9H1IVhYwedvLaYclM/j
oZ6z/SZPkGV4wnrFqDzldiKrkPUVhRkXCjLMnPoB9BHaPh6K8BCS5wp9Xt9HabLx8XHuIpu0qqko
zT1nttbON/oHRe/JsoaKvNCnrtmwgRq/xHgRyD8d34QPE4FvSLOpku5iz6xqutj7VPxml/0nwkku
/Y2kVY6oKoJkGcAn9WV5qmZ13SRme9wUY7ifZu3d3kZaQENAb1PPYrs6G5cdv6hgJVt90KwHz4p5
QM1jy2y07lQl3LVzX6QPnL3jey8gTKf72ur0RV1B7YEFt4DYrX/oWos8ht+F4MwNUlxFLRZJ5Man
LiySRxSXziU08XfCrLKN5dcKgDW3eHfJZMZ/VJDsh0Y7B/6oJqZHUjSrI+hqBIRKRIB6p7qYfCsA
UMRJfnXUKgVfWkp4tuws+8gGWZVFYZPH7vko8vjBzHy5dpRXyox0zvuv1+mlWU5ytfVB+KW135Mh
nzaVXvvappwskhYVtmsrhEjLJffRmmXU3GRGcXkYWp27eOpGyQYHUrr4H6OIpYr2uquvLpPI+S6d
jLh71RS92kV6FJ6uhZUTRd2Py6sFPFJ4gmOJVsIUmk+4JP0babt2kVd14UxLT9OU1bVBGx2G4TX1
t2aXknc4v9jFKC/zisgO6E0rPTF+fxe6jSuuLdoPp4r7ve+N3d5V7Z+FtMmqbLhWf+sSlUqy+K3+
axpl8oylh6wWgkZMeB38v85lz/2Upgh2aDbfgPaYtuFgB4tqRmg1kP1BATjFqlBc/TYLXNBbErUV
A406xpzvLEczxNnrVaOKyiVj1Jw/yjiJW9kF/EAIWQkBJt8vzN2Q2Darx0p573vthsw5aNxqMHD4
NbPLZ3s5ld/1GFJHGAXiVDTGvg7aTa90+6g2888gdWqekrryHEZGuRpqpb+zVDPc2rA1bh2kJ5Zt
MhZI2wng903zkdZ29KwXin2Xk0icgXt79jiPecr9vWySBegHQprVGt1AerOuuK9rY4Hm7tcSreCn
GHFblCuUpayZiBk92QM/MiduVyNr7ZWtLywljB/9oO0e4yGNVk7qNdsktbpHNc+jI3fAF9koi8H3
vjisFg+yBo7D3tYGuZuRiltoyWTOPJlrBz8nm+qk3eIIPo5tw4HflLOGmSE+HYRsYk7mKuSTtd2I
bZlAAwpDpech/J8SjxTG0ZIasLNJfOm1oayLD2RebBDLeAGUNOCUaYjvZKQVUYbnsknjOxmENbfV
c022+VF0rtVEXYwNqw7bbAqOC2N1Qax+8WDnRv7AWppkiWzKtrIqG/ScPOEosk/SVJtddRCN/XTp
Pw/ylVku1WfTk4xdlCx7o/mMXL+9lV04yXDOzWQtrwM0tVmq3CQPtWYsYptFcFyEnQkqOPFu3FQ5
R5WvsFki8POEZFl3Svua8381IWnFA+W51W1yFtAoqraep+l8iF69LM2AI7L5YZqIGLZxhOzPXJOF
bMznHtdu/3fb2KHCN9Qk98bKOrcc6ITsqR1wI+sxSp3bYQjKMxol5RKV1vTr/7tHyhzDn3O0Wokm
iZ77uzJOmsd6VN483uMhn2tV1ga7qR+0paIY9aOeD81jnLwJI4kfpMVEYwQlQ7PfyLZwdO2TMcBJ
8uvmPokEYc2lcWJvijJ32nWfPY/swFSit8Z29U3t6uFNHqvWqeVmYPWOd1vxmKtI1+VymFxl7RQE
QKL67oDDnBBbmhrxPIJeulRFZ4nntvPs36rXVtn5X2MzfH87mLfpJJqDLFwV8gEP3RyU4382eaW2
EC9wBXucgmRzgOeYIqurQpZcXYztHE0atfYutfRpPxXQsSWUvUUBiWeS/dRpk7Ibu5ZQ/UyE72qp
L4F+Bp8EThIOFjrPwo6QSCyIwYk7wK56eDJ7RZxiCDIkN/EzOaR+sb40WlFj31i++hqQ0sBRj/eS
19wiXGtqtx0CNqvcnfSnMjDqW44/uoWsCuDgd2EdI9JTKe1S1181UbSPsq0CsBArZXCSNa0Yi6Vz
mkJu5XcwcJzbMVbiJQEAyIuM1njsyklfIrcUfNq6vWGlZL52TQFVREDIskYleClmQbC5gxwZz8Ik
1QDRSY5kaR1+TqW5yUbbfO37vth28TrwQX9PRAxX38ISncOx0ZQXq+s/K7OKz7Kmipe6bdRnQura
ew7XjkmSo/zdepxkisRfyqrI+nRLKLC1Jk7vLSU//qasrGwiyl6ZdgVR1yLBNaTOhRkMMKd+XQ0p
pAw2A/1GNshCKxLr0s8G+HELNGx5HZ/UHKIgf9TWECC8YGNnqGgNTsvOuBrjk9uqgjtmoj1Aau6X
cVE7fOiTv6jtygDHpQ/LwvHzW6stS+dymXpFfqs5Ji5ou4DIqHxtdejcONxypIYGwsBHnlK53iOL
0zb9o/BmzfDUiL4mnrfE9dj+SKPuzgBG9T6N/GAMvSzuGjcudl1v4SPUUnHSo1JdBRoH9jC7P+Sg
0bkpoBB9t80+XQRqVj1nHULrle11i8pHAZzzwQ6iKL+5ejSqXRNb7RM+iVlrjNh22Vrlgc8hj/FV
Ntq57z7ywcgmWSB3/oJ+t3uUNd2qnaXu9ESczVODLv7nXLKxVCbnz7lCBE8MXXOPxjxYzhWJJz9J
jZV0u3Vmm6BuFDY//XW/1btBcZZpC3GontfWjYD9McGD2cGKMJ8SLbI3ZZfF62Zea3dRBfpW4Q7c
zVV10KcTXmvOfakpWiEeh/heDpST2WZxg4JHzzOPdgSCSrK1UvdWzqXqw79fyX8u/JBHj+57l8IX
jUnoaBCHm7ar24VscbvyZ7OsXvqoaa3dEOdxcx0cFewsfPhBC23UuY1WxLjdCgttM8JYOQtMuL/O
Jm/GnquBNobIMnF56Z2GBNcqWrSfQOSpjvZuqgFhxk3rbXo/H7/oE+yp/8xtCWlXmlX7n+Y/estJ
stmn90dvaQ6i6JubwzYeVKfbsXMytzE0+idj9L92VjV+BRLyoAAgejFEZJJcZapkblZsf9ppWsge
YBY3feeSzekFBQHt7aseacNS5wT+yGoS8qqqNPlR1lvixvuZC+X2X1laI9uVGz8yvzihK+O896JC
7ajEq23jT91WcHb2dt0qh65zxXrK+/oJsHkPV64evuaVPt94jB84hrZQhxdt5k5PHYEt8ElUYrzm
T82sCPf4hx0NtWNjFOqT78CC7U3zZ/8Qoahr/6t97t/N/T2b/nJ++YH+2f/6uj7z/NVfvp8/+/9j
fvn+q/n922O+HjhAedJd83ugt/3XFgr0FCfowzgLMulCgP9mtsNlIL6in/5tiAx7D+S2Y8Fpmjvo
QdHGc7zxC7w2UGyV8moLmMflbEe8ePwCkWdp/LJnJNpd7HP/yTG6Hd6TZpEiuHJbG3FVLZJUsW7L
XrcR8OjESrbIQjZcq/KqqnWG/NWcR+2+DYZhd7WPWm/iKQvUR2Sd4TKlsXgvuvrZ4VT1B7zdVLHh
jbVTvxvQqFkOYFg2SeFWoP0o0NOqDrIqr2Sh9ByX+0ZTQ0LhkaSQolVMzVEWceE2x3AuZNUzB3MJ
4qVZXW2V0eLHlnVfmaKNbvjTQo6TQ2TDWECVJaezAu9vq+/dpCP1VvnPuWOGh663tYt9jECcDImF
nKaKIgl7A+PU9eBf4iTdl3aLinpCNNfWzRDuht2uHHD0kjdnk4o86TP/Lpseh5DtjZuz3bLHR9RB
pkcH7QJSSjvEF2cbaTcjwq4sOEKLND9L3JHcNj42gwsCl7AMyMduVS79wSGjIBEn2WqFc54VUWJr
TQ+mxxYQ17wbZjHZLHVVd9+iYHzV4BL+SOI7G5Khv7As4iOmOU8QrP66TVi3iJywg05tvwgy3Pot
ynPBCQTUvMXUe6R8IXENO9UOiAzQALupZbGXtQHXyFlelee6K4fLtcIzdmWKhM9sIBCIHH6yhlKf
1POSzMRjlRVDvq26kSUzQL0lh5PD0SRtK4MFBelH7z69Ol8OxWjAuy2Uta+m4T7W+umhNiOQs4Dl
doNqumunCeqNM6AYqyn+8NLEM/CxyYIbEbXDy+hE2oINYIYOA61TGfNEQQDPSMMBlZKSJ8avAhHI
n1X2R9FecUt49LCATqRBdc+13S5Zi3BqEmncNmIfTZy5Sp490LsuW0WDzn9Jt2e6Zk4sMS74tVXU
4q1QZg3xOnbPHLhVtwbRJWhDKR35kkGwYfJmUTZkR2SOI+5lweL+rKsaKEMfdtnFDnbAUIq7msjt
+zwhMSUUE9jt/4YYYdnjNwzerqYJSOdO1XFoX6fhnBRhG56Ml6E1YMplMrXZSvMQQq4IxjnGk9Bf
QfGXvtq85qbwTw4wz4U0q7FAQcOw3jSolpz3Oxsk2ImbinEorhQxhyur2U0VV66yaqOKPVKeGZup
09KzE/vZpUiROkEYGgS2RSjKKSeycqvq6LCZdTueU7+zyL7R7C8gmjeF4eff8755yytteDFstV8r
IqoPKLz1h7zJy1Uv2uapK1NvxRF5uKu1cHrBv0AYjV+RfNFr40vgtF8UYk1IE6Sm+ibrm7R/NLLG
eFKJneLPO71kKPPcBZP7IDuV81eGnAdtYYeQlkXWbhV1iDelAb+P3JfhWe/cg8Jz98Ny4GDqA8E5
YYjqJCmZcOmGvvkoR1Locjtx7gfIYre9RhzASKT2R4nzTXft4hXyfrLzbT/c1o3ZvM9HRrIDKr0w
cMes21edEI8iLF9a/K5bH1/ArprBr42raU9zxNEmruxwj4wvSZDArJaIfYnPQflRCmX8RkApdz/y
xR8C1w53ehHqO6f21PvGh+0NeGz6RvwQAC3la+U7CXE3tbjzbWSr685GcpZQhyyvo1t3JkjLwhsn
9UDsT7oZ59CKq+1y5QCZdhq+UJcWc+4YaHzEtm5gtH/Nw2djIYSKvFpZZMPen2xci39fyroshGEM
e5U0kv/ZSW0UlWNnvx/2ZlQyCwGMATFCoBJUgsz0UOtOfhWa90U1dHeR+xEZOrLqSRpkB3/0HmSb
7TbmfVB06q7KiEntSSmIlrEZGOsutzTOsOa6D2V2ya05B/tGd9eA8Vg427SE8jcWQttNFUfSJLPb
rIM1TnzqifhvBCy79q6uQ8L+1f4kawBv27vCcvAwZ7FYS5ssZp4CWgXaCSETppK2xhNvqaY0+0sP
802k/h4PxQRLtCN3KyfWAu2YOf6xFPY9p/fROVFdRGYC5z7VS/s+S81mj6Z2uJBV3x7EGTVFXHid
M33UWr8fBJEuihtPu0YxjA2LDvWdAETwp8pNPSj3eJ66+8Eu471jCnfhe/4Po4jnJd+sYW0+WiVr
k4Zzs8UAQflZxFGyqr2y5vUThACIEjzaNQsW2yZlXU0r57YN1JoT27w7e7NcAYjY8bFtiRIcDSV9
831km20bUJ1lQRcgz/u+8Or4ExU/f9GlBsIePUi12KkFYhARoRl2lz6Bi0ULq43s+xbH33ocCD8k
bVzbNGVNNgaBBzsrE/ptx6L3xu/4GB11vkeoVrMzpj4+kv7Nrcga4jNSizwW2QXcj7OYSekX0yPy
ZiruEQTZBtsxYa8M2hv6CTEZh/yobUC2TWCX3wx1vCmyGcLvmWQMtxMSB2kwLqxOs58nC3ncsK3Y
VPsVGdIiXrm1X70RgYQyhJ4DH9bt6q1IFuyF/LdRtfIDKJFkKXslNjnfeuIgOzIPAvmycpIMLKqo
u5NZexW/aatCCrVUXpzAJSnSxTuRi+7R9JWlOh4C89QlRYhmzZDtBRJKX/Ui+2aqZvSuaoQvhpGD
rqxmce6aJBOBshaoi9SvTlKuRwDtty2nLPSF2tfd2ZnTyGQmrcy4JRazA4ffPThzOq409bEPnSXp
xN51kuJxIndxj8h0tyiruNsNxMRtkEdSz3EThvArtJOsESlLYMpcQC5stjF8Yp6QvhGtS70XC6VI
rQdwLGIxDpb3pWvLMyoQjr/gUWvNQFte9RhmMZkjZRZuMj3nSdnrsUJwVIKmq4hsEjMa+4ibSp9W
PglXrBPbw6Vadp7YNCZAJodjaf4MUbRxYk1V92pco7MFZnSRCK88yiKdD28qPvnhYoyzHfQa4yAb
1dSAPoKPbF2aiHkkDlEhjeFHp0RPN5YC+n4kDoyfcW7cRZ2r3wV5V55IMITq+p+pnq8aCJPeMNq3
V/sQK8bSqrtio4WxDycawc7dZTruiMTujOZlKjkxkqPtoa76H1o9wdYfgvx7eqp7p/muxGa7MJxy
fHSqyeV/avR7drbuqm/yT1YAFioaHCF3ahZwEkaKnaxeGy5VDq9it86Of9kHo1VXEVztlex2LfIc
F4aR3UmL4aSFsxpGrV0Kw83Wg7dXhd89yCJw+Gg90ak3sgqpXIP4C4lnqLsHhW/hA5jLbOs7Dury
8yhpg6ZJ9roWuXvZr29IfIknb3MZMHfLRZBt6skbV3JUXxndQ1WpL0iS5gdpGhy0Zrs6OslBxO7l
qI0Eu4ITipPW44gbNZQr9arHGQuWn7uneFf81N8Ylu7vcStrD9oE3lX2GOz6E++W+lirTnVTmXW/
8Rq0gtU8uqnzwtQReRHeqWzI929d8wCVBIQrWgIr05ghVUgTrsDAVjf4LZ03i4dLWNjGSxBq0aEn
Bm1ZeJbzpgc1t0K1ithl5+aL6SF/kjrBssmJmNc0J76pU107EJ8WbqMo6s950xRraKPqA956a2nU
dfRSlqEGXyaFS2+NXxQEIb7WXXRTxLrOs80Zt6E3eeSVULQBN2c3GwW7G7zxlgdYPxnfPTNxls3k
Trdl3NnPYWKtg2LCDn9lq01wU81MH94zgVe6A+vq4YlAhVznCGQePuaEhQXFUJzbYqruvaD/kMML
R1ir1ATLLji9jsP0iLNZv3FdQs3bYuhOum1n6wC13Sez1ExSWLPwo7ZQj5Zbnqq/Cbve+gHk4Nm0
4vw9zPNyqdaaeMiG0d/IGXu2HpcZbbitJyXtEZ8arPypHAaT0H4t/DCD7ihiwSaKGTOiKr5pnHiN
X2ftGV0EzrsV6vw9eks/6GlgPAY9YRh9Yr/3OqEsCvSBGwOK9KPqJ+wiARRMhZoh6JVdouj8zGhv
uXO0SxlFR1RruxyzT88pQwSoPGdZaZXY+S7VvkuAJfU9qsn4a4ihboxtqCARLluHmB1aQEj2Urbq
JUntNqmFaPuZt4ornBXMYv8zCdY8/LXPstUaRLtS9WCGdXIeFSObU9WGpznCrMjFTVVb4zN7/WLv
iyhYy8CyP+3hbJeBaH/aC9YL/7LL/spQVJxIpuZOTSJ/k7pagAS9Hj0Hna5s2xj+ge1F8XMvlGJv
CcQvZWuuJQr7jpEn0tzqugI19SE5Ttp8iNPUnzLcw1C6ZN/3YAqu0R/Sxnknx/G/oj+UwUj20iYD
RGRDbXIuUBMcauuAjl0U2o7OpHOMrETivXS4s9fCQvKkeG9QvH6pZoA+TkAIZ3PX5LsZb9qcqEbp
KTDG1jjJKzFfAfQ/D8qU7KXpas8zq9n2v0bJBg7Efw71GvO3USKYvlVTbeyEpkXnNo3tVU66z8os
oKxLmyx8Uht2onBRtSKJ51xXXcsCl9w/8ryMZTfFHf/DX0NQB9u6ZevcXvrJuTyPpMlmTlz5zaio
nrWyJ+IdWrMOlVVn5NWuAnS7SNw6QHBzfoWYV5Bzy3kuo+dXMIrOXqWeht9Jb917a9LItNOG6pur
fy/yaPg0i0xf8jGkZ46WzX2AQNhGILd7DrTYRCOtttdK6rKz1LrsxVI7snNK0e6GuZqZFejl2Kn2
shWYQ0coU9AfRjXMXsw2/eJGvXUipzt7MSK28vyq9k3A10ZNeNV6Uot3YvjAGwVGdIoUN30kc+gs
7aaT50RokDQ8oaj0bvfFanSt7AXZd+O26MOfw70UxFgIRf2kW8k/h/sEtbxbU34ZDoTduPVtVyzt
VCcaQw+9Zezi7Yn1kb2A00avdfvmAjV6bqpaufMTDtJTJ3pt9cDZ4+Jp0LQp4teBXetGtWuipfib
LFzFqrdi9FCY06vgNDSosw/woXf1iETS/+HsvJYcN9I2fSsTc7yIhUuYP3b2gJ5FFsny5gTRrW7B
e4+r3wfJlqpVmmhFrA6gdACrCSKR+X2vUfyxWzVBIZ6n0Pq9SHCnKJM7qMkssWcSBnyNRWTlJ8cw
h6N02pV+vHMTv3fsOMQfFr1/NlUlnoV9GnlAWKt2XyXlfYQ6tbqFE9D8VMU7pt1jFXVftmp+CuIK
hqHnpivDNFFAnA9p2r4nyKXsx67EOHBsovSsoTi+jGy73ciqHKfOHemok0SsjOx6gWqoVq6RgMLr
jPFx8IgiREb9igNhSYZ8FCvQSHNAAcFtNLmT24GX2rNokkUs4ubVNCz1xhscZSnP8n29XaYCm2jZ
q76OyPu9EmgJj2mCkxoc74bVe5SuxtorbupQtVaENYNNl/AGR2Ogs+AxsgOzzWsxR6i7BpB7BD9E
lKQj+x8Hdbo3ZpmcFWtvZ9H0Fe93NMqWRB+jJ6eJQWbhlfo9rUHqeda3CBgCYWN7ejAybGiHwfQP
poDPhlREuFZsOPeiyvErmgg3k01HH1F87ZmFSQ36SFtim7AdvMLew922TnXolit3TPTXShdn+UFm
GOxiuJBYw/EiLdQJqEHuRWdZsurym6IENonAv7SXVeNiYI+7eEroczcobDg7VXTHzqr7oyy1WfSj
ZPdCOaghUHEGfDR/Goo7en/tbbtZV8UqCEzGpM3iNkh3LlZW17RZzw26LfXoVXYWM1wkDxdj4iSP
MvllK+YXlkrZrezCPyBb6fhbbGUnS5Dkeq0ydJWbdCCdHMS6f8HETqwwagLaFMJml23eXCLuvlZU
nXQxLoXX9tLT611H9nYhR3yckIRIS7n2UILS/OMiYcqf4oSI/MwfI9vlWXHnmCs3xo5cdvx0dT7Q
PIeRWtyxlWif6sy5DccOJMhcc7T0SVFD9yRrdp1/89JZk2NMuycbR3e8JovpKOZqAZ55UZpOD3SC
M1VEa5a673Y3bT11T3EXjMsUn7y9PJeIN9aSkTnt5LmDyoQ99oG5vf4NGgojXodrgjzXIcm1aQ01
2cjePvYE0MfZX6/EgrNKLSwUu7549qxoN6m6/W6ZirVKAD9AHgqKR/iDl2s7qhyrmP38UR2y5t4x
9S+yXV4nHGvUOd1mulgZ3OuumZz3oTU1ZtumOgdh7J4sXViEITQ0BJt0WNUDtpKlE/QXWJj9RZnp
+RWvyUl1gZz92S50EaxIXApWaIyQHb7QMKvIUGCZm/xCVVyEXcdzhlnJQbalZhwtmDHFqtw3EeBv
jVX8unT1cR+T2Hzs8+muqXp8ghpigaNdd4+WDRkRh4BjP9euTQFqJhWas7IWwVfDyzzpD7I6elG2
9pNg3HgxGESnba1NJpk7auC1i2IuYh6/MasumJcwtLUzu0cD11usmigAhDPjcLUp3qbudJMVtvLW
MKWKlBU5W+sdIqP8ukBEvjWpu8NELX/iJVEfUIidHXZpRyPotxHXG1V7EH2WB6vxEpSldghZZh8M
eDJOS4RcZ9JeiH6o7jMlc3fBGA3bIUrGx1QffiP0b/0WWcwj6CW85IWZbByQFzcE08MLErjIyVix
9ZuT3Vvq0H5tdCx+bc9KTq4GKKCuQb0qdmoe0EaoFx7rHqY5qvLgxb15mAMzwP3nxp+Krmw12jLd
kB9G83Hub4QWL915q8nyfokhgXckfm06q95Ww1WoKPaqTRv7hIN3y54n4mkJinLXGYYNvoYOX9QA
RjsxQFJkst7JRjJazrVbBAFkE9fqFgNKXatWQ+9ENazpHu9csZ2NpbDwGpuU2Xj4jrlLhU1DNN37
LhtORFZOsiZPIHuoroZ5q6oqRZuysG2XZVJXFznE4x22n3LNWhioAd+L+eDriG/4WezuZdXo/OQU
qDsYzxco94T1q2eB+oK/gDh/r/InvwV+HGOXFOYPKtyVtZpiMVCgyrK3vSnYs1vyT4kb4odE7OUh
8EtlwYPfvHdl8uOKOjmQP65Yo5u1dadMXWMVqu9MLUbToqq8V4SYv1eWUV0CmATYPbrPsnk0VMIr
6eRunXlUYRtboYfaI7vtCdN3XXCvae/Qx10NYLlvcKaqX7N0Jf8fJsd+sAy2vNDp7LyAi50MP1dx
t1QWJKGsZTpOGC31ZnWMFAinm3EudrMVkDzUWmnjHcKYAgGUZiEbP8YYKPduRZGqyzAj7CidgTV9
3GUNiaqIZ3IhwGg+jXaikwea4AH7ub/uq8Z5bqz5F5S/YCzmnvw+/P1aA7S5q1ntrQKzzV/GMm2Y
Wr1s73tKuHI8r9soJbhr3cWpK+14U3l9t+Unm79miJ60c+DWhAKziosY+0+EaO+Eb8cLrM2mLy1I
Ut5gaXKnx3FC+tSHrfinVKMsScHFqyrjtYeNNqtcb/Mxrov6dBlaqbHM8Obr26y/jPMhKR3i6H7x
vU3RAJE12W74ISzScmQtiv7ydZibVOW5EK9y1EdzM7LAEXqe7j46yoIAVmQDYJRXk59Xq50G3tXI
4i9F769NpoZTUg/4XLVjeJ+B5VnqFijUsQLA0Ad5+a5pzTOml+H3zCAbqrfMuq62zVqtYAto+je6
U2MqpYjvxhgYr245BkRw0uFR7+NhlRWleemQgNnodVTftjqMEr03Z0Jn360+8PJdMLRLp3Ch6JEw
I8PSB/Wt7K7hg+IM03+v2SBuS8LBSPHkMTZx+d3UWvjoaMC4MqUg9h7rmL9hNMndDpubFjzeK8w8
OTwizrKPuzpYVnWf75ilkF2sI3MVzBOuPDRNVATXeiyqrFoYNUzyf//rf//f//Pb8D/+9/xCKMXP
s39lbXrJw6yp//Nvy/n3v4pr8/7bf/5t2hqrTfLDrqG6ui00U6X/ty/3IaDD//xb+18OK+Pew9H2
a6Kxuhky5id5EA7SirpS7/28Gm4VYZj9Ssu14VbLo1PtZs3+Y6xsVwv9iR8qsXvH476IUoV4NtiP
eKIkOxLIyUpWW03ohwrzHb5yekEmeGfDi46y1tee/QjtHbzRtddgZYnk5Vl25PoAtarM0TVzEOoy
u2TdNkbx6juhs3empFnJKlqD2bJy0ug4mEXx2q5AVKevsUEyKJm0ZCkHqXHXrVxCoXszC58yJztN
zVBdNNMrdq6fdwvNyKGPy8asdKCrBd5R1gipVpdKU8Z1VrvxyinT6pLb3Zdf3xf5vX++Lw4yn45j
arpj2/pf78tYoIZCaLb52qCcA6YuvyvGqrvrlfxJmsIbGZiibBLWRlrMR536LEexm0jYTLMj8LXs
ezFzZuRBdFqLp0/8HWhedcctpz2K25s/R4k5UvJnk+pbJqq8arss/Gh4TtCtmDzSBbIGNhgySvgc
NEl7n00OZF7G+IpXnyJhEhW5/PrLsOy//UhtzdF113A0XXMMdf4R//Qj1QE9Th1bxa9TVTcbzWzT
jcnacE8YM3mK+vzsmJH6JXNSEiytCIlnB9E5cBNlITsKx3xCW9d7gG4c3XSpO67jocRmr2oeMB/F
snJKgvuuiZL9tRrMqQOZP1AJyG5bJcJ4JkhaOJh/9sgcw4iee9xjVfaRcZAlXTHs249z5VkfF/1p
MOfLz5UjPtq9ATgr0oH83oFyHIps9A82TPP8Wg8MbCz5tray15qHfIxDIC+4nuHKMz66kyjNrCWm
8/4/zCK6Pk8Tf/25uoatGUK3582zY1h/vUO1qtXomUPu7pSw3PSp6uIehP6P40KoJMzAvhRrtFPk
Vd2xaFxI+l3evNq1Hh6MpMvuQhFld1qC+2fSu+Zetl0PHcwPPygwJJ3HyTbEbVNiF127ldV2tLK7
vtAdgqhJsxnlh3teQVI3L7s1lBAPGQxoyrFpZM1iqBR0mY2YYgminhCpUy9jWyuOblLAg/mp2CA4
vIsm7+KpNWj3KOMb7xOx49m0jtNQxtuhN8JzHiX6GthofxfxRKwwYowf/Y4QFbt071kpeihmw6S8
JUHwVVEBnyu6c0RvenqEi3VfmVqzmwBGEeZs44tOrPMiS3BlvnEBlBn/bMobRA6jJn023WlwricU
pQ8zMwUX+nF+00Er9AjDhQpPYz4Lvk1WXsZfCKtATLYRWfLV0l6aosfnVxfQfudSbE9ItctiPYXu
tVFWAZqbN83vIib36y/BasdzODBZu00AhFke/HhnOqOyJ7kZo2Ct1MZScwIsACDRH5HA946J0nQH
4s0Q4KnJdsuvWEP/VATUvEaNfbr5GJO7LNpWsm7p1tfI9Outlzf7UC2Cp0Bti5Ug9n7MJ9M5ueSH
l8Yc7G7T2VAyEa+8YvIN2UNzjyE3+VGvJV9ZWeMVpi+R+YPnY9HnQOWcgfxj5xJnrYEbyU7At9G5
r+D7C28qlmaVjotRjbC/mgcbjUuaNQvfwXg3x8nt1RNoyR+HLMOAhr2uvWWfOumLukvVU6QBy0O2
fSPHWdp3dWyCs93Ezu2YYc0+eFbw7vawPuJRsN3oanGxB3Tc3NwI36suh3jkOQn4GFN5IM10MjvP
eyIm0y3c6IYc0XhSvEr11x3ekaQ1gZG5ZXE2FHgDSNJinZ1O5UG2ZWA50brUijORiqe+QDuiYgfq
r9niEdgB27kbESn214Vg0aZk4CLkefIUWXKDCCJNwr/m41qTgyB8wsOyToKELzYCW7Y2Jy9Y2SyX
11qj8+ZGNf4EyyE/CK+yzrWtW+cxAk336zeHaXyelwxDVzXT1VTD1GBwm3+dl4bKSxu/t8WXwfPW
xuyjoM0HIm8t235KAnE7D2zaH42lMwSrivT4T21ydAs67BDnionayHy2rMtSMCArr04pyafJQFqw
aTdEvxO2kFZ8qgKmPXnohizCL0OWkVVQVYR4GCXrfuXCKvK7gzxHtl+HACF6Qs/KR1Gn1tRFLjL4
bAZG17/+nuRy4i/zt2HZhusIy3E13XTkMvGnN6woI9yNFav4ophRtrSJCm3zssBbFCDTWydQsEPX
7jl3nPZAPBn9grndiVBKVAsxnZNJ8S6+ML/1hTXiU8v+heVEfSP0QX2JymIh2wPPCHdEQ4uNrGoZ
FqEgOB6J2hlHMxiq62VLrWBB3qjpaRJBukl0rcd4IQk3uuM7zL2x/dIjbxTPoNhP7am/NIs2f/fH
2Fn3GAPtE3QXX0I1vwKMI7RKr+24mbcvCfFkCfT9ND6jXQKG3VCJ0HE4hJWTP8x5yVWRheZGVpWx
yc+wUncx8a4C4WUdhnfQ5fuozYsHDLLJsDT193FUtPWv75bzt/UQ71qbRJjgfgmdNMZff9VVWRsO
WczgSxe0OEFr+ctk1d5dlJb2qc+rftGItn8b2gD8gO9asJUd7QmNnA2W2P2b6IZk67R6uBVm2qzr
AKSLAb7koM0Hh8zaQVZlSbYFQidXY9s3kR5nF9Y7SLqoPDYlXsgXxAKxix2YXPpSLY6eNvbHArOM
p2YU56CKpjOiRPmTq4vv5DuaW1kL5iBlUwT1QVbTNuyXlWv3+2o+s/TZqvmTYW9lbwhufG2kVb3x
XT29CWbIGRjI9tjNfCJr1o5vl03d10dQe0AtZYvs+xhV9joy4g67haxGaaqN+m9M+tac30t1i/wY
sc173mPFLo5qgimJSggjVhlqxN08tG78ne1Bzqzd0b61kXKbFsLM7du8Mk9VLsZ9OXfIXtmuNZb9
Dzde3tifH1OdGKXQVNtQTTZr2ueFcI8Udde7vvE+6n61yq0CRK1Q+ush5gePGon7nFeRtWFLEd1a
pWPdpRPCuzYCi7JGHjw5i84EDsoWeDaV6ta5Z4aLrAZXM/ZImckDWlHZybGZ+/3GVFiM4jnuoDpF
qGU4dSyJ97/+Uf9tqtaFofJzNlSYsIZhaJ+WkLEpSsfQIu3d1ryXGlLzbcMs89Nh6FHng++osZCb
7EWKuPQtqJF+ZWaeeylTPd/EbO8xUkKDVGS5d1M6oXWjAqHZdck03XrdUG0KrJkv0M/6RW+MzaEI
NWLxZlHvAF2DEkqmteOl3t4Ev3cjS4UaQfCd27I/S/+t96PtYxyJtfgfXml/e/h14Vq6o5mOIdx5
8/7plcYCbmLPPlbvUZp+z7Iz4Xnvdogi6xTOWB6JzxF6Gq9QPBKrjzZZiltHP2oYbF1PKNGoWchi
NM0gYqMcN/ICcrDsQMlmjn54h5Gk9fgD6t2hMFAGY4DWitPfXuHfsqgO9SzVNCbrnhgouAMIozqA
Hrhhen22pY7J3GaHrXZ7HQLq61o15iE+misLtGZHZGDr7FLV6aPuCPNGmg3hRJxdfFU0O4GILgQs
qvIgx+ZpfB2bgvd3FqIM2p2vDJs+0mvovk6rLdqhvAUp77wHaoI9vQMYjwiJzSZWvJqN775bvd0s
YS6gLqL1zqVKEGPV5w7EhggH50F2Blnjn4vJQ3Rz7shG1niNN2IGLoL8th3UOTxERzQVLyaAyF8/
JrZ8Dv4yB1isaVyArbbtAEI0PkcGkKxMNLRs360B5HhZhwS/cBdYR0pvP5em169EXVu7YK4qPRhu
1WiyW9nLqxv3XqLCYyHEY8YSUzaPFtgpXm5fUQO1n1sN/IeTm+pSdro6NiwejwqHudfJ74K+f8Sd
qDyJUti3wg/1ZYuy8ldg7jCqjPF1qgtQf7im7LPQLx4rpXqRAzolqxdWOzZ3yD3Gh8CfknXiDcqX
JlzIAbmeuavCDcaDV2QuPvEer/750vjpPbIPsB5ZxRi7wVBwI5PESye1CPv5PfcXmaOtqkX13Tgf
oP/8aKsys7qTB6RSfm6Tgz/OVaKuvo77aNMjlJJYU/zlWp+vX9qggthO6mTPH2xbPQVwQt4SA3uh
uByyfV4r9msfoRtf229dA4cu6dQKtSbPerNL7MChLLKA78CVYDCCyBnt0CuhJtSZdemyAc3rBGqo
65b7riDxh1BIwmNi+NhFQ/ePoM9VY39g4dEHz27ePDg62Bc9r59dCAK3k9k4D8DZjHXvIu4W4kb8
MPpVh80dvkcR0hVLFi4gzIf2LMcOEw5eSaV4sFYZ62skw6p8Shay93rIm6XpRtNdwsbxKAbN2Op/
CqVIvZNP8icfIisYaU9brJgvH03yhE/nf6p+ulwLo29VCt1ayHOlzMrH9VIsx27UAkuj3G7WXZ8b
F1FoDQkOPtaYS8PcJnvVwtWvpV+Py9EM37gqOTZvxrhbEu4ui37uPRmtZV47iE1rR1ci5GWvM4+W
pWLwAacwLiZHNBmQICbWYqCo1ehOHnKvQczAC9PljKa5tjXCnPZ2NsOF53HtfFCbFn5LrJ8/To3s
VjnpU7vso1Ffo270ZDrueGerU73U+q7eyqo8DJnWLvrOSfddU0x3sk1LgQcrkJ5kTbYXo7vPnWK8
/WhqRYR+fhtdMkM0F5F99zRSxXWCoxGh1vEVW6/v5Bv9i6to5v2gBadmtIdXUVoGaBrUm3BI+XlU
HzPTQK08jWkBLh/G4DIajbRcJv7JQ9rs3lWV4aH2I6INpAy3fjcND3o5GseZf+i4XVYSn8QDCpwL
SEHGdrniQEbh5aTFDzrvCHT5xzu2y8WDOqTt2tJ6fS2roxuHd9lYLmXtOmIstaXp68oWxjIhRp9Y
AsJedrUxPNM4hHrH6q/PdthE2jthWn29lx3ykPTAPjeuMGYtq75ayNGyp7HV2yApynvNRTy7bER/
G9uOdvJaAEmASMuvCQJkKbKOL3maZtsMPcWdUPPiCeuvOzngPdR9+yawayVEjQ5eh9uYt4PjDMSe
xuEMBTY9QQZYXEdorGQOSmweP0bIYX6R4aJmNSCTTdVhsVw5RBECrMkHMczfWVIdNB8R+SClmlgN
S56sN9aoNZQoaxLQsQcv/WogoFPG1vANoyKAxVhq3neTjzxO2lg7L1JH5l7Hvg5JeOZcy/7NIqks
2RWXLEvHPe/jFMWKlxamFyZ9AwKAdf7j4M7Vj7YiNbmNM9FyA8LNXQTkcl+x6ltK5YC0stHdUwFi
RmVunwOV17JUDJjG5N5OS/1Y9HzLU9Gj+Ixq4/vkzJQlTRlOqUpIz8RMRDfZpIL8XhaNVr7DGwJ9
FLg5XJq2fYOaayVZ+T4B8t969VRsZTXRb4rBAx42jOVuGs16I09GEnKZw3N76RUFeScvHteyPajD
XRNp4qmY1O4m6U2xkpfRKvukJoQLvaxHOqBFdzIRlglb0BveTGyMF6UtDYqm8Q4j93fZrvlgt8F3
S2OD4TUeDsE8XG8Udedi2LeWowpVnM3aIuULAvrWsAoFxc5+eBtFgwRAuYjxW1v2sSOeLLW1F0NT
T6+NX8e4PYXjFxH58NYr/ZsRZTvSJD4gTOX3HG5kREDnXLJjDxakuTd9nlbfYz+9U4bOuJv8MIMx
LYZLBmx+CWHC28SxPmv7Kq23G/UmZ603BPXai5JFhX7i2RVK5i0MDYZgxVe6iTMflfzoTQ9Ulx1W
WSm3Xq8pt4ONDlislwfZ9NEuS2rv9fyjWHB+6jADQ1lPfNi2Giwcuqb47CQhsj2m4j2NmZGAaHaV
i5sX/h07HGdhQOEgE0ub5ffZSejBHSnKY6Qa/cEYNPOsNr444xcSz7Jsa9kkDylAG2xahvaGVCQR
7JYlg6tqwVMfA7gF+hKDImnDJ5Q67HPclcxXdFpePDz4xve8DMOnQtWrlTOmeB65Q3M7zIdCj5B3
yKqd6mXNrerYHOaS7JTDStMolgIS31q2fRpXJgO2l9YjpB3tWOnqdOjdtMRAp44ep4E0uA/44nuI
b0Zjet87EYQLD+kp8q3+tPZBjF1PgsBXbqJEWwig0gdbRzhWg5HWIVhpdDvFbC7XKqry5nGsUYdZ
2GsTvt1Tk2FgUBU8JpFIq6cSouAaY7Bg6/hW+ZQZyFkyq9u4xVDVSxMjUSdH9HKuhrZt7wK0pJey
6rRdecMCM7pWUVR0D/ASwR/Ng9PJUm/1wv+W6I9ePKlfgIL/FgHRfBvq0lv4lbAfk0qvV7ljBXew
//JN1A/q7aCUA0H+Ub1JRm5SYhVIrODns7RUvb3AsI13Kv/tLW1sTpDyxMqvRo1NdvdN04L+dx4N
pUqS3yNWdosYa4TnMhyDdVUAEf7dyfR0FVsJT4AaWe6xL/UdNos8AIVpPWdlZtwU3jhe5lrZFHxT
fpA9gQJOFopmTIiYqumT7ZtAon2lupG9rpahuYiuPZB4evVu6FG5c6eNrJI1jrY9Ab31NGbpE3pU
5iJtlfjo5nVw1nXtdybD7iUM0nxXwLNZWwhTvvi5qxH2K1RUWeh1u+CoB01+32TMIMJH2GZutkuz
OsBmlhNq99Kgd7suhlrdyl5+LKjcJ1UCPotL9v2qAqb0bCKjd7Z786fPhRSYruU5RjtsdOwZLbWr
73Ecy4Eml1h2xVZ48pFaXDlVWr8gl/4CM4nfZ9QvyXi7X53JA6g1nyTgnmyHQGAVPp8UOCC1DGyN
X6YguZ5kOf3SqQrnq9+nCFTYUX3vz5+U6sHPnwQIrn7JKv/FUnzle1p2P30SrN7dpFgL5lIBSnRO
xssUvTxUabP5h03eHOvIZbL+mpUnjaabqkXgDADS3+M8beYVgaLCp7CjwED4s40PepXpz6kevU1+
VJ8R/tOfAyMGwVpXj0PJ0qcfvZUcBBcbW2Og1tdTgma8iUxQRbI6Aya3qNAZ3Dgu4QxKv0KbxNjJ
KyIRCcqiiEnSzb1jGJ1jLGguGrvyG6I/4SnPvWwXJPgssFpD+ENM4dF3k3wRRGwp83CAXZoOOGMl
1qMc4Q8vaL51D7I/wHaEz25OshZqvIrSUU1uRjd4dmrXQjDFYDeuWluvMpQZSOgc4ZZCD5qrtZJF
uziOIvBGVN2kHJDXdO2drJqNBTO0aPRD4IwPTMTPumNl93bcZfcxWw6QmGQyuoJnYelHPLxhlh5k
L4iR9vbXd1AzPmce5kyo66qCWI0FS0h8CmdFNrNJWTs9O7xh3BIgnAyytxMTo5cijtVgph3dtkI1
D1aV8aPi3wrRziPRbI3i4mVfddWJ7osqj+9LTKz3Tiwa0ogRxHIXLVEVYeJtrYbKesyL7lXteDG3
qdGc/dpBbaWY9omid69T10+7SQDjDBCHey0NlDcmQmAny8QhB3z49XToIc3eqXl0+vlqRQtD1nWs
8rbHnuR5BJ4tT6+LKb8pyKJjwMWwcoZTZGZaHVPQpy/Oj8903To+OG5mLuUoXyDopzE7HuQ10EQi
qTmuFCcalgORwIuOwtylwHzBZ3o7fTS5AkyMMSDaJtvkwcOKZ2Oirns9FTln7WiW1ouKie7Rx19x
lxspem9z6aPtv5V+Pc6O3B/Xc/8sfbpKHLpiC3SaXKt6V3eKt42CMFyyQZvmXdp0p6VBshFtl68+
2nytnVZdqxlreZrs6Ey9XJqp3W0/2mzhIJg26uVG9NM3cODIY9aa4Mnz1b0wCGNNokepug6de/Tf
86WVBe2b3olH8GMBIBxlTQMEJtUpT0bZ1e+//n3/LeFvGOwRSKtZsNAJ28r+nxJGmcUmJ9Sb4A2h
mjC+sexdbWSPELya75bTbsVYa++q74hloNvGuURTf18Fk7WF7J8fc9TvFznAwQUIK37k80FB1n9l
xSBBZVWvm9Ov/2Tjc9bEsF1hGwQ3LcMxHVN8CpxZmuqHAVmp92kcVpE71UBEOJhJgeezbTc7tsnx
ole9H23qYGPxjZ/dQk/N7s3O6gPUPuDmGhQr0giQp9K0f/PB6y9Skaq3PZphD8qYnq1U7d+Kihuk
YymzS4MVtOnCz/TbsakIbQ4m/tp5wkvech0N20R6ZEke5ECQCj2+VWH+D1ANw/k0MfEPd2wLEWXL
NsmKkmf8a/IIFj1IjGy2H7CYMEVS5kfyM/5s5E3Rng+p7udHr4BzTgB7/6ldVuWIj7GyLRE5Wq2J
idfffJFP4z6qH+fmLsQdWE0RmrBmf28gbn4IhPsGcYAYSG2OGDTYvtg4Zk3vPAQm6HKAOX+RTaC1
hj0z6YQ2LZ3yIr2KjVPthOYOObrhXi3KHjGNi4hyLql0/Db9qkW1ZT5BXkTxymABfMI/yIvAMBtP
MdZxslPUbbz2it6UiZJDQoyQJScwhng+yFJTm/kCmeV2/akjS9FqX8iBFo/KUtcQkq3awkZOL56W
gRF2j3ZijSe+kPs27VD3mg/l8AZjKn649luERlkk10fZB4hFz7LmmCd43lhlg5arH2h4NhjqMdHK
HyXZJg/x3PtpsGyTvXVj2nvho07TT35xUN2W4MOY3AmtKIiL/3GQnZOD4P0mN8fiIOsf3WqEpDFJ
g4EkrYvfrjIpG2N+82rzQQW/EmltenLm9zAwmvh2arJzf30NA5LfYNbaglOYe2c3HyQ4MzKJoCrk
RboyVe9Eu5F9clSYTtUe1dWRhcr8Lv9vn6p14z70zB+fGqWDunQGAWQjnSYUdDFoTJDce6tB/MBK
K9wzxE3nLKu9Pipvek8U30CA4dgNenZOs+YL/sLGCVV58yRLlmeyA8QlwyoLk23iBAhHdkTs87GR
qMu1rH4c5BkVuq4fTSrJh0WrxcikNL1yCxAIMTY9czaBaim3su3jEFh+sPSLMLkhehwf0PDCAXAu
yUOteGO+kEVyVckGbdRz1AbJMfIzFLCcIls73IZVFRXVOkVmA1UJ9KAJcg0Q39rf/TJHP6Pvsoe6
IW7dj7q6vlbrtr1zsQ3SDdPLlyKrCL2URYcfHYMDt29PWTQdCf4ktz45PGRPhbPwGtN4GQbdWrei
nraymmMOuDCnMT6XQe0/V6xYNDcxX5Jp7CAs/+Usq7ukkGRYbjYRcQG9/srTfDMC7nvxrLza5j3b
nzwPChQtw3s5AKW3cWEHnnUZQrc7iCJHQnhwi6+gQecLOIXirDKAUweEhfRLO5rTQnYAFbsjUtI8
dZ5foC6DoGycgV4PHf1GDhAlmtQKQZfOwU+1WMapZ3aPvcum1UOjjZ1ztZlJOF+GFcKJgKxiCGws
mY2dF+rms1kDzZq7IycGzW2xX0n7ylo7gRhuZnAxvC+k55RAOZRScW5QV5mNeJYkZvhFvA/qIoWX
6zaHIfd/EDb0oftGPqG4wwNtPFVlSXoKCOZbbU5rLWyUM3oL4/3oElcqwJDu4kwf7nVUFu9a8yj7
ZEul2QXopMBayiqxizvTNK0bPBWDfR0axiZWtfx1zOqN/C6soe2WQTPVpzQpSeGNQly/XoSYV1mW
Z2+awUONK4+6H4KhfBAYPskzMy1GAq0QcBJqgEqK6btrdxiDd7ga1xuhe4js9Q4anQZeHWc1KbOl
VSGMoHRIXmYm2qZ1CU8OcmvpXgujLOAkdC382TWq/z9j/v4RXCer22peFnx8hOLr4h9ey/rf38o4
UxkqIFfTNiz381tZCL9xU6sdnkxzcs5x0p6x7yjftBZ/zA6Nlq2sZv+PsfNYjhzLtuyvlOUc1dAX
MOt6AwjX7tQiYgIjGQxorfH1veCR9bIisiyzJzTXJN3hF+ees/faYDvMRqVh1jAZdMeeFuQ8ekEZ
SkPK2yMqtwCIh0lQSpDE//uSpAubKmNOttdLP+6tzb8ZTYIp+XnbulZWjCVNQUAuEiLt1z0Pe4e2
rtBQP+rNCHgT6q7caMpO6MA4r5f+uM3+L7ddH2eXN6SGOrOUM5WCGZPtY5rTh2Gp6TxmdnAY1Go/
F0uibZUpEJu558zz4zrpNBt4xjBRpuzL0HeZp7WNONQ2QFGjfUiElFGVmcU+juKc5ZmryTx8I31R
ucXKpGH6i79dH0UHIPc1iySz69UmeBRIWl4qZJWbobUa85JNRQ1rLq5e1J76o4068h/Xq3FVeqEW
NI9hvuh3fP+o+VaBzixIXiptEjcjdnpWGmTbCJLTzciU9ySCaXO9Nqe9fXO91PSWDGWMPL1UgJ92
rjdKZv4Fglaw/+PB1+fTpdrI61N/PPb63KznbHy9cZhIHY9DDZespgTbMJZrapWxeqEFLFACVNnh
+p8ktn3P5FKneRsPT0NX0OHlPzLJK3DxlE8QtwphfKny+C1KlvwjXpIvelPqlP1TwAFqoQAlHPJx
fUDMeeIpNmqWutFGMreWSz8uXmsodU75ZJW5b11d44/4o7BqlL4K3D9KKQilZC7gjtsuvZ5vrHip
99Tj1iNj4jtNi7W3yghSiImhdtG0qLqEdctJaL2jj5ZLxRfryZaLcC/iZtjUIwtOm3xc72f0HPlL
RiS93slrNkMw+hrl/yXLqCtGxa7eVDt5weU1gPVTjQODXMm73s677ibEA7+uLNXt2It2Kypbeo2A
11wfkJEf5auj1hzgqyePRUyDZn1BOdQb15oX64x7WLtpq4GRzHpHHzDwhWQl3alBGxyXPK89Mzfs
22TE4QKX9LltyhZ8WRU+GewNqlCZXwYhqtPc6PCT5mJ+weYRb7pYK1Dkc29cAVaViH66XO9t8DwJ
vXiBsjRdGmIT2JLwqDRelu0cSsCQ+nh56ZI+dWXib47XJwk79HvQbY9SO0q3oiBJ9vqL8b3shR0N
3vVJhC5mXhdY5h6kWXtuEtgsy7wg7GjXXVOcaE9/XCUn6verdRU0R1pL/3n1em/c0HK4Prdb05Xi
OqSlmzN7tHUG/0YUHOJwMH6/yKlvWPOp6+CgYOOW/D/dd32GFBi+lpoympB9WgSB8VpPbQOyA+Ac
QlVa9ikDmkE191m5oumCSiZXSiTHag6Mh3Sx7n/cntkmXTeUxFY3BXdU05/X21tKEjdvAQJgWspu
867qnGiVmkgzcS15ZOk35lKPF3Sy5EEkYHWHHmENcF5fFJ04/LhIXo04XK8HDGO2xG7CyOEkCwxH
PxczGMu2Jqrnx211bZ5jeZEO/yGuWW8LlbsZSXvAYkH5isptSOL3ZgzvRRLEn8NYb0kqLiOnyt9z
AsITp+pv2BkbkVOmCUSLcPls5+DGbKzxnfSdb0tTKl/URZ+gggG4m2h7O1DiwewGQoAUzNhBYGCz
OQ/JATzNwaLJtV68Puh6qdU6sqIsK3evt0kNlhlHiniN/PoaTBDiLfzO79e7/3ieNRI9FkVL6Q9B
Pjk2mHO8pmnoS2atX9jjyrhZFWVf2El/RqMFJs6I2gcpola2lmb4CinuJghRKzqSFxbD8MPdFK+m
pquz6epiCsNcOUYLyp/V/9TNRFOYWl46QzMJBGj8oNmHTaQis84OEwoRzKwqL38LQW04hFH7qqz5
bNcf9uok7sP8TEC8dLzedH2oGQGFDOCcen88VkQkDypGtMuSxvBUdQ5v1LxbSK8yZ5LpMv3cJfLg
q3ZZPJKLpeK91cJ3bUIC01JDO0NaeSlYn49ySlcCn6I/2THww+srNaHy+yuVa0CrZkrq1pQa40xr
qzTi6GytVzLK0HM+Lhlgt7GON62Q1lwE7hGZnuBDJJ/TRQlJ1yTpdlzIT9N6KVHq/BRWTbcrSSD8
cSn639t+ubcM29GXsfKjDpAPNr1R3DfrxciU5YNk8ON69frD0KzC9H88CLKhoRK0wUOt1FTcUqni
2wH0ZmZp2QuSH/Vg6X3rqSZWZ3gZkMEiugPY1fJbK9PIYV3vgIdWeaPdW4c6jOznJuvdzNQnMlKw
SBTjMG+uV9F97UmSMx7J9kkYF2MAy6Bv9+S58lZTfZdxG3wltD1283IFlElasymyuDiB5UXLDHZ3
Wy/hcKfYy+xGEe51OWP4oK0dpnDtNXVjrO+tonn546brJasedS9e0wxlAn+UNLdOJJJbbPrxzUGa
M1x1vXq97fpjqahcHDyHRERawPkgBt01NMBchXkYIN0KlML1+rJen9oQFdP1Omfxf18P8+ZFlwuY
X4X8KqMfzhu5+M4GEWhnYbBfQmgQpbp5j1bY3ERWFR9NkYfn3loHTlLXPPVlAf0Csu9n/55lafm9
UNGQNo1qPUksewgHsu4cjo16KEWebrO6r+/ZdYL4yOvsfSBw8/osZahuwpnVCuFe4LK0bv+686ca
P9uTmBLqtlBl2sK2YWgyh9PPPS96lNFgyVXwYZQr/mDRwmNOrw8PzHe1Ddv3PF38V6MHc50QsO6m
8XlWicZTWmzFkqHEN7067UlCIvKvDjQqsvISJ027721PE1W8zasyuo+K+yztbkot1A+yZGgHugUE
upRV5sZDjwJGx5TBrkn3SnmG+jVlMksHL4eDFsbnpn9RdEn3uhl+G327bov9hHay1mCp6SJiLZSD
uYpvhIx7CqD0q6oA1yq01+QT5ax2u5RPhNHZKH0gGKvMN0mOsoqTrATKNm/6J8leCCoKGWDitTd2
TFNzF2OldBTJA00PqN7q2N4YM0lcwYAdKYYifZRkwcgdQqpTkNO6yVGmemNAPpUVZW5gKOUGq5u8
GYNM2yzGR6+rxX6g1eIL+uOuAch0Qwd8ckVTUXsb/T5Y4myHFxetzIJuKDVKB0Qvhk4y1KSYP7kt
mfGkBgznvHYmOV4eRqDRiUR64xxxzsfeC1NETYWPjknyEd5Vm1mzVCeNRkb3aVd7MkA2kh9gyUij
+paWIPsGs6j9IgwKR5Lq3MtDtbpPUAMiKVDPQKzVc4cXLFXinkSGyIVwMx0QHNtHEgwBn7cYyZgZ
Rg8ppkk3m1RajuS6IUKsmz0cPg8eJsP8pNsvcOyBNVSOOdExSJb+I5dr7YR85j2MtK2IqJnMukwK
Jxjm+kA3POzC/JRr+vOUmNoh7GThpQb4XqqW0E0UuyM70myZsTyyq8tPmPnzU80iPUdAX3scGU0S
VA+RXj0aRpcfjJhRdaAfaV/fgMUyX1l795FFuDu541ZUnEvNTF4aKdsqYhwJtYpbt2Qceacjphsa
3ckigfqhigiAI0EPp2ziDMPQnXvzsCCD8Fea54ZQ33OfWcs5KhGoSIKpOBa2UxWQMivjXNuISTcO
VZ08l3kwnoOZpmwKM8NSmmDXz+qdxX7UYUm29mBLgUKr04OSNP3l+kMVkBOnuiCCL2oQXdWydtTm
FqmcJk4V09ibESWKN5sR+H5BDC1iW3cMFqeTz2FtGc/YNB0rio41XeyDlEvTfraHLzn+8bOuTmij
NT5GDYGrq2oEC7OjR9yIftIbGgAJwWKp24lK1stV4caS9iGPta/GKqeXeZrOcpHfdngXSadHX4tJ
HjzGrHVeWvQEoeeRT8PC3mahKD0gyp45hW+mqg1/s6wpP/cMWNWwAmiGYiAGx6LwJ9MlnTW7TPGj
fcvBax0gAJpH9CMeqeYJEUEZdCaiQwKnwKXq0DwMyOHOCNhWLfyChuX+9SJrKz9t/q9/DSnhAFtt
W2H0+auTfEJyrg4c3t9samIoHH1DnHT5OVjRaqGZO2/R7dQxE7gh1mR916T0o++66dSP9rIvdWtb
y4IKmibWjkplOgRShPypi8VGiWoo5wtsw36IXlEkyZd2iS5pKxSkBkN8zns12/bkQhj+dTNOcOKL
VMaBo1bJY9zXD6ypth9WY06+VmZsG1l7iTNiBxMdhphupjDM1nZ30ts9bxdInL42ZV8Jh32et6ob
GfLgzqHSkBwlMLWsVxvTzPx2FMcQIxIpBLmTT2QTgo38bndxtDXi7otaLID+qvK+tHT7oIbKYYyl
B0hVyXPKMeQolv2el6DrtLmXj6hE9F0RspyVUpZsjUBtjknoN6vKtu+/G7N+w9GJJ6vJ/HmEZtoE
aX9S5a5D4WkTISBXx67uu3OWEw5shmXvQs9NnVS2YroWyi0of4lpQkxuZjsv3//681f+dI7lSFyP
R9TpuiqE9cs5toTbKWojLL4VQp5uh8auCHsK9NFlyvDQRipFekWPV12PzqouozvDSv7GH6P83IC6
HoOGMDCK00cjFOlXbTxsvkLYjV18Q4invpQzCkPSlMQgYVHrhEQbAhs/VDW/Cnhn9cGovpMkI7YR
NR7JQelJkdP0kKI76eNhxkfP2e6v3yb1T1+TdViKqIPvisYM8tfBqSKJdsInu3xTyuyDGLTuhNwh
A8eWh8g6Qatcp7lq2pxRRmzZsoT7aFYmnx4weuGxtDaxob5D8u/PE+mysFRm6Zhhwk/mQvbGcVBP
y0iO5l//2covvT3eWlDdMk5KS1XsdXj4i55BSdl/IQQS3+KG74ecGm92P6oeSX1QNYKw3hfCRFOy
dM9G5NPt3kMb176W1rTnXIcLluA+ztrVeJGGyqFdaR9aMWdOYgHzh/7vKhxW1I6W8hjXiuzPUbkD
qCR7XRseFQtYQ0Dmn9nmHoEj5n4Kl9aj1WhtR4vm2NhlgElyAjZJM1q52NlLIE3FRozgiyOGu8ca
vaVfBwHokjAeTsKcGYAwd8XjS4ZnXyatUyfze6EzDIywELqpNPf+HE5iUxpWxMatHLw2GWrsg7O9
CXttE5VGc6eNXY4pPxP+RNDVJtD1hFO4TXlnhCPtsKXDIKbVXqOHnRtUVHp28oaTLmrrd0nXjXOd
UZBJEnm3ikXSZo3/3RFJPNM8Ch7xltn7UY+/9xRK2HyuxeY072HWVruq7ZDf0qbYcopVyCDcx1B2
P2SNHFyIGlozEERVdtHeXIdTOvtT4iJjIhkjfd+O4eSPML9c2zSKBxuM+c4e+k8D9mBOFaAqOwUH
2W3VUtrdoNhhQyQjND0E88lWq3QX1aPizIMeL7QXCteoM3cmK/xWExI5rDXwx1G2o8Kh1S/dxcVr
oTPxJ7pByY8EVFJMFYoXjt+hc+cPbambO31oF7ejZysbyi1E+DUXCPtduXTt35ypfnHQ/DiUdXgS
gn61DafuFwdVLwc230sRfDObOKL8GAonFZK9SZHsbBQ57pnSDsPFNI3hoocKgZhJeCwzPPOsLZtJ
Hx6GNaEPq99jzofy19809Wft1/Wvo4GOw0dRGd4L/RdzpyKrWZPXVfI5EaZICgYxvaNc3nGclMS8
z+NOFQSPVYxO3Ip26yZTWkcbESdfyfvVAsgqmcnh0LKNppjtBo0Cnb64y+9KubB9eYnUzbJuT4p0
jPn4M83Xc4PYvDJ66Vhy/ubf+dN6JxguGDaCA8VUxZ8AM5o6Lks6jennGPc3yIaVB8VG7t6gMHYD
zpTe3DfZbQcNDZ3E4CrqjCNNsRS3M1iwJY1U77ZVyq+T1aOgTYWGCDIZHsT4aJfW+xzO1WPIzP/v
xCL2r9UMb7ymMonRNMvWWUh+3jGaStzmLZEFn1II+GYBqTiW4qnLEkoF8KUbc1InJ5KCco9nh/EQ
stgHaMO3IrMPhWIa++tmapC1s9RO6PWKvTqSllX27HcU8imcEHWl6Mb2rCnVPqFxuFWscAWWYKyB
mGYfmnGRHS1ot0QDfcwoxb5oqYVwpWvOSR40W3rD6WM+NLTNWEy7fnr560/uFwXb9UC0dDZvlmyo
aF3tX/QyS95DTpjS5NPK1da3UzPkDB5g+26tOy2u0qM5KaaPV+pzlgiK6qeDNLfGMZ8aH/cSAOIx
OmuT3JyMPKrgWyuvguD6W82S9iQWDlKnP2P2JQ0Ss4aHejF26jYbXJoqsE+SsL4sRfC1l3vW6IBN
FT7XpwBfz7HpYZH/9f/K8fOnzxv9D0WLanGQmor5y5rQjLnRWmFRfGaGIXsoaccLbmCboO0hFPuY
MvMmj1MPnUxxtpfwQe+i70G9qG4qq8Ym0+3wfP1R2rR2IfcAezBQVmK3Svo+vWPlDfaV1X4hgnk6
SbR7rS73Y6m5EKg8AaqgPYq78aLzt93qAIdijq2drYdk2meSfjsx7rukxZdY7DlPZ6RZkuMA1aCw
NceoLOyusvZUm70fMKPXUl05EkqOlr8bZEi7pIT16GYK7PGV4NRI32sXhEnk9oSGOG1YrMMPtljL
vZEXzqybEqEmOagUDDo3YB+KU7dSj8LcromwBwiOloY/zOilZ2nOao8RxQ36xfKiTo9dt8Q7tpwh
fXoTU3deVKQMD5mLEFx1F+2JkhCJZzt+9mZ/tOuGLB9OPsDAHYaK6U1GGe0sCFr9hMQTJ185/KbR
EFVcFxdqdvtomWV8ZIhVOl2qGzslCqbDbM3fp7hXmToUyiFYE10DtfiM+hrUBX1Mh9CA6VSR0hHU
5FJ2sP0mVvaNQdWFRY6GhwzcZ22F6sbagRsG4RA9c5yGBqhYkj2bekOm5ZrAq1r03NAM4Y1Rjm00
t2d9+M6AvrvJKIYcMCJ7WG/jVg+a9Bmh/yFo6BGX87uVSeGJFbzeTCFU7wZpnZPMsCPojctHY/2B
Q9ohobU6hUH1DqPos8EHvlNK4wLYWb/X+37aCWiqI1zaGzVGUjkZ+UfRN2fdhErfWeHtSM7WLbBU
t1Xye5Ijyu8i5NRuXujti5dCWUxnZvRwLGT1MhmK+jAr0Xa2qvR2ZI8J82zudixL9LfHaCRCKMJJ
i15vZ8a0/sGTUltUue0nVCZHFO/zOexpVS2W3d6G5J/9TUUv/rSrEKZiaAYnQ2Er6A1/WYcHkik5
6vT+0yQ+xk2jmSoux5dl2T1rKBXQjWXVHJDtRiXLvXKSEOCJqYReRDDj1oyXj3yKjW2WApxPDMDj
X+l6CAdMlr1Pk7VDxc6J0/mJhEjMIKDwWOLCM94MJzWLkfSXwHRUDZt0OM6Wp4Qz+P58nE9y+zXN
ip2G6PMeREBJgGDRn2GQGJukVL5fqTm4RrZkl2h7Y2IGBL4s/ZK3Q+ZhHeMs0kdsQ/hdYx4bGzwx
6hbzAN7QMC6PI1CtdM37LNqmf+gTVXGX4TFn8gV3bUp8uQChFC3F52ShNDKnoduGAQOldD2Egya+
DMkwn2PTuO2Wqvmxh/k/P1Hj2itF7qMEK4YYrPvl6v/s/Hv//67P+N9H/Pz4/9l+lpe3/LP9ywed
HzaPvz7gpxfl1/7+Z3lv3dtPV/yii7v5rv9s5vvPts+6f2Pv1kf+/975j8/rqzzO1ee/fnv7lseF
F7ddE390v/1+1yrI10zE1v9xRll/w+93r//jv357+Wy7fzzHDfam+O2/PPPzre3+9ZskxD8FmAO2
9bLFtxuF/2//ABS43mWp/zSZSigwSXUk4/Z6V1E2XQSkT/4nypD17CRspKvIK377R0tsKXdp4p/s
xpiRCCQjOrIL+7d/vwu/w/9+fG7/HQaoGr9soI21iSRQyOItV9jrUR/+XPaEsz5mnHuj/SgZUDtV
QkSGumUtQCQmutX8oWHZrmBy1X3/1vWYSGfplI5KfxlwzenmHkhD4hThNu6XxAXWEmCyyyWHE8Km
MsVbnAQ3/SQXfkl/lFMP3p6UMfA2w5bvwK/mmGXgupgefhxVm+HlhLbk9mqDDHNcXsY3Uzcqf+lr
AK5kbPbV6AlUW6M8qC5a+XqDYtkfOs1b6nrfgDfc67qUe8MMRk8txjcRMqwCjrxJTFCMSjARiZ4t
p3GZnUWktheSEp0PCwRUznWZYjEBoekHg2ZvA4LeFkFxlkql9vRkMKFPPgCpjj2aicNG1odzJrMF
IktC8vPZ1P26ZV1ou6RxFPQO6LAq25808thYiPKtbpU1e1BJ9rMYp19FBzTtDWtjxF4zTLA4ihpy
c/8GTUF3dL4LN4kNvDYjl8KrEhiajGHMuTo340TuViwk+sqpcBRpIk8xow0e1shr6z7eUHonG9gm
iadW4QZI5/SoDdY9Ee9rHEe5n+gbe6rRnsFMO8our9THqhvGkxxJjxD5/Llrn81ovDPQLpCvsalN
xTHhexZN7ZXxy6KSPABUr5alI6efG3MFu/b2kyyqN9gcDt2/NZy12XTp3HhSZ+3Xe7UsLLCaClC2
7dcxsVdtYRi6AEzoICv6pYsB2ZDbhLWSxrU2EawdK8XI1FgBXG4exhCe+6wxfi2N7GjJwxkYyGtc
tulpmYm+UCeGE5FGLVnLZC2qUuBlJUN5m+pomwyMZhD49DQwyGNIMHAS0Jg6dPvAoXCAg9CBJggj
zTj2cVa/YltouuLYCdFwwOGAqCny6EAAA61VAp8AsmyzHJ2gNX10efgoqzm5PXrTAxhKz2pDszGQ
tftKUZmaG3dqZt/Q+Avdevyqh3QPGiV5rauouWmgMkwx+ZkSklQnxZppxJPl9+BvfKm1YQ8BA56k
NDq1hN/mmBk3Y6FsKUMX3sn60A7VginX3tJTnD18upEfatK4xYrl533/omZZDoK2THxaYx4rAV+z
qXJl+lKAcYNT0IAkVJloiBratkbrvm22SrvmL+gaed156We5sNAYMgxpoUTQWh2g75DfVIlLp+f1
WcTDZui68Sl61BmzxM09OwhpW+qF4YCG+pZ0VJlFqX7D5HAJgnljF4y0FL3Ntz32Mfp1Ve/AfBvR
n3fR64gdBjPyzp7WEIqlxTsRUDAOLl+b1yS5r40MfAQ5DQNeWV9TjItoknrDWc1tZiqead2f0OMb
jEttTvuecJWNUGqXvs5MJIxSetE03M5zlHk9gC13sMgvZ5NBWdtDHbRr/KDhHUv1xpaDO0KxAOcs
tGUjXiG7IInBcJaCKFYrlRm8LghhwQFL6JRGd4WhIloJmdzXNzB2hqu0b9OEDlcw5SHN8E1e1g8o
XCJ2vvoGgt9WDLDCm6QNd5JVDK4RNh+9Kmce8dX6NiPWrGardsqYWkP2CO6n2g6eojw71NkDQcql
38XF2wz6ySu1KDxAkOCfKaPPqqKhbZNmGo8IBzJN3NAvHw5TND7TSYWqpK92K0gS+B2G0drTKrXu
BqJV04o54TQssKztJvSgo1boZSLDH6uOXqrxaSbfY8l8zhak6vlsd56Rqp/AfR0wkKNDEjqh9Ib8
KGilY1j5CGNtvGhGmbplBgRtyJGAqyTw2eKduf9qCLMizyalOOoIXUwsRhoVKxPAse1UDkAxMj28
MxleUfV2uC1chvt8uk2cbwMDVTzxGdhfbMnRa/mUCpIaU+04VT1UXTsGv6Y/ARtIyBCsahp6+3kh
RiJAYmURuelrcJVhokpOHivyJkI8IwPePtd5+FQjNbHqm3EYtzReLVdKitAbOEsGTaDe5bYMlqiC
Q1/l46E1pMFTDN8wGLYSxANLb/JDhDG8NxNxTFiCHTahmH2LhyZrZjdDVrJdUgA0thh2+Xc7614T
C3iQyOq7dsbmoOymhekl5j6i/y56ZpqscCwvXdUDmIY91nSaBe6nyfDkNlsM3zn9lTry4iw81kYg
3yIIJGZd49iJnzkXQD5ICWsSUqhchkjbDw2ntTGvb7W0tYCK6W4OZcXURfE60Zo9mhFpIYxs931X
VNBBuvIUm9W53RUoS25A3jhJZA4XofecIQGGYB96iFtJI2tMSm8l7AO3UjbmeykBTgNvyUiEr3T9
wyLqJ0O3H1N8sE6YvkRlgUPfGl9shcNSmcCJVv28L/HRoavXtjkyIeZ3NvTXagEnt2ddrTez1B6Q
Bt5YYzTcpRZJLcSm16K52EjZ6SLixLAEj1sT0AA83i2aBBeix2uq04tHUpmRollbG75qX3Hu3Pcd
KMs25PjHo+LmFQcmNce4iwOcHMusEbvkqBRpPsfvjTHCiS7R4qC4jbxyBIunV5+lofebeio/637G
TVyv24eYZuKAXDwmgnRTgtxs07k4gIH+kk/aI7rNdDPo+n1IARJnCWRM2+79COCC3ZMpL+cyAruO
mLd8BcUXcOmk2cMDQGKUOZzF8Bqr8S4ADerlNdaEPNwZU57fyI3lRyAkvtZCELOsSJjjBhrd5UKk
VBkY7pyrX6Mg3o6LzQk+cbHwTS9ms0oY6/xRgbhnYNTlhV3zUOKQgo2gRH7dFerOtNk+Yx9Bjq8o
w2aK3wxpGV8BUH6UkVJsGyvd0mg7mvTt+QLxjsmSpjggjp4G5mUiBqXKdFPdkO+peKbA9B8aOF0z
6i5GbG+AADsHfKYjapohRl2iyJCG+3zuoBIPC6lAyIrKLiCpqN7Pod2dkN8xzBXDU21rdCFQqrpo
F9NzmWi8iliqcznpjG0dS63e5aBGN1pIDrrmzpuIeTksc7fP4+guVip8mZXxVg1x4yukqMcSSlZS
R2mov86VvdL9v5qN9JhiAfA01Gx02dWS5EWp3REqeUYQBKUKbHIWQ8qotcQARaJ8z3McejrcU8oH
a99QPrkN7Zp91UZ+hi3SK4OXdD1QG/Dkgs95T7WSnSxi2g2yHbYxoLdN3tahD/SuwjlvlAhmUTHV
88Tx1ZzDQGSbRbwnaTU605hVWwZCWaq+S1Aa3HUK40qq/N6G6lfkLuYerMgNbrT4qJC45OVLhWz0
psDK4BbjUvnSXNwHdX2joM1wjD65T5bLOsDDApP7nRlTUmZgMQvbivFVNblTlfmjoANUtvrdXDSq
BwrZnekwbZpWvi+noaC5FroiokS3Lc5jI+x2Q10X90Svt8u6a+hxdo+KO5XNHTPnk5V3Z1z9ulMO
U7/LJJPTS4AkXJfalrPsQmNmGqQdK1LvL+3SfCFB9IWSl9qOboerDaXiFlV72xdIz+BJ2K5eRvtK
R9lKCo7lFEPC7j0bBqfVJItvN++3EGgkeU5oT9NWH/qnSSgDZXlTOLEFqmLp8pk+ZkLy9xqcN2kh
ZjSA/UGi9odM+s4ak1CTE0dlDHtR05fS+udGhiubCIpUHZd2aGmuzv/sjEvJBKhCTDJogzfZYqKB
2MDNYF0VCoEYlbRYm3Zmdt9JgvRSHKYU1n39ta6IrSuAleyWYOG8JoWRb+Y1wV/B+KzHYruI4kyU
b+KUQLtegyr5GBjBwhSebsA+ffYaYJeE/pFX58atzGbjZCABbmJIVHkIESMwlX243sXxBymw3Ztj
/N5qw1G2OEZTvgBelKnveI2k3OBXMXnfRGP9Mhvzp1qn94TiVmvFWoBfU0+0yyRjC/ngXCj05cq2
1SEr47BoJYDGcvQeppAVqUS+5m2zt8yZ894tguJD21c4a4gSG+Zn8lOIyygWT1WPKKq+dtJIA6RQ
aide7Pt8CJme62tnz4lkmPpLSF95uTcr+55AjzfLCnmHG78xGiI9YYM24Vsg9Xu7gV2nK5uQ7Y3Q
RyIAM9UJlN6zh/JQZtZBzmgF5yAy1MHcYmzxTEBrZhC92wpcj8Vf2L0NE0InwIqKaT/pAowurfPJ
fmRo+EH1+UUMrCF6ILtS9UVVzraeeg3j34RTiyVn7A2KW2ICnnMR3C6hSjJC9RxLg1/R8l6s9pY+
8+B0mbg3kGZm0QLdTSnQKiYpWilsBfBV2hCrPi+VZPldpXfegKhIydPZywMVmJ003RhmBBanuU0W
8giacpeMo2sM3aEIWKGlwMfIeUQxfymNNsJyTuAR6wLTjo7D0Vy7lyqjJOVZq5tdpiukT6TGezqg
/i3Pi2TJTkwEu61r56Rqbma0RGqAUsL80lelL6XonazAhWTkVY3uL1UVn16buEg2iiY/wqbb9Qmr
srIPSuRIS6LfTI3+tS6rR7lV0fYEFwyZKjJ8qxJ+OKVfDdug3qsNgM/2ifqXjnw0WY6i9x9TbW5m
ShxMxW6lQPauJ04FFALm5NSrLjopLkLt/byNPmxjusMPQEcgYdunilvDMj2tGh5j6Hb1qnBdP5oi
ZtRp55u82dlo68uc7ahaPySrK0thDCQm0qBVJJ+VlB+mUj10traL4LOAccUf348r2edl5Iy0vufS
aD1in9jaYfQYVOdhrN6EvI0LdUYbZtIJNoS3zPZtr47P4cDMrx18xuAVS5BLG+SJsuKZ7kVGGcXu
GTX1bWoOmxDkFeEIuvFwX5lRcywkpfdpPVYIldLbFAnIXhupp+i4nKVUlk+xATevXNp9N/w/5s6k
yU1mbdO/iBOQQAJbAZprHu0NUZOZp2Tm1/clnTeOT3dHL75dbxRyle1SSZCZzz2yaCB+IzOAOaou
qSLiYyp0eYhHb4MGrWFQBns13XHH3k95gNnfpLF+NxMmu2Hjyjbg4Ddy0qDCYG2SVO21CDtJ3ymU
VFz4NQRQmC/RCY38eSUFi02jDFXd/tSSFxAto29yD5EHU9x1rfPmYYhF1zLR3z6hTx4u6QUZGp1V
W2+LLNrkkCRiaBhf9eRDcawj82UTFfST6cDAZtzsQK44xuENsZNs2Dq30r1RLceCLBEM88kNZ8dP
ZzQ/tenQKY5x2cRuIXsvQ34mb5fFHEgrJ2JwLlIyUOpPkm3cQ2k1ow/AN/lGOW0ToO/mIjbstfpN
yuw0Ow0OyE7/VNq0POvpXesSIOtFFdh5bz9bsXvD1nc/oj/bSN3ZOYv2LEftbjCnVwFsz6IIWkUu
3VZLxR3VZeyL9frbyNsWYWhibXt34W4b9lyXdCbqhKCVHkHbVY4dwHVv09ggT0IkW7chh4acxKOW
44zCkYJzcwJu4rqz0bbukkb8NuuaQ3TzZY195M9KBhnG9IOpO2EmTB19ZP1RR6TPTURTrc45Jw/y
FiN9j6UlP0ReFiYIrk8FiGdAhC417zt9gjNIR7ni4DCxuOdxUJjNicIKb0dUNnO7MX2XWdf4WLDo
YVvVvmtYNgygzrDMp7M5jUY4O+IkbEaOen7K0Exy3Ip8jLi/aYrIiA4mv7VQwWRpy8E2mtqP7f60
JABs/RC9x5akf1pLCbjSt5XXdcF6MaIZarqtUyNlHgWcTNe6YaL4U47coIPTMkna47vsc+aF6QkP
UOnHinShtM5YxT2mkqlwzJOnVrkVjfZASFAV8LfzMBEMfvT/7Wazz/f0gzHdrfaePdVBqE66wzh2
TAkczryMzXZy+uKQ2/aecusj+d9q05akJVmRBo4CvFEay/g4D9+1Oc3BhBidnXsCrTJv2sFyD0ZM
5q1ndWEtUB82xF30DUAlIvPbKVP3zlzv6FLCJDmPc9hq29xov+wIKJDEke91lo6fM9CRe2d8OZH9
UzpYDMmT1DaDi9tlbPQn5XV7nQabwBri+16PoXu12wgF+ibynNK3lpYjHmIbhoKBkH9IqzzO7pvC
+krRewRuNp7TOqaolTgvgd5TDCbOY6fN/BpXLm4C7VAR0rRW4To6/MdFR+ZqcUuMvAPz2z8UtfmM
dhBwYNF+V5owg9LRj/3omExjEhe0TiiYyclEa7apLltfEqvS6Satw+VIgftORf1r3UHJ0mMSNl5W
hlY++pYwO78qQUarWByHLkwm5X1runihJJBRN4vRH9rjugNQ3UdjuY8c5g4tLfAVK9rU6Ty5VJ0Q
YWaUbVg5HH7nwfWT0fNXQdobFvxu06v2S2kWKYNcypeR6cErFnHE8iCOcdeIY5IV9lYa3b0598Y+
xS2u0Rd11GvpHKek++eZitUaTthgWTc07ciNwkTIrBPYLtjn9YF4EXlckIYexYJgZnP9Yu+lC5pW
bvWONfM4xKhZTACrQ2YKwrMG4xZAxt7Wbdkd6blOAqAZQXlqUx/x+lErEhMve8k0qY9LNfPUjOmV
BYVh2MiMvbUQFQac3B6bddxPZbnszKpqjuZo8XB5NvUcatzlUNBgQl5cchjqh9LA1RV2yMkjvPfF
5vrTE+IQj40VBbKqPTgxl4n9+nOvL+b6DEi85mPntfz9GqfQAMui2Hc2H+KIWm6DEzsKJmSvvkjA
fYChxbEiPv3fD0nF2Aqz8mYaZXWcbRusCyPm4l+fOm7q5AgP0gq5c1Qe0579pxL2uU2Ro246yz6N
dZrtuPOaI7rO9pg0Y7RBJ275RsWbeH0YuGvCSegff78kKNXglNvsaK0FUvv7jWYx//lX169lS2kE
RAVxS/3nG1MNgWG2HOag50hoUN2OUbI+/n3wlBmTCHr5Ypr2YatwLWQedwEpSj2k+aDtCAQ9Vh2J
gn0s6Ckq2yeniMqbOuY8jCCSuRAAuy2jU+lUxAuRAF7oI95x8n8DfaS2TPXKLzDx0lR5qI1LvBBu
zRqF3CbzNI2FJ8eVHKcPJYQkuuhBfywidUvgWuUTSsXgKVaq0qYpPTtZvG5KTFi+FHkUJqP8WQWe
9KYaD8wE9pmurx1NamXYgEqRZSViFL8lp1tQSEm7mfs8cRsGhgaquKTly5J1EOzLtHG4KE+ZZX5h
tB/5REEg8iV7NqKiOWtNDkDvoEbMxREl32UToEbDFkSA1tFwb1FjfEIOFRr1Qi54VW1Xl6C4ejaz
fQ805DdOfFxN7H4sczX8K/ICb9Bh/3N9X+nLcKyj8VerlS/63KHzAA+S9XGYygfmRBPRMO2rRTQw
LhH7ySJpwgfttGzgoeYQJ+JPZt/ivtGMdCujwoO08XFbEZtWNd+toFxAv40tsW9NRhVz2VHz84Aj
9DU3SN8mHOGn1OQTUuZtQdxnUSzFwSQCYtSsyLcKPPSmeMnJpN/YqChy9yCtgfLEJIU2H+fnbnGO
Wf48IlHexOZ0Fw3Wo6eaw+Rlt3q6BCh0XwHjmferZWaUrF4WixWXBEV/HLDVlR71b82pcQ2oErh1
R2KXTNLsu6KVdQTBh4hb3iMEAWVEVKSml0+25bxZGgzOCChbJPo7avkFDEp9T8p87/kN7QxgpB9Y
dAbR/UoWMOxaPCnyTgaafAEqnY21dG+X3863gBtucilXugj7D2eM7z2Nw3lt8yoTliHOE/14m8Uu
kxsJeLr93EScf1Zuj6Ipqh26yRfSCtGkrkyJ6fDdTT3HK+ZcEHD2SnFodEs7df2zyOYotHX0MMyA
B9Gmu1SokLWRXZ72r82Ulj/k/hUwJmQ9VQuZs7VCZqrYLW286VRZbkxjeW6E9yVjez0Ro9XcGAOJ
qPnS9XfaIqeNN7Wc+3ripLQEpY23swdgehdjBXIed9xjTZf3FSgmQWLlRofLKOqKdktFsFu18itU
MHuXtw6iyPxoCR4dTe33bVkzpYoIEsIZ7HeNRpi4l08G9R6wlNaNgIIjmUvzIwHmHRkAvlF7oySa
w8vnoWiV26pEeZfkhRtjcd9GpX+wVppBVZu/RoqFmGX5nVsiqalc/srV0my0IoyFinf9VNADhBNe
WjkAwiI52Jh3iI3o/5ha8q/BhelSsc8GYN1eOjUJjH32uVQuXEj3kMruj5MDhKIf3JAYOYIL4tdI
vbXwc4gInU8xMOd4Q3vg77Vx+XgwvLeWRwtP+xgN5veEOo7UZDDXuqs2TY9ZzeLJ5Vtp6hCBmnff
gh4K1PmvMuUmjdKR27F+VY5x5y3jtLXzcQqVRSBw+8qQ5ZEJQ81UXFjStybaRTx6rbqckbIs7WcY
dZyhMeCvNzlMbqYG2tiGZkaBbNqNHJ3TNGh/6cPaBnaJ3C1L+Uhchb2qfsMwdmulZREAI2TJ+taN
2Nyt6a434m3aS36yILWfqJwDbekGdqbkOUvsdutKdTmmQt65mrWLyXjgCmpZOLPL2Z1pyxO7pZMA
I2JgfN+DZr9riUmPvctmfsovqaBK/qZx1O/symQvxePWuI+tJz9dB+aGy6Yyhx9BzW3T3juiDhcL
GHC+ZBtdvpHZtAJUbfR+ueCJ+AqH1As1Kz6YlnacuxpwYrAecqrrtSX76EbESLLe8tKwlkqwOMqS
7jFYc8YtpAjsZX5J6gajRa49lnlxbsZPLY7Uxh2xVtk60ioUmFLFCJoNyEPbDc2OTAV7iEPRuMWm
dbAhm5SyyOUWnOoBIfu9WfQP1XDpsJBBXZh315+7oOXEqYQZUfbFVjn1Y9IhKROoEoyVI7elp1yd
Ev8MByRORAQFD1bxgmMXs30Rd6gJlh8Nc1ZN2Do7z2VGtAHZbNEi+XvERlttRt2piZ5EMVhFj9LI
A3NBqFtaH0TbYRCz7S8SJe4nbGCdal+yNtt1KjnZlXZr0tecUl/Zz7RugCaZPUBRTH4/Vi3zoysW
tJbOb7Rmf9ziU6+JDYQ7eya1JuzwRemVY1BhCuuu9D2L6wQoDMI6E2I5KQRQrCyTmzFG9ruKhVar
2o8sLh8RU9wpz/aLhj7ofoyKYCydNeQMck70+Kh71jN5hW94HX2JrG/D2fKQUogakIf9mybKljru
YtMgpWigYTYa8Cln8hD29ZjZMoQO/CDFpwyHonnJxvlIcg9dDl96zBlH5D6qM4K3xzMbLYk04x1+
4Q3Wn62ylkNTAxMbK7ik2xil3xqw7UpjjF/gxJpM7JS+AjHXgs7tNFx0i3BC/cJeRSdC1YMKdcKA
3YApES5Ft32nbX5lw/jW5b3uizS9MxOFCDJLH6a++iZYG+rdGt7dog27vvtsF+t32VavVcGxgBDf
Vo6/LIfOdsL5HzhrVFvmR4cNIJ19Suw+kt7cerATG+DSzVCpT5vPM3Jnwc1A1nKNcbMw8j05lXGm
9Q9ZrRO4GQi9JRCceuCLkrDw2Wkq/Kbj6tvcSghlU4dPtBnmOSR7jyvBVi08ZfMOoB8gTNIhvHp4
SSP/6FsUAREbBbSYuZV9e6OX8MUWbwxygozGhAn+VsS/Ok1u9aU9VYRfbCyXnRIJCd5YdW9rOpnP
ySGbrY9pzGlkWp7dxfgANCsuifI7je4v9svq63J/k0DT+l0vfSA2upBEv/qzJZ8t3TmMycjqI2Hh
JnM52w5Mm6tInkMtvrCU0tHh9DYRVDkDqNC+6pb/xdZeK1ZNvWuHjSw5t9iKnChV7K1KqlAniveQ
ABlfj/tO/43Z1dv0MaXaBM9ftua7aow4qLQsmRQBGHn/pVm8CqICPjtFMyGhp6uH9JPebYmQh2hU
XCNObBxy/t1eO7ZG+pKLatjGdW4zWN3reZaeBpgSs7zQZiuMDD1sZR09e6l81xN4gTiab5Y8eu31
8SQ7sqGNtjtFQ4LusGp+lpbqCyHWB8Kydk5KmEVX5qdLFBmoAlRIT96jQ8FGMDgfZoerIsdS6cyZ
AZCUhTKf91VphBYMv2/UxBAkwCAb2INpV2v2W7um06HtSlA6A37SSd9asd4NHCJ3EXakjSfyB45A
aBQW5x3hzV5Rzuhz3FJ+pC/8RiYc97CEho5LthhuF8DVcWhnlgz5ewauCNeadYUP19pWWvLYtjEd
rxGpxhOh/nV8R6TWu1gzI5xmcw00hEkdymRBf9DOoJydd3840hnaH2FvfAfG9SI3bjqmirqzb41o
dHamO79wKSCzbe+FPU0HZD8PmpO9THpRgVuz1abETm7aqA8z6hsC5GHY3GYcPrjvUFno6NPRDkUL
uE9HjBzczcDxq8055DkaginpDdspq9p9Q5/aOqWbmIEQcy70/ARdavQWvvZc3nuoiXH9pDcFuNUO
zlnfjUb+aDfmJ7UM2Vm3Dx7NbgzZD4OxnuYkNg9QZr1OxV/cl5xs2LDKjEQmOyYU1WooG2p0e4Np
H60UaF4zlJwjE32jvPmlBxaaRPXY19O5JX7Eh8N/7enzC0z73Wu+ZO90gdbhZtRF+lim62OFQp4h
gUB3fP2PUf7g1vFpBRNx6JrkgFif5FBMW0rZ/tCaDKWUTpJlefb8WowH2x7+CLKmgiJadlamv1ja
7yKXP7q1+hMGfnrxUM6YY3peDTLAPcKuOL6bYUoculiLV8vmsq6IQdMA2zJsWKVbVFtNJpIA6ng/
df3taBBhZlFnGiY9vTGJkYbg0Xj/8pauVVNnTVyqgNJn0vd0FIBmdiDV6MIHJv5SRP6Ke1bOlruv
K2fnzq/AM2CEUnO2bj9+VgJapmyip2l23g0xvwJHvAwV5ly0MGpHLdQtTkyw6OWbVPk3PPMcaRSs
TUxssV+SmcUycVgbfdjl7kA35xTbAXsol2nR3WcSG1pSq4r+8XHbV/ah9cDqYzf7WEkLFEP5PhXI
n6Lhd5d426pX8PJN1HKgmm4gxG+WGeZAb2P5ADfrmNWPrEaXNBZYD+TbGRY9EcZrucddQu2ii+Zs
HQ2qSx1jL1dxZ8cWBy2gThuHGa6QcRLYd2bjc1qq3s8LA+96tmfvi3e18TJ4VulDEyM+Kcpqa2oJ
ZrTyPqOfntPZ+OBV4ml0vrusDDzPpckmAsLuh3ciqDCjlTeFTQ4/xbccshlVyNwoMG2uZ1MfGHNF
1+HLto7Q3fs8lWGPUZe0BH3P1Idhj4Y9BjE1h7IuX9J02CSX9OjGok+LmpQ56BM/Gqo/LRr00Bti
I3BT+WktM5mYZYZxJDUeE0unSHqqWJoX+T58urVI9nkLmwTEODiGvrHJAJ2znpELH0ESMdLm04tr
tzeJkOnOdeWmX6slsAmLj7p255XrkxQaZZ3cvxz4iizsRYOdE331ltwPEaKS2Ym+h1mr9oZJkBL8
1tMaR2SrxHe2Alk3ovRDuiI9jJg+Og0pvSL0LiiIVCS9Zl4wMts7rxqdR81efCl1wgmwxSfAK8gp
K3+o1eCns4VcsdhD5hCjukw0emh70YwDiUG8MpGNKPQupoO4CU19/r6qj/9HCu3/lwD7/0N99cVW
ipX3P8Xl/5e++lBP/5us+p9/8I+s2tP/ZVwUy9bFrmT/R1LtyX+hG0FGJSDIKRC1/0tSbf7L5pTg
EtvjetgaLOw+/0iqUVujgfZsABm6t53Lv/ofSKoNx+O/+q8sd1vHQWZbzIWm5cEbmleb1X8lJS9l
348VMpdja+ZvQL4gxIjnugpVcwttp0fZq0uG8tnVujMbf4d/zx7ZI8WHlplpqLUL92RT38TZSiw7
1WXtMh3MIOvy9NLpuBma4s+yDOl+WbzvmaFAacbJKhx/WBBEEMMhnk19DefGZcfFjYWxWb8d8FIp
PT+U1SV4hHItoevmw0KaGHa149JMFQlbpFnLCuko5bneMZ/cJ3pdVmSwjhnk5Y4GQvfM5Ek2+zgf
7CaPt+YAxwfz3m9paQiJI4RSMVCMUdnZBUUh3xKP6IZalAIBYhE2wIK3tmMEmaTnK0KM8dBW8seR
hXcppPpJ7cvBQ9nn1Ovng+V2L+28xluHdh6wfw5iVm1qJ8ta9sPU/5pSU7tNBxWwYiY+fTE4Io35
JdcyvzGBOqyB6hrKMGu6WOKaQpU5Avc0hv7gXhoNCKhZIdVEtosW9wh2pG/j0cHWYTsHt22KoNCg
dajKndaQDtDMb9GjBqQbbIguTU+qcdaA4mK4I+TrJ5Wbe4ta8B6lQWsQ5GVDGDtdaKYJTromDdxk
+ZQa9RrL4OmhM+V0oMwVXb6DATSDWUtVvy3VvSwiHcIhurQsIRk3Ivu7rcrB7wrZHZFyEN3LkW7j
jU65W6ZcHur8HrYVdkOyJBnr4wD2fuzqMLscwEl9yHZF6pxMmvlQS/vePLkUzyK8aSzrj2my+UcT
a6NG4MqseedocrfyNe/R89M1clPMmuPTlf5pTe0YKKEfrRFstY/BLuyaUk6kyvu0/tF4ef4QExic
zyUgcTb8qsgaCdJ1KRHnY6isIvsgBC61Vq8OnRMXYWaqygdUIyfCZmbBugJr5gAn2lnoWAIpeBx9
GzKd9ugTQUJiNyWejcDQnrRT+HbnwcYrD3fdkmQd2wbIyPgbgmNGo9Df5PFan8h825j1hLpLqw+2
E3unlYBaVIcurQakBdw1cQfEmu3N0QuMRNXHnAts1xooVBr33dbM9bQoNxg1ER1K0TwowkJuxnqi
HwbHj5qLm4Sam9CuEt2nPa0OSL/bNA6lGWSGU4yjdPybSj/BHw8HfFrQh336NpC14nPutPzEKeVZ
r780gul23lj+ipcejNstELooMzl2nk/ugX1L1eyZFvMsiNM24qpbfplu6TI0w0hrtnY3lQQ7w5Vy
FtgsWaIfShdP42g9VYVV3ZRE2qCBkNO+8iSVXIyo9lLlvuX2ZG1Q6+rlhKP0eDn3do/cwyk+Kzmi
PR4YVFKmlZ2X5e89s2LkjLfxbA/+8jstUm/bYfT3EvdR0YoeGsuCgKPVmQLSk03OECd3rpqs+m2s
drqfshhJCTRDKUQR6nX3UIj1D8oYsqBL7H1jOHjoGFNb/3FxnuKpIASLNJcgokpmzsovXrcbkDkB
NpBeEKhOhS4AFmBafVrt1a+JarnEryS7ngoYiUAr6rSwKxHhjquLXT95KVm0N3Lp6VsrajDpvkk3
qmsW/xFZBmJX+tgDW875rfYIIbF1qio9iKa4I4583A62/BqJpoPOJksiIhCfsP/G3hDhKQ5dD1De
F5xJZXavOolwo0BNaU3xruplG5Tkr0xSc/cIXKSnsPzmBsKLOtZJfMozMBPU5u0aYYd4b1aVb9mo
Wr+8SDv0edxY7XrusLPgaAAv1JZvO5Z5MHPIhFaIt6WF1nSRiopIrh9r5rdse7JhOXK+lT8zFBwJ
xyjJFbaPHHFWktbY+tFlE3tRkSXnnfXIyW/zQVs2vdFr8EGUi0Fl4ErlUD4i7SP30ztUxOOgpLGb
7aD9rATcbul2ujD2ugrM6QfxtUenBeK1LjXjV/bcbT+n94yeaaD3hgqoHjxnxGPuiqr8xHX6ounR
yZhIyAMmJ7JGYCzQxrd2HkJNxwpkZBSLK4PkJ4+Wj6KLnxCIPLZjZSMZgSUhcCO/zK0mdjoMnO7s
PC0Reju3RojndLq4y/1ifF1MNzoOWe/4nXBg2BfZIFwxFvq9iAzXnZ5kf9HYlOp0uh+T+x/W1nof
5ZSXe0N7NqKOy8fWTbQoznKfG1giDPqS/JQc7B5NMNF2jkcuHcBzrnJstI1tBsIrSCJpNRrmvFbs
EtHvrbXZk+Nx0Ja4DHTPXYO2A7GmuEH5XpcxLAOSSipWblFztwi5SkGcGO3l0cSe4M7UEWrFi7u4
BcH27YuuL5yxY0SkzjhfTtQz6Zy64ApneOaYzPumVoOhdKyLW6teWHyjfjtJdZMOzbmUsXUylVJ+
LLqz7C5a9bnO7qai30n0M2vjTUehkcGUpPmpSksA13Q/ojTdSK1Hr+EBr7Ozt8RmVTurmaE/IPu3
rjFxgJ/AdKa19yWyUYjVKuisikQz3LlQ7IDSKXQhJqXQVY63M4aUWCqmeA+JILEcTX+wMWcUaVn7
s2dxIbgTnI1wb4YGfozOhbTRkFmZKKNSkkKdpMF9sV58G+h0pmSu9wQ6sOXS7mRL44wYokIyl2H2
bUaLj37bNtp8Lm0YnWK0D0Ne2yGsHYEfVlXedSnHAC8npaMFYC+0J5cCsYPe03GnaRIZ2bAW56Fb
duRGxoFdLDooWOuwABlQzRmkMvkg2fDUg1DiVRP7eHUM0KlCqQ2AvQ3eLrsgIlR7o6ymPQ7K/SbL
HK+LOMQ5jPP1q9dnVgdWjGTNd/S5CgFLn2YnWo/usKBoq52Jq0yTx0ZIgbE1Q83AZXaUjfk7w3kF
DjWSLIeVVbGI7fVe39v6sByvD2sxGCEy/I+8nLowtscvbcXf/m9GXi8vn3ahp9jQ0AiU9oo+wsZv
NhtNYCXwlk7qAWMMeXXKhNvsekpowOKtHv1P7rAP5PZIhHre+3qsATP1/WfPGRzlIHKQ64uc6Uzk
dpQ9EtPUOs6DDag+5iQgdC+qJJGOufMIwvcS0Ry7zQgFPrq22xyRxp6zeol31z/FjXsWsNvbq9ph
uegUrs+E0v55dv3j9aGkJ8JsUm8/GJM6Xh+6/zxbhKkd0jgkQyWlTwgZQu09mpGekSgW5QdEv0E1
EFJhA1P6VSbjsIYhxEVfSVxfzf315U4Os2aSx8z1UX0skIb/+4HMGCbuv38mmwstYyTf5gW00ipc
HAFNjLk4utz2M7nFG8Usw96qxkNG+dSu01r+4kj5IZgmTzuLtzfXi9m/Xm+68WaMRkvYGgDXOBra
4l+fFjZxUO3ausFVVJG7JqoHqBMQ2evj9QuGVd9TpUazj5h/xS2UNtdnfbw++/tgemlzVBd9hqWT
SS7WGghhQnoC9ftvNYh9kYRc/6iW/EcnGjz8+6W8Ab61PPITjYto5Ppe2Ne35fpedWgCbJFGW/Fc
qX49JuC/R9KdJA1KWcUuJRJseTx01wf3TztcVLATrRi5jhQ9j5lR6qrF3zTOPiiB3JPUDwT/nwdP
5dNFz0tnuLe+lFqjHZsk0ehmvFxzKfdnq3XoDIfueH1wR+cCPHc/hb5OOkFM9PYmnbOHa1NElen/
PLh/n1UWbCyQoBXOWv8Lo2N7vD4gt2K5vAhpOTiy9g1dy6qO7SFr+U1lOtxGCvZ0ttaBkNROPXrU
TGyv3xwvN7vZzkgN21lQVbp2EL7FjFiwLjmQX1YPeVki1OWnXZ9B2iLeu/557GM6DfDhXj+U62dx
le2MuUkjaEVIl5mVBcJwlpxWelsnNeTu+sn8H9dvN2ERaTr6m/5+w8HeyrH5IIa2Avu/XMg4T7iy
EIt1e8WBwL2+Iezj//1+eXMzFmClQ3JgnPj3W3D9La+/r5WK9fj3N2fZrrauSg7lgh5wVFmQ6OY3
pPy4SebK2ju98WAwETuWWwa2wAfWwKPxGVi/kID6LqrtkHq87bLUL1o1EIXkUogq1hXky+1/dD4V
F8hrLqblXeU5C6wbexcQKWUf9xDE0A948/cBCTmdeUZ66mz8ORYFMHIl4Q5BNbTfDKtkP44JXrbB
u2m19lbE0T28x4BQl43eQj2bXZSI5E1bnfVY9/VTa23ZMcGtLYBkJ+fwjm57u3rVzTzeZFX1ZTjG
qx7DNZBPzuQ3pW+l/polELCF27zHY/UunEiS8MQtQKPvrUqqYl9b84OO5bhus+00l+c0pgu11BHV
ydF8GzomT8XpHWq8g8XCw6evdr69EDMkXXH0ccZn5FbNKVb9TW9O7p4s9pfWWJzgclClScQgZZ5c
EkNnf43B85ARVqD+dOws871Xus/4bhDl5enJ/dTACUIaLvfL4E6P9uBy+nLHY2dZN4X6momFXB+b
okgBjeFPW3IZKMn4ZCApiWHUbrUhhvWxygxNENM60Q8gEcSEysiJwRw0PjH1lFHQWRX3i5t/UygB
Ikn4Kykq8Uc3cFjRFhQ80JBn155df0Z5YGfNo0ulzGXUE1EFsCnxItf9fe6gCkwgNDZWWWA/L2+G
GkJqzcYbfX4lt7qHdJI3C4eMXiluCWNBKKqChDNz4DTNi1uw15mQs3rGucrN08Pag+vPPmzuB/bd
5066v0fehDVB/zVMOheitHEE5ke31B9bTNygC1T1qfUrF8zUY+Yh2Ji6BytykHPCOasCd2GMo2+Y
scCM4mUhAWYTe+gcSvtHKVMFg9keBoHReumG+7IZw6TertZ8QuS844b/06Uk/Xs9zrWm2+RiRvtG
iUKHqYiIClRubYoW2HZ4I/XusWyoQVz2Iltjn2iFz1Xkj5m3mP6cy5tisXBV5dWlz2BvVsvxYpCB
R93mY06CsjUTVWLcJqV6WZXzlBveL08OEewb6Rb1ah9gi2uyAd37gnrgSi9up3y6cNdqp+TwXtfl
I6+SRB5ETbGRubsqYfCyCtpuTLwgC3FhICXDpqyZ3J0UHoqPIZ7u58Li4JiH+t4YV/CaUTpEJKuN
aY0L3KrtUOTl3adz974u0dGBIvajrnunjQ5+q8sPvZAdMcsuOgOForef8/EkUnRA1ar9UhWpAZFR
sxUcEHD/OHXnwAVgMUja8UMXRF3p2hASWjhzBmc5kAMqUafo74fOdVG7Ia/Ds5nEnJXJYj3Jynju
LsZfMqGpvwK4zwQUA2luih+PamUGllPlOJ2GrlsC/EF78mcTtID97KtJb3cudMKQVX+KFuh6lM27
awnMA6MX4tD76RevC5J6vMURm2xW6g42ReGhPGs8x49HLKBWsiA0eVwIWzkN5QhvMu7MHKFNUybe
XicWBV2LdsymVjvrIkYbQOgzGVwogId88ZEm7jrbefQSrNxUwo8BueQbqyBJL1vkH04WcWjS5Opz
jzqXTMy5fF06urh7uZ4NKz3XXsnJWg5/qMFqfQ8uhP/yY7YVPaNK/1WlWR2uq3UaHGH4WathFk06
rvJvq1BOiN9vxhJH0Q4a2Jm6gNR0b+ymRLFSciOvUmwtbM7U+iHw0yHRHLRtabrcdxVoLOWU407v
LePIAfaVXQOqKgIIXKozXBujmkN2OkpHMjk/pW5WNwI9qb86mrztC3qBPbD9QmvJQyjtjerH/ZiP
8aEkyAiUwdxEkfsny4o5ZAyxfWx3Q5A5Ken5thGiF3zvQKzPLGsBueeY/WL1B9hj2aqZsAIrbygB
jp5a1qBj5bV/koJsTRM6vaSCOQFF2bQE6mVLHWjVGQdQH8ZW8ZAmYx7kIx4jmx7iXg13Vlt8s8Wc
OxaybXkV1/bvw+j+sKXjv6CSB0OddTQwm2bZd27LJZywrpzlxN74v7g7j+XIlS3L/kr/AJ7BoTEN
LcikZmZyAksJrTW+vpd7ZN1gsfJZ95vWBAYVgsEIwP2cvdcm0NnoLRrJrddSvdolrcVQllsaP6TW
wd8zUfBCYJCi66MsqYWnPCBx14eN38cbG9HAhlFtvCJ1weAy6AH9WrTveLntTYW5ba07MqiUSKfU
zj8B4Bno/zuycza6qBpXInPvMybW686rqo1mjeZmsLZNf0sCNgQB6w1Yf8E4s6cvDuNaX341Hj/5
XPg7X7p1TNHZMhgAqR16CIP6+Xps+xNuxq+lTtzQ0m38mtDCAaKVubRYhG34PyFd1y1SM327wGJY
Wead1S/IHGuXPxhTFW4o/BWGg9WtcpHWpMmhtg+mWY83muN9BzF0qzEL2zhWjmjKei7ShSiVJHUp
lnJBC/vhnhCMdd8AMomDZG3k06c5HKxbU0rVlnG/JBCHLHOkEzsb/S46pTnmh6nNzjFXibUGcYOP
Bon/UoafY3ubd611puBNXhiISFtgKOYXKHZm5u5sd/yRmulz2d+2hWevBjoJmwwSGMJOdLIxETVT
vlCBc4xVgUIoDrT4fh72k1gQ6JWjlDXR/dVtJBNx4zxgkLqPcoDmRHml1LdXaLyQKsuFi7SiJmvj
IIrq2eLCNm5GF42q2yFSSCgOVWSJbqkFx/ukCbYESXLzD3/nU1ChFLf0vRsYCPuBsHMxnCBiZFDm
wK9Hvf+J9E1nRQrPUzJ8B4QVGLW97RgSrdwKQ3Ngmi9NR4ZINSfrzk2/+QEoFnoRzWHOhq+LmL4z
boLwm73pKRKMNPMegqTcmAPjliZ+MDPeT+uOPydgmVQqsTZ61hY1FONj65ttz4jByUhhonyk8U66
Tpf96i33sawL/HktDAQz+V4Z1veFisem6jSyJSymmj3fOs/Tbo14oDNZBvUaaXG45n/CZTgtcgoE
jN613uHfiYVDC8v1OGPuoGT6aNYYKJo639o5CAzhHwOnHHdGButiWWQpacxfG4FAr3dRJGadeSTE
Iqfk0Z/nqXDIWrDuXARVWwC4Gt4139m0cVnddVlKeBCmVmYD3codMkYoTVrfRI4POzivNhRUcI3b
34jPKDa6/qOusFv7/B/zCpZk70CnrXT/20jGXEJSAkYaqk7Lmp84aFRZMO/FfOPWn8aFooXflM95
5jbMr+YeGQti+G7OdHRjYdWd1DbN845SE1Ov16x1Ouofso6QxwmuWrl9XZBww+XC5kqvFe5pmgWc
QTGaq1I6G2b5DCgXAAOoOZvH9w2FMvxIXqiYigd6IhMGlYlXkLuui2EcF1JqPfwq8kWTyc7awwDM
5aQnt/jJv3qUMrZV5vcnz82YZM79cCq6QnqMvcVeJ/HAfaVMQyoCYYgLg67DaZQL3oCUVRR7tV93
viYG6rY4x6phwvOhksNAcJltgIjEk5ymGnEjOvxirTaxqPtrrcRZQbGsPsXS0hHpdQ4LluFMiMni
SLsL8WexgEWS5RFbLqjcvF9kHRShxVjESpMTe0vO5KfAfBRdxkgtzp7t0Wh29hSMJ7XAWzKdliHl
z3I0spaZOCdJN1LaYqHWrvvw6t13I4GYSGgpyssZeIir7+Q7ws8u29edRQMsgUS6gw5p5QQ/ZNuk
TnXQ4CaclqmKuLsHNIsaO+lXoLL4x8tyVl2gfML6nVBqS+ArQo/fwpSoDuhD8LTUS3tSa5bcVGvy
jNrwuoPpu9am7awG7tA97NXkZHeS/mr20oBjCP5Ep7HWDNiMUy4NJJVcGxLyYFw6n0Pr4eFOR4vY
1NHXdm6T3ql9SciVU62JyTJWeu9Q4Cz6X8I00erZOL89qEUnKxhQmNXf1YbabXVFB4YO15BeYHCS
CzI4/qx92GTA227TCu+ien8aPgW+shvR8gfrfWleFmr33HVw4sqHvl1shHZOlO6rLPkkrIjNTL5Z
9Y5TBglr1zEFxjfeIyAMcXLkQm2qhVN3yL6aR0ACEjbEv8ktLq//7k3ID8nxbBe5oXwf6sjMFyEO
GDJHY2pvA+/ZAifkD5Br+wiVkI3wq9Y/54CIQDXUwDciqJ/JxMRrdslZn8zg4IVkLBCuSaKCYExP
SVsbqGa3QXcjDBuDJpKcdMq+MwZaZyhrV7OBqkmU8S/bLl7Kjm8JcA3wz7B+llRHSYhHZbWkfFxT
UZ4Z5jOX0GgeDrBet4JCxc6crXPHjKabCpiZA0/XaNHmt77Bt7jsl4AoHJTtZ4q+DXuOTSxeSjH8
0jL+Amfw2hVyTj4FF40nI8VNM7iYxgjacgf9SdNQu9Ughy844/+tWg+SSww0Gv9e6/H8C8pq2/76
9d84epdH/RF8eAJY3l8EH0g3hG26aPAFpVWW/zD0TLQgnkDSYRm6JXQhtSB/BB+m9S8f7J0PMJ4a
MUBo6z8SfHieRFKWGfrmQrICbcjSvrycQUs3HR1V1QdkpTs3yLBGuzhGRFOsl6mhSi0XIxlSx05/
7Wu7Qc5rVJQRdbziWl1m61buVEfUQqPEhTBL1aPlkUmL2neH1QG1r+i5ME99FjAno/Ety/Nq6KUr
H5/avqx6ZnOEOobi2wkceuLkQsj+BFbG4qTW1KJXrre+T+adVpt3iawQi7bFqKFWx4BC5Vat1nKA
l1pJTri7WSF7sGEyOHXcn6JRO9Z4X9fGFKZby0tf7QyFF7epaSVl8t0CRjDdTmTSnITO/ZNGK9N8
YogQuBb5WdSIv8CbzJvYx2tm+cYOUto3MVGmQD320ggE7V3q/tDuTEv/irEk+oTWkBS0CbOrtQSH
SCPZJe+BulV0axHk3jOpTbfZPJbrGeUesuhmg1RkRSItRi0C3Ld9k+yZzMYHGHdIX6b43NEN90nY
RE0ffalIIZmnMNlZnpzMArhDsxCfNbN/mLJ2H1tMK6z9VC/Lzhhf0miIdrmN436cLEk32Rm59RnM
/zMmo2XrBP4qjjMDO/PkYiHPiWuL03XrYm21tIq8a//Jo8y3A9BAzUF4XwoKglWF1M4OEoDJun8z
D7CzRO5pB32G5Ra32KnL3he7saG7r9WMLkGflPryglyXwjpZVwW6lUXOA0DdB7rYMNUVO5+Z3QZR
0xrTCRQSTyOQmDmuEdpPGIMJ0Y4b2cC/SzGIQU3LNFT/OMFFRuaWJ4tRkXdrtdV0sCzxWys0Z1PE
hg+MrIIj1dQPRnqy6VNs54whsGy0hrpr7SCoMl6ZDWtTCNGj3lgeXb9tEDwWdLM9bR9n/jnsMF9M
cL1WvTl9NeIqXKe4t3fQwXHwBs73UT6LM9+myfSlCGr8hDH8FtNb3qA0xTvBLVv9UJanFiTAZjam
e4INqQigscSrNoJeiawfXKDn1WC6TIJcvjbwFY5gHnDN5PRZ+gBwMQ5bQbRXk6NL0vTx0dcblNF1
ABu/li6YENw6kpUp6nwS7EnBDMmQwabbnPQh3tlkES0AX6vGmW5ijdJ08IAe+2gTalB4AyCBxn5i
PvA96+kqzUv50HHnB6RDMDB6RYvL2q5qDBTvKKtFCsUtwCVpalCD3Lh9LJqx38xTvAbVjb8P4Fii
tfwQu0PhoD6hU0ZvtrTXaVWLsxamzzgGC8jTAuvjobasnxiDUBakzJYdbAiiwxLWWmj/J4RiK88s
v/PtKJijjvFWj5FRcCGMcHxhNNJgXYDoJHPB3cRx82WgiYTybK+GlYKpbpAW1lno4wqa1rgD9iVW
JSBcj/4h3SV0tgYy+VYDFrr4hwzTGTazZk+FyCcHoXooQUxW8/ylHX2wRpZpYD3ijdUF0vvexNm6
RGELjOE5F85b6gYAF5mmEIJR52/ozxmMiwhnXYBv3dyNGCLdX73tdgfHcxb+HUGxsQwL+kva4i2I
84NrDu06BDTRLbRutEI/B35EVkoeryr/Fpwr/x4MSwOBsxh49rCQmW6AytoQV5Ps/WbMVu4oftYz
brfmSxr24P4qzKRcQPaZxU+DSLhVHRV3jnwRTND7ZRi1fSTJU4EOcxjigDk19n2vWz8zm2tq2O/6
eLqfhrj7BJhnXg+0ho6t/xRMfvjaUqrkA0JztYji2PAdo53r7JYME15kgE6gGz7vh8RdLczuwMX7
m3HQfxhyrpfr4bdQY6prhZRGYwTSxdrLMygu0eMcBtreiNC5FDYTePLuNgjxpHl9a0XmzNWD1rzl
vAJ353cQU6if6IszHiuMTUgt0wupPDAhQ6pHjvWWXtnR6fDNAVmjMFaPwTlCcl+MoC3RXmyhDf6y
Ji4vgzNnh9nnd14dES+mbxlZvRVUrcJr8i+29VvLsQULDXlkl8UQYuIQoMBvryyMUxoMB43s2EOI
mHHKg4QRGHXjIgW3nGSRc29HQFdIdGphhhwXwXWz/1nV4QIuzXzFwAR0KcUDmbZjQefQN7Z8qwfo
Ggh0LbENs/nouo8QwqWwq6edKtr1aMM0MjzQIcWMVxtdFeal5PtS4fxLzc4+U8phGvE2DPWb2STS
skYaVN2bMx2TSKMGWXxHjPNtmndE5ubrHjZPPsDzM3X/RBeuPZv+ne7isEWelR1dI/jaMME6elHP
XSaCkZOTM2TDcmAeQYauuWQHLZuDfZNFh9GGzekjNL+nt+nheUKuhW6MGkbZkijjQA3smpM/nQlX
QBUwOcEGSOnDPFEDbF8pMIc7jTHIplpwG+Pc2U9QsE6BjU21tX241+RjlvU6Xczmroiw24Izfa5z
7kULySX7TAefmuJT2o7pb5vW1DYfiQmd8R2vE10qpD7THwZMPt9WfcWFZp73zpJ99nTLXle1rCbR
rLHj4jciNY2CZNNsi4jONczZh7Cd7+Z0eW6ctgNARRbrgMJlEdinYmFajyGGg0RboLdFCw379lPs
4I61zfqVVCJnP+vOJy3ZDW027bVWvyPKj47qUFPjA8e7RrQX7x3LedQ0VJu2DBqHZiOHL1Dc4cx1
6Rk7E+BP+4lfzhedLs+prqpp36SRzLZktisXJHOd0jZBX2k8VjZ4fyvF9xkRm0LuEHKNqGw3SY2T
oR7LY774+glzsn4yI+Mt55a+geRyG4jOBau72JslzR4iDC1rL/LfhijHKp+Whym0zX0Q6rBx8eVD
XcGGqg8FXatg/qp71JhGy99oQMGpr+g5xgNi6CtZ0+hlNWNIKalh384f8TfBb8ZoGKJlOMaVfagx
1C5uia/Bp40mm/fonsD8CoLZRg/cyFQcRk37zjW/RYdU34XdYO+UQMDRKBA7I4BURI3cswBgrJra
KwGHJHxNZ3DOUCQSu32AIbMJci07wijVIW+sdXn9TsayQqOCtsAohnpHh/1RyQ3G1EA3ARIIhVVM
g5905eqUmo9OYocbzYEOojrgehTgBOI1WzmVzjvqYiuNX97esce7WG/pR1BzUFoHvSiezUQ4RDDG
t6MfTyfXNCh1toT4OJFNvzS6m2TdBsxGQz+zqxFYZMahrKu1aubT468pwXkEGnTL0Yyf5ug1bCDC
6f1QrtXbAZAor7ARcck5aS0D9hNRTzBng/SUNMb6QqqYCbzLNcGY0DeyHRTS58RP+WtnRtK7ftJu
aS3bxxwUFNc9KHhy7B6iWFjpc04dMxG/alvrtmkOcaN2inUNbWXj1CJYZbjQV11MZ0ePW3cTBb2U
SVE+imT5KA/erDZ4SRYGy6jfQrATr7oJG7ozm8MY6a+wWdsdEDqotOVpbDPIfDPChNS1ZAYssD1C
AHZd43xBeaafWnS+m4hwd9lwXU6lrjtb18vf8rhp90RtX8QUiAW0DoQKaWFv9fCUJx7pMFwvIr38
VCQCVLCRnfzafJlCtBx1SiSUZoCmAvbct2a6MhPnmx/DsCAiMTjhLTD5GIJ6E8OksUp+TtR1Xxe/
F7xxax3m/hfGgQgqjeSmLBxCJ0t9lxnDryENtC1KhSBMx/WsR7+7KTsLWcOo9OfKM8xj2JnzyZKT
CIv+XOS0uGM97Ml9CaqKp3HXdI1qClvPFK3CbUEdFXBT5W6KKX3QavLPIdJsMRvUh4vyISvbNYM+
+nFFOx9z/7GZ4b5UcjGGPzIXcgoYv3xn4DY1TQiotOOFr1RE5BBC+Qrx7Hm13e6xXp6sMTLRw1df
GVH4NHi42FDh6mSFq64wlzT5gkZ2Kl5qLrY7x9xE1Tyc47h+GsYo25e9O5w18ixmgs6Oc3+gvk3C
dNx9Y/TwmtVlzM+qPdv+tPYhM+5QIwB3mk+G4+ur1Eec1Ed0igoPHC83MpAsPfUuF+9VlWcG1KmS
uJLyM3TgCagc2tWLYAhChlEbBepzaoJXfZZjlel+yjCdB2Epdu7w5iY1X/eKUIZc1xAm9tkNYhcu
HY6GcAgSFZ2ZSRaZE/p4HUKroEMo7s+xd2j8cJP3ebxnZnWLYDI+zfcI/Pr1SB9u7ZrhM6IxZ9cl
HUqifHEgN8ohX0IQsZPkO8T6r2iICA9zadUoOYtd05tdEuqPdC5jXhvxIbCKOYGmjQ6rbP3XOhaM
F2RJW2mGCOgsVlx40q3vfHVjEKspoCpqYDfkOZwd0+y3ZrOcM9KAIMiKFTxbNLE4sSihMaR2bTSU
FabANBuOEQZkQFYwRhD61N5vUN7aSS1AnzECC2zzYcwXvqNy7mqFRKSoRVb1r0PZTjuA/n921Q5K
NTMaMB7JReC4Mtok7G903VCD9O1iCuin/BlCVuKh24ut1tXfbHPxV0AMnPUER1TqRLpNLku8MWwR
6rcRipXUKQ/YhTGI4wKJMpi9tEPx0X2OuRgh4dKtUwxn8rKWIgsNU6qrBfchQrhsNNxhgcyw0PqS
MUmkAa8Z+0NbW/R2GqaVVn3vY0/c607tHpba2bi1758Geey6UPuyBC96qEFb9uUpNRlpJwdaOOFM
7o6k5/Rkxg9ISWZeMZh/WJRd1ohS7FNCXGyxKh3/Uy1NdiqhupSEoa6m1YccrTtZjefhFC2/jFiL
uTf48G/KCKC1a/wK91VgfqWxlfBzIW51lTURX2bPe2Aq9ke0qLSKgbxLCoqh9LARfqmFngzLoeiN
jdk69Hk86AlK4KkW2vJQmxoeZHlbu+6mlVbZXMnn3NZPulwsffVcdJa/xd5Yb+bY+ha0uHNEYIzn
xeVLRQujpoWuMVrOS6yw6XhG4Q+IGxVdsa0m7DCzk4FlH46hJuEg/o5rgM7dBRqPGeXWvVrkmv6d
yvOTjUN13cHABLiLrMkJtjHIkFlapsuGivNgdNW+aeEx0W9i6Jxy8dvP3BAcWtoi0HekyB2z/qV6
jkBx0BP6L4lY74fuhmoT928pG1NaO5qE+SFE1B2YvYBwjeXBlz9bWtwIYZu+2yH2fla7uIfNp/ta
tmnUApcUJILRrFdYDTBEyOoa5Mjm1MmFVnobv7X50PyWQvDCv1PggsyEXu4SK3xJ5S8OxuB4CM1o
B+K6OPlyMRvNPbOx8bILzyTFMhS4+HrrP1I7Q2oiUR5WJ6X668jKi+WVoo7u+UDmozqupHgXBV4B
Uo8rHlR+x2gZFF1VdkqNZ0AymoOW2Z4+IE+A8Ug/Qgp51c0qaPmj1Rq+hGyXFuJVjVBLhqNuHuEu
mkRxmHBBO0L8FLUX7as4P+aD4x9oUvtnI4TyBLMbERHT4UAAubPmIsE0zV19mDKH0YnfH/jzmMz2
+16f4SwEkP8c7X4SqQksqBMbgpGl88D5NcyTOM+Wd/a8RFC2WSRLsN9m8DbChH7fOAAao8GTBOmz
s5DYvrhU/WIDjZcZgMyoyvouqXmtobYEC/s+REm3HQKnpVcwBrdVQbh7NmP6cEtjE9GRj7ey6X/n
0aIbi2FfmvWZMEq+eRRHmfYDz4OqBYP5vjfd+2Sw0m0vGYW1YRzdxH2EZfebYkS65/+dTtOuivRm
m4FRhM0wvKRJfmCsHW5nj0A6ytHaquFfsGq0Od3Gc0H6VyuQbCQvpEX9wudcMKhF1jSGEWogwk/C
aZ9iAVtFNDJ2DaBJg6LQqs1gZ9dcWt1WEkj2TEbNg68BqqcqNGxNO5hWluwQ+gIuqgk4flPFfNhQ
rwkTaFP4B0Tl7UhosEbvJiV6hnwU9zvipGPnZzfgwEdK0fz5/vLZHl3YT7TEpvSu9jNqK6hREH9h
3QCGW1Gc2/DK3JRSh0fjDpTEg3M/C2jx/fI0CRRtDDqSbRJTdWzpSGW1Wd0YaU5JSkvEXYkRITc0
vqBefANZY+UIS8LbjXFHGRrVt0+mFzWuTCPlUKcWN/r1zUQdF5lT/hbLMFuD4KeVnsHD6ZZPotXO
mDZMXCzaEwXaJ5I8qZtX4osMwiR/G2jq+E1nVrRKDClSW+IvIXezR7w8I6X1hKonUrTblLEeOPwn
yZcxb7sZQUhIjEW7kD9qBVypFtuGEp0/O0Z46zKWGdouup3kPxoCSA3HDB516MDuNn64tbfs3O61
8DN0CLn7Qsn+FQ0MQp6eoAaYCbejyxTWd4KUG3b1qYZ7S0GYMBo7EUhXA/fYRsI4FIG4zZKQKoeW
InTRUbhOn/sERaUGNMrzsp1wZn9Tcc0Cft3c1IO9oeE8HlIAghRhBe4bvEORlgQH7A2PGUTa1ZCZ
wVYPx+0inFuHEgpWFsrdedWc8pZIhDwLHtLgtqdHvlqMRmx1qt16MA7YhnBmzFBenRFGiAYBaa2L
Dq0xJfrcN32wC7/A3vw0jeiTUUDQDLUS2LDxNYzuI0JGYLCjgDBo3qHmEysmvBQebMw46IjWvPaN
yKU0tB23bo5agwFQzYelc1EJ6JI2byi9f6MTpLtDp5KwnVm3SeaNPhfJD+ltoejSpRDd+HbLrFC8
v5uiup9jANyLT7XB0nZT3lbPLcHDmrs81bbuMc41N1ZokfMav+HP4Zc2oilanC+JwNovZnPXtcRO
JmmIWhKoYpXi4K/KeQcLH7h3JIptqJtiEzA9hrni2XmC+/ELSAz8bKn5YnXG9xiawRa6KlK+pXwt
ckqc+FhACIno3PRNuesmgu1SqkDFLJ7RJNXNvAsDfnNVbz0Hsd+AmxxIeU+fUUxaaxRmBQpd0vFy
39tFCaosg2SPUExgv21HBqMjsaDijUDz0WVCOxIX0CLQRcqdlauYGxZRU+u4OixFifnF1R51Peie
IksGI/tfi7SaqJZE/r7jkt5GzicjiH+HCc7WeQSv5FUEVHt02TNRcDeKML8mIXLz1ssHfv3MQdsZ
R2JGLXhrpGgfR+p9/gwCxDFLvB7QaVajAEvLjS1ZZbH2vdXavR0EMPnacJfEFXSESVhYfkAPugMB
kdoPfuybqNH5NxYTjBPdYFIUaWvXuDPz8yD4pdXJS824mvihqtyXqFPgXYtX5JQEJwPTJ+fhJoTZ
YKHTovCSlhurbCBvLd1+zHZRMd+1hrclcsNZ6yZoFsxPC6NyPoj0qa7M30azHOiI8P7d8evokiIf
RH5/zGusnc/wfrgangnMpXJfO3wMZEIxMa7q20AbV60mxUSQXegpf6b4a69Bi9wlFHWOSamRwYG2
2loGtJx4C7Osu5uiCFy3TFZJ89LdLdvKjtG/WgZ0a5BUTeQgXSrM7YStEatUuRsy/0cXkIAQLZUj
DeEEAfODghW2CTT4RX5DSkLFMI6ILKCHzqp1KNEV3C/BUoVi1eIIq2fAp1YK39dzUF8XQY83mFpx
Bbggc9+oSv2oy6JhTAa0fTy6pLU+x6VLGT9zGfvZjAugLc7dOZ1L/WjAMlum/Ojo1PZ9N9x6P929
KNB7ZwVdcED3TPVRXuUj9gxdv8uM5BudEdJ5um6mUc61zNKSJ5K7HJyb6eMw8xXTJxotBT/pTbeQ
9wdeiRDzIu3BrU/PlosBKW8IJ6snSKARnaMI9GDeQo5Jk4iLquuVOxT5MSykhXr/CY/6LnNBslgz
1gO9sDb1lBOzJ77U4C8YCzr05QdxG9OYIv3sm/UjsTPzk1ENX7W+wRFK/uERiS2mDyKuaSU7q6hA
UoJ+3IGZ2/7mGuOua9311sU0nLuQqvDENWMvBipm0dJvvdz/XlJacBdaeMnYMEv3PtGDwyskSz7l
YGFi2HeDFe0Dql2n68KVfpLESP7Hvusp2oJwZ4WmiDCpoiUkywYKWnSSD6pWCcqMmNracU3YFAhE
1Pcc4s4G7FVajd6dT5ANfcs8e6nUw9U571YvTyefvpSTQMfg5yHkU3hmfycWsdB9kUBSuVCPvW5e
3sT19d499YfTL683jwBVQ7FwqQ6Sca0eOEpTSSiffLQTBtnqpYUTEVi2oO7IQ+PFepn87piIxdqI
b5o0JYVyMuEr6uzH1UIycGtvhgnS92+BnGEw7PmzSDyHBrzapsnri61ajQy/pqouz2p15EOIfLNg
sI5lfv54XD2fqzwv6lAmX02tqYVjJP/1TJedmEGhnJcMeLl1Xs+7vq3Lc123/3bO3/ZZMnDNbfe1
9ATZ0h00UtnBJDObG7UZya9X+89Rtab2qaNqUy3UE1w3//bYvz1V3pdg7yGHUp2lFq3cRdKoFPLX
8r2U23/daVYNU4Xr8VI+KL4+SG2rw07NpKX3jkph14BkQv8ui7ZB6c5/VtUhtSBdj4qEdrw+/MNL
qE20i+YlY/h/q07HoLhI0OS/1+l8+jX+n9tfU/yjfC/U+fOwP0IdoZv/0nXLsU3f1B3nfeCl0P1/
QRxzoaKAXwHPcqWzmK58kG65PApRDkO9q1hH/Ms0fOGgsvBdFHnkcv8HdBbP/+8x38BZiM2EeoHJ
wxYOqnYZP/sOzgJMMlvGsEhuWrIWaV4gRzOrftmn2XTz7hJw+d07fmuuIhdgt5YHmOZpitSR/QMo
m8YE7aYcm4nfEVJOtTAZg5wCqJ1bZgZvuaBEY1bYUH1QBRBu5Wrh+ZDu1WofFM3luNqkm12vtdRn
4C51NqVshlRmfV8Tyr1T+hu1EFdpDvaNAiHpT08VJqSqx5cLpe9Ra2rR5yYzVwEmKpC0a+Y7+UX9
UyqDqdIAdYsM88ndeQNJtDj18rLbS0D2dVOtydILfabloK7g6sKsrtPXhd1zR+tBaKfS+zrJW45a
xHKTgqS2W+L2Ru1CtE0ZGqjHuh4kRXIoIpaONqSsl+UjaPWGlGZTMlylsfSy6sp+SDqBZpPXClNe
3Gp5mVALtZnEVLREDAlNg/WFqh0qxtLS7Z1tLZnOjBWIUQGbIAemSzX8ZJp4r+Hj2TgLVcDWz2+7
qL9rEj2kPTbsPdyqK1dm2TR93O2zaXgOogQuC6BN4eXPfURwMDGOn6gM2vvZrbc6lJt7gJk16akE
GzVnS671+C6AyolvQZoCCdMoWYzWsDPTVFtp6ZJvy5FcOsh0SdaWx1CayNX/JnHqF4SydbDcIqB4
Vf+/cFloabSW13T3dD+QQDodWLGxJyAjsGZrXerOr64EY+AEyLO4efUntYaO5c/adZ9Zjdgsrtvq
nOvm9XFqn+4HJraTbNg2c49y958n/H88zcfD6mlDQ7Yp1erleHpuFm5N19e01Zu7bl9f7z/f11SQ
TtNiCS6vqJ4gb/Q/H4javO4bMqiNmu3vGKZ/eKnLR/DhY/qwORUJ/BrSSzbqwfSAZT0UloUaf8nf
VywXxT+baRtRY7luq8MNjhFoI/IkdeRy0vWRVFH3M5kma1TSVND+8rQf9l1fHpUNr/fhsNq8nnN9
N8BCO4yrVB/UKerA3867Pp8W9v6uSf2b667rQ6/7rn/bdV/aGneN48x8w+VnYjjuC3A+Isekdl2T
xPWqLRsEfIJLZINrYFl/XEW/VsHLDe8S2PY7w6lbfauLUKwdCvzMVHmO67N92FTPlbqyFauO+PzY
mOLLF5+DxAIUj3VOvvTfHqf2XR6szlFv5PIM1+3roz/sK/PJOKaNXh5HQg1PFZ1aGLq45TuHUnLs
Z1Tk1XacORPsRnno3ao9S+hAJi+jHw+RFZab8b6TF/XYlReLucCNE8cFs3p5zR/kkUbdEt6dFKpT
1THcP/npeqra7B1L7ObU/qQaHdCC3nc7WhFzhRZaQ1jg3D6oDsi1IWK3E2PB67Z68HVTna0WKnpC
rUW6TTOKpAamZXw6qg+l1tTCLv1hTYWuQGNJg+pyoGvtTcy0ddXLto3q3VwXf9vXpVx3G9J35Gei
moBqjX4/d0S5L8Uwmq7UEQozh8oaqNx2KW1N1RKbEQ/vRBF/+njy5XFqr6a+1jhDd4mBbCeRVhC1
6IHuEzwZInaSY3NH3tzUIpbjdbWmDggwKqg7QIg303DUpVBYLQxXp3JbwOPY2n74ZZIfldkSNFu1
pnYK9XrcTl5LSUIg6cJ/hGep5/I3SmHIdaH2RaX9XS8m5LnSkK9aT8qkX9j8vQURnK30z6TSm6PW
EpLCmNNSmZUNtVEuUO8i8OlxIek5/IRgwGKCpv6xkWqGmfoIURN8YdT/V6kTMtUpUDt79d2x5U0w
Oy9ZGPN4Ez1GWjjoNWkMomGRH5H6YAKwoZaAG6p6jRAmJDiCruMfhARraJ/KbdqTU5DnxUwRTRpg
jMVipKHkK7oUaxtRqa+woJFmIwEGsudig2QYn/igyhNVf+ydleuubbsxgaQ2IKBimZeaRnoH8IH2
ZbvE/inLe20bIxFDHedqMMMXqETgcRs5qsNxzzRWCVHUtoJyXHaqbXVELYrFV10lNMNmSX/gsn09
/u6kK9mDBCNnZxgd+lz5Ogsjww3xYZJqYT55Ysx3gCkWNDeyM3VJcZEsjolCQVCN5kHktIgwuKn2
1LVHpdYujSrVs1KPvJ7TaToQiQ+nX89pnNoCuaAHZPbQjlGLpUcNfcmg4VtGsaKSw92/Hp+dEKVZ
6SWbD+eos/8/9qlTLq+iHhLE48/QD5vt9eXUmvrT1F8xTNgurTmHvSY/KPVpXf/cD5vqDyUXxV4e
OnlXuC6EvAldN0N5B6GUV4IaDHZmMzl8YeWtpVR3s+uJag0GG/e162Ouhy9PG2dmcfiw023lp/rh
ZdU5/3afQ3GFWgvEcD0EhU/E70ktuhBCxGX73ao6RLrcn5M+ntnaQJtoavy74++e6eOp77Yvq++e
ezLQzNvSIame+n8cV6cucVkeW/Hz3Wv8ffXvr3R90ym1ehSpCUJQPox3z3E95d1TqJM+bqud7x5+
Of7uqcxsT9soP1HTwpj1zwLGx59NKaq0sEse1MHr/uu5rqUH22rJ3q67oHAaJ8POULuoVXWkz3Cw
qbVyZnKIPGZmqHpSi2mmAEbcIKrFRKJr1KraqQ4Dx6Mgdj1TrUVZRHiRdHck18MOtn1i4eUTv3s6
Q4YlGWOF60WtquOXV1LbSbM8wxjLdm0vy23Xh6u1d895fUvq2dVh/t2PGlydncgnbTs0xqv6rVx/
EWrTItizOFx+F86QyAqj/BWqs+gkADSJGYVwOy1Oo2IrRWoENMqxznXhFYCN/aIHaTLVaGyRIHSI
RpCFqIU2gPheqdV8SW2dxEcO+b+a3o5Pky/ns5n8TVhyeDbJMdt1M592CT4Wz0MeIc2rrRe9Mdih
gjCbGn3l/tfcWz8DbuRZWdMiLsGNiSc0HPiJ+uELeQv5OW5nZG/CeiM+x9+quTUylLfSP/udmW8b
+dep6ft1oWb4S9xEWyvkRkHIUnJGooswPmSAG6XmiZZOhYab5Lg6wWQAOXu0nJeMv8W2URAj9UGF
hO61OQlcEnQWsK1oOBEwSF7nrqoUoWax+WSP29r5v9ydyXLjyJZtf+VZzXENncOBQU1Igq36NhQT
mCKkgKPv26+vBUTeVL6se59ZvWHlgEmRFIMiQYefc/Zem4RWb+iN89qF+t/aZzMcw8Sn9u/7bJf3
vHlv/tpj++NX/kk/tv8hXE9KBpnCxgxl0OMaPpv2P/9DM3STHhuWN3xvLvQDYf1piANzrC//YZZj
aMs9vIZ/GuKcf3g05cjtMy1Mc+za/yc9NkPX/zsBme6fpGVHH9Cl0ff3JlvQugy4R+diBMHJilP9
arA7/Uq2A75iTDohvpJDPpXEFnYV8sRlI2ivFcHqYe6kqwzIC2ypnAgZ/GJpTpbHrNf6Rcr69SNw
4W3f1uK43pkHWIFsUq2WYnidF6zX1g5V3XXWqa+OXzd/3bfelq6b+6+726LBR2vRlZBmOm8VTII9
9glfVKmfadEbAipjT4wXCl/w8suikegQ76wlocddd/lrFy03+2hmVVD+7FQlQkU91VH7PBGJOh4N
W9sNSlOX1IwAqzvOr77tGJAbvbKv6qw5ul1Nftuq8loumgA/LgDIV2gd7KOR8QMb4v0+lSEGt+U9
CmDztziqVgvi6gTn3/vDkfj14wgjcG7wwTXzeCvTkBwb1apNOnfXq9veoFtROoCMVzP4epEKbEE5
3NmNbbdXaSAF81Dhbddp1XrxezK1XkWfVB5T/uYiC2Ed9iTVfb2M9aV9+STXH3kd7b7Rh3sE+8UZ
qcpfL9bb2gI23pDic4qr4IiE7rf7MWb0x2AB+N3WESlLmgb91HJd5J2rGXy90GnwGUXcH0egjAjg
y9BHTkA7sleP4yIDL0ZW61nfI9Ma2YkukxO1mZZCMwgWR1xVGigQYFiPc0QJJfrkgGzsajWyRxlu
I2mhzr8Ntd5DyLzEchuoeHIERxCIAQPrzGyBK8yIIdXWyCJyLxfxv12SbVpUHla9hYI4GLB18W39
8AqXdjRezGDp7q4XBBHoRyT+2/UnToDu3u3UNemtlPProrterG3e9Voxif5kpA9g9F7lBF6SyZkf
raLNiob7yXJOKOX2rgqiY84Y+ejFHXHDBR4yJ51+0xSG0itAu9jWbuUqKDeu/db0fnkV24w4wgSU
zYt//Pejyyycll4iQlK7+RybNzRMUaNbxz62A97d7t6G17Q3pMTU1ps/tUW6ZqY12F5Doghb+AIV
5OQzAl0S6VBMQ5yIS4KsaxKBl7fDmVy+S6sVdX0bRIIaBv31w9/+9vWsg0xXHdqg1hBjgdRYz39f
p8P1uyky8q8261X4lrTscnHs5DZbyHZ2pH3UfYX0LwOPSt/QbCFKDA1D90p53q6pRuAgk06oaUBn
PNUGBO09nTIHkfQO1f2TM2KrnXvpnGXdP1Od0dTqPIUsoTokSXSsi3E/mgHREO2gn4cF9uekh0av
nJO5VGbEpJUQDZYthBkSdO0yLF8OcnOLzbTdujljvYC4OT/oMKkS81PvEAsNRwmhsV7EjjbSAgbz
rBSrL5LoWDZaWfie/cnAMGt2YNoY/ggnDtCix+2btg6cVyTVSR9BDFlk3FrfCGQj48Hg/TtbywW9
6j+urbe5g9H7OHN+rt9+dxlqV1XCnBpADQhw6kp6aD0sIKE7HBMwGCqL5B7dsHsEIVW8+f2SGMMc
qx6/6dJaWG+SntVubFJ+dn36jj7zD24GsDwcN2Q2LX7knI7gUVZiJ+acj3M9Fn5ftRcsa+f0x3UY
YiTFdw+dgZ9YAe0L726aQhNU2rKBQ86OkF4wlDUTb4SX0N+okhXCXISWCWEWYKXuPANL3PpW2kRB
4RG5DNEcbiYRPjvm/ZxR+hfA+Vq4WTs9xc24Lrjr+pYr/TLaDqODpdvgKtyxAfr0jSQL/agbpXZI
wuFew/w6KKYNdlleRwWes3IJHiU8LtmyJZjQyzEx1uco3AE+wl4U11cQBUH2/9+dfjwuxKuQuJl1
3mKR4ONA11HTjKGVtP4YmB2ZPEVHnDNx2tPyT61pp0Jan1NiGX5BON0FQ0hyKfcF2J6zCDnxjvGC
PlivrhdyufH3NZPcosBh2axD7Kcj6JKNmpYmoA2vgQi94mSZqHpmPc0uk9Fll25wSr/QCsyJLftD
J8d1ki+ZqGPVxXjdcF2Cy6XXw8TlTIUxQ207o4H1EAUgpbCTDBdOt6taC9wHeut8qMk5Ss1DtuzA
rZhByirIM5dzwXobfmRz56U6dvN1dkfg3cEg3Ufm+ngWVY+FFFsYogyvhCg4yFPkpNc9rsfjMIwz
LUCccRMwsT4gxjZuJvK+LIEGJjFOrgkpP7DDQ8WjLgAU+ws69E1F/Lln7oyxDPYOyDd9+zVkWK/9
HhCwETpYcjzb3jZr4T81YfcwTstKbN9g5QmPXWXjJW3h4pzxnyKzH87rBQmR8d4q85dujYZdtj1r
U/2rs+6WWXwSzLZkoLPZ/32HhwMqhzWeftbjcJtJXAemEbF+tXiuTZNBWG08xMVgIkfv301Aj3Wn
0adJ+9coLN5x9ZUHa6iT7cDsDC+ODr7U8N1JPmalZxyMwdJ3S+JoFOA3GIeXVCiCrZwu3ibD65Sk
jS+6FWnfL8Mz3yWX4JxorC+KKL9aVK/Ik5+SYEw2SmvmwxKeINLSb8C6DXwZqVWj6zYQKa7VFkmO
bR7SMoJ5GXkvmRFdtcM8HfFb7InY/QVk+KaYoA12gemPPQNAEgRmnIFhC1WSGdwMZVzW1YvTR2Ib
pS+ShKYbqprMmsgQjFII2rGyiO2RN02iX+lR0e+jUH2XBWMX4ul9ArZiv5/R5EZ5dozl3ENKRu7K
jvGIUjZDjdS2OwRBO5o9y3ngvSSsGj1rJU5tsSThEa51HJPWvKuU80yT8sy/LFVW3tKugtbfLmcf
j1PL3NMGCUZ969qg/OlFdz6pRTjcmBhsRjt7wouPoiQa5v04j8ZLwznJ7fVfgMjmjZdqP1vdcpCV
VTv4lc4mmLHCzwG7v9H5MHr+T/IGuZYp4VZdHx5CCA5t3hPYMbPJ8MaZSM858ouiPYR9w5fOCC9j
eQpiFOlpCCcw0rPvY2N9m6bBuMe1SPPZ3HQjpnnHTEOICt8rUaiLKcBvklLFmka0JOSPW7Ox8pM9
TLy9XvDuFuJst1DlpIxx2mREAVt3oFTjhwTbGCb0FA1sJk/IorEhi6UDi6bLIXGqHOPr0UFLTlZG
uccdj/etDZ/NiohMDgK4GzmwvtaNT5xV97ndo8bKHSJ1R1TJsyTqVeXknGr7iKDSAy8Be1NtQDcS
6S5TOrHVWv/d7Vobx5D+MogF4+s8DPAGj3bhviVT1m2ksG9yRRxac+2Yfbe1LbippLQP150DyAAy
OZQyA7msS/9i9t5SgqQ0j1faP3XhfeIAoHZagmL0np6zqk2QoOoZDgU5jWQxzVA4oUkUd62FsaJI
YGPaAw8fx5jYiqj5DiTg+xCX0BdqX5Rq5BCVBJ4HJdbe+KoVi6yvKYGUEZRiDdZ8LMz+fgoVxHyU
/XFtCoItvY8mrFkIbci/diGTg9MH+kHTRxI1h+MYOLd9XHh8iztiFDKbFEKwsq2EkUkGGyYFL8FJ
IA7I9HEsBkgLFDTccCiAmYaMp/pHaH0fmlYeSoM/XG9cUHWxH3rFK+61H6EiyG0eoAkBC/Q2CNtJ
UJLqRyFHfSP77s3Q7fSH0TrvfdX7A+Uy2PnuW+1BJnMkqKA2h/obCrnDi6qmMjsZBRttLxszgFEO
NdO0lGv9GAP44LRBiSXwne/XB3xdrA/6+hEJKL+5OjHXG/929//nbTglrz2tJGcKTzKiGhTq9Mmt
5YxrjAuRff15vYiWe75+BKryz7sd9ox7okKugRzQzyP187xeax29PIU6+CJorVpGzbDevF5ky6O+
Hvp123rNcRp2b//27q+niRH+/v7Hpsekp6359URk3IanRby73vT1wL/8A1/Pgzdz2S7aTkJ1/Ocf
ULBzPgQpWbAEaPlzWb3G65x76Wp1QUMkTG0D8V+r7Wi5cb34eszXbcXvkfe/e4zsCejNAXenToya
+s+H/e35oOWzw/zb86vlJX3dlndlPCPxXR75L19Z51nQ2918/ONB66+mro63fYjvS3uZMBWDvDPA
mu7zRUiEdf2vF86y61pvqybYOUOAjJpoHPZafbkMVr/u//3zv77P/vNZ1scnNcSEdiyoZW3wELAH
MRfrm6jXwdytpXCKIGG4Xa/OtqSoGCttu3Ycxbw0N//U+6zXVtHP1206WTBohOvj103rtRxGyRah
70DEz38XDf2r2/jGMJ34evqvxyD/ui/LYt7rmmWcVUavUdX5p+bg+uugIhz+V3ceLQMS1v+r8/iI
F0L9n+17XaQ4C/7agfzjV//oQEr3H4KnkrSjFrLWgvf6owHpWv+whHQd+w8dn4GiMAfVp/7zPyzx
D1MXaO9MyyKmjUd9NSDpWtquLqQQGI/I4PkfEblMBIKo+P5K5CITSRfoCXlSaHaW/rcGJEkBxN3E
UUGF3RJIGvTyKqq6p8wGSiLH13rom4e+gR7BBL3fKRSDV/F0QZiPYUc47uFWZl4B+inIbmR1H0gN
/OXszYdCM84gI0YsIkHgB9PNVJf1ETzqTyC/qN/nBA/+SJCJZbN5iRAMbgZnLHbhDaiV+NED5qPX
uQWzO3V32WhpnP8BTlEr+YKi69AyhtuJEEx0Wrvh3sbzsGlgWPu6BPLEJj4+mgWwnHKE1p+H4uIB
jXFwFySmYcAJYuLMZ0H6Yl3mJ3I1zu6IZr7WB/hBNRnzeRn5CWOCfdBiEQgH54YgiT0oqfQR1BMZ
pr3lHKsEhR8a/h3u5vKypA/BtXVPWYTtylTjM4FPZE2mS+UpDuztoks5kmI6eQPJ0tY4UjtYhzCO
vQVvbd8EbUysAcfL2RnyjxpCH3iNdtr1hWkcmqQDccvgdEMvGdpM1HxLiwjYlaZeWgIx4hi+rBVV
1oFi6mRyVF26QhqkNlg/6oWh5TZVjvv/RHaBePKqxqZurU65WZNbm6nsKhyDI/v+8EyjIdxCQynG
6X3um6vMehZ0Ly+WRjhzHAwPlh7nxzkFUgSPyL2WBPz2Mtp5TvYQtBQGidbYt8NkZ+B40NMnKrC3
5P7oF9FplwSSzVklbXTDaWr04eU+k9je7q2OyFqchOIqxV60UYqw3T64Chp6AwMZeK6lhn2d2/X9
XBiveTlXV3otX8ZC0kcWOCCIM5IPQ0JHpNeKbVB1E8lYgH+8DtbHNNBMXLaKcxSIl4AgotYMrJNZ
hw82DimYSjHogFL5VZbf6YETXCyAbQRgQuGYlEO4WUK/Y2zFfS2t5IE3dKd5DpnhzfBUajDCG4+t
tZaqmZic2EEvORCTnSDv1pLQgr//QZMTJpR05J2dxB6xwm9lZpTv9CliOsR9fq9RBGxsvem3NWkM
ryoSxyGexDEvdbA7Mr0l/G/yk5H2NZFW/catputMSe2u6Z8Y/ZcXNWYPcIb8qGsfGYbM54mxlatC
dSkN58prAotT/gC+RFryPiibY2lm4cnIKZkhUF5F4zhsrNa2Tmo2TjQvOp8QdX05a+GdEV1zaReb
ddEnR4Ab1WX+iLViPkuwIRxA2SOBWjdmGk33BWl0WQfMC5mNzueaY+EMu3yvKjS76HeijRHhKKuw
uFGOjjutzIcjAxvjYhJxpX2Xk/dURXUFWG2XxZU48EEplDK7KXavNA97HC0YbeN2DdGLdfKsZzbR
bh7gtzS/BVtCzwjTBcPw9DY/hDdSEmxIf/EyWq62jTA/+nZMCqDhejgXEK56qhz2AjB+MJbk3vZU
Ms1o1qQZwnYg5c2zcvVUmy85zihQ9+Mu143oJgxRO8eeuR0NTd4hV3hiCZJ3w9D9Ug1xSzIPmm1U
EIDFKdW50vOQNaO0iMkiXUMhDD/E1QKWSohFNZzqZgwjeVW0HnygRRMzRSn+1rbTrm23e8jKCulT
5Kgl0W4h3nZkSMYVvLvSi3h/zO+GtO1tWiXeQVfdR+MsMRWhedDCNDnGFpEHgC8+ZTfRlh8SY9ei
g/KH2M3udtCk3MtQa89pHJj7yGIuk5Ebt8sdMjiKCXy2CrW7GZudP5Md5ivL/WV7wUuN0X1bGhiw
gFjYh+KVuWx0M7kh2eEkAfG6x1veWnJhp+yhyj+ztO2esSBsCgrI2MbIqtu00cEabgwyLEZwj20Y
9yc4zZmvBUT7DoJQwL5PR3LA3Z1ycTXK6TPA1XxoKjluakPN2BPZ6Arqu6gn+lnnMV6ek1GymBEl
jOjKHp9ziXl3GvHkNCK4UkZDW1jPf84uiVIFgRRaPvzMjDDbmgkZHTXjCDkpCMdp6luGpLWe0qhh
JAhtT8OgTvg39KEQgPG0N6eILyUFbjmNmMOtpN9EcwK4nKYv3YPxOHpQZ9xEXtm2Nt65BnCrYT6N
taOfO0nJl88sHFYtyGYPh4xlfiSYfWEvNNqrjVVxasaI4tSzTqQTbDHt/hBjRrwMmeAHz2mykzVX
b2Y4/3AVxtW6PpEO3T80EyTHRNy7uh3dhZFh7LwWRzxdVbGbCv6Ixo7uCX5eAB58NWu07wxtND9P
IKsHI+jzXHp7IwnLbQ3qQ7MSBFsG1HDP9hp/TrMW2vW124v5tpVxjv4m149uDuFrBjjEcEajPsFv
Hns4EV2CGiuc943IbzLbruim0WMJ8zjzV5SwzNFUiDwW/qQmQrnmyg/w4By9xE5oZdavVuuoo9lG
xgbFICTtIX+fFOggYjoWRAMMHwcOlCkIRVQcYNjVWWBl452K8s5x4vCZqM1jNgJ2UFDNmtn+mKRU
1/PSq0otweLT/poy13jKmyNxQd8MOZQPYL5ei2r+mVvBMgLjmMmI1BSFaG6xBKaadYqjgxdo2tno
6jfXSapjlRKu4JVYhQMRx/jVpXPw5Jw9GiYs44DUpIj1e1+JwLwL+AOs2jXuPcfxgbRE36bkFI9N
cHRNM/FNCdsQq2dwFk7YviYkVLrReN/A7fvWE+4AIxnuZdyJJzfQnlmWliyX9lUa4YeygRM4SdLc
SECezKnoVIZtoZMe7RS7pO3SRzsiJN5N63ZX6ax5Op03KJdN8G10pu8mjOQbA8HrzouvSBq033s9
xA8podO1jnHjVpF+UQvXjNGDfBfK/Ub45LuCJH7SbZiDVHUhgL5UXmHEtZ96Wb/2NpV1a4T93nWr
8EE4HuElMP+O8wSEsY00e1vKMTl3YnywwVhdWz0RoOaswa4OSYUL1CdBQcNGOHX8mARpd+jhzJ2Y
5ojbeOD9EHbh7L3aVEerUqcSEvWvIiSw1kqviIH9VC5DdSXLEwlRFUgIYz9XZXhggLAEehhw4SYj
P2vGzDe/a6+c/CHJmKRVqjx76H6evJaDWHhW/3PEY1o61UPkkoCIUbE5lcRYp0XxyFuFtqeJIPS1
VocYfs6urBQmslvF71EoSR+q3I4PReyK2mAiMUbqiQzMZZ/VZ9BR08A5SJWLrZdVz5x7904dJic6
RR1hheKhK5u7lXFVu9/dwKZpRkvscZaNRWzNnF9HbFdZq1uE8DPcuyj4NDn5b+220HZlDiETRrSx
TWo39pHHYKaQhImI3PoVN4MAeWc7xyzX71zFLql5tQdRf2DvewvMEpIbRpAFz8MJjt5ZMothb5GF
Qp/+BdZ0s8sJ79vSxIhAQpIVMIpZvQV3uRVdB3IYP8OyuChbzW9TYz1qUvxovLx4IIX9RCzONesR
K4iL2CuFJOAMMFUNDsvN2A0ELA7fxDKTzAS70mLrMQeZjfozaPkc0Ss5t25vX2bFQEnXfllBpy6V
m5MdoscQoZwRJW/jNL4hE3s/aTYtOHNot3gbojvH3mVhpL24HePkZlC7wS2JYA40dTKG5KN0k2TX
DMZ0JEDjtSpo4pbEGXgTfcikr6+DipcfM6A9ioV5GtkvpJO0xA+av4YMDib7HjJ2Ft0wwAyUBn3x
YeUjFCCzu+RNDwsduMjGNKOX35JyHfClXvQwEJbfWX9x1RorGxYDjd1sww79sRzImZzpZW6oseJ0
vjS6esn1ggiQfvxwBZHIsQkjLq1aZzO4wYujazq9joUPtvL2lwvW55PSy3utNfVdkUJuUtHJlRxx
ZswEwOj7Axuw69GE2xXQCv2N11gZGysJLuqHN6MgWceOjJAwA+TmwrPl0kbtCV5gCOh4pImiN5nD
GaTCFM47XQJ34TuPXiAYCKpLStIWqzJ+NeDJ7Lu2utEamsqGGJkGoK7aRiZNGhJILqHs4Jkosng7
AdbIWsaM5kIWHNhb+lYG5Qp33Y+2Qt9G41tuPYgkDJ7ap2qc4l3jotq1CMcOTcz/2YKzbCd1Xwnp
7BnHuSe2J3NFPkXPhED9cAhkumo/VO+F1A/xbSZglbaAN+jSNhcmE+EpAMN/NS5wlkg/JC0kEECY
6trQArUn9PA4kyV960oIV7GiU5tBGXVd6V33c/pSKJhoY2JHDwlRs0ZFcFXnsUFWSfxgZPJQiurT
05X+CLOCYTyCRD/NIUMnQQz0ee7fNDAZW0a2+p6c5285YUsEtgz2AZJdB4Bs28SNOsfEDrWD1T4y
c8FlHrpv8OOPU90riKvpN9zsb3bsHNrSuJKD+qGEl9PCsl+1+lrZABhbj0K0MvqtCTGXt3K+BVP7
hnp/P+vNBvF8SPmhWbvQgUyxrGxKJ+dNh4nk9Jckj0lqvEkjsQmy4lKl5s4W+nQYqIpr1ffHfAGi
dZp5aCbSZgPOWUyMsJt31IC0X2OHGV65hUyq7cNRv7WdUULXvOqzwabbW733MQSJjgw5rcE77+mo
FUWQgZ5UL0Sxvzujdcd39y7vktfAKp2z12Y0iPUb25Hdjo39+kQFQ59jVSbHKmDOS5f/SPyn4Qew
QIScX80wMy9BwfdY1S5lYd8GW9iLyRa5znTuaFlSBdE+UF4KCtczT9jc+JZmRJ1mFqMsUBn14BEm
nGi3/UCsmchtBjnApWSGFiE0+ZuaXi7ZNMRARR6RQfrUPbLw3EcdFOI4YxOZwWre9TXliG8NDLaG
7Day8cmF9F2J5B5j47Q6FjrSVS+1gDCitR/of4dt7ckOzDeYnqmub9xxcvdRIkcgvSQirn8/RMWO
qsd9orJihGRV4L3YvJ091VkHwfOVJbMKOxQpkJOF3L+saV43PNqEfKROe2vi8tt2wzDtCo19FHuZ
JwOU2DEnlHGv43qADxH+ZDdUs68PUQIpAUZcPA8EauyIP3rIgy2UxAcD6pWftAMyAZn5s5ve6LAu
/HAu4y2n1xfdIYxAc9R1KNOPzE2Njdvn9l5bZyw2W/a0oz5Q8UYSA4XcbTzYPTEgED2e5RCRMWhM
n0P+hgYlezTNT2dm8DlG8KcSdzP0VbhJuoWbOLlMRtVtNg1oERxQjSNJ6B0s70BBaYpl+8OojGOu
2DLNpjy0pnsXh8b3zljiLKBqdPobIwTjXAAHFdMsGQt2McEzDA2bkLAyC3at8e7RkdiIqsVgNAk/
RMSxqSdIcKH5ievVu77pJs/7btIpc5tt1WXdfqAzFroEKzQupvtm6jeVCchLTDqagdDehUxWu8Qa
bluYGdtIj829CNzDGGXxlclWf9vWTejraXeO+qY8F7YvgDYjsXWZ7Bgfw5gqWmhLDUBnhOPSuQRa
KJHIuL1fWEZ1C37vIxbFs162AGzBlMOom3doEMV2SIgQTbEj+5odqlvZZCZ9miHZ9Z3ZkYGI/isp
CmurRQzogdNtKg7rY03IF4LsuySvTjTRPytqXagQ4TGSEEC0dLwtn5WESjIC31b1i6fBbMSsddd4
TMOb6Lup0CnpgmkzMmIokvJZtSxoBa2Q2bzhe02aWnlmgvVZthwOJpArO6jIs6sHUugJ+s3gDo3m
tJvx06Ifyd91Iqqrynms9DjdqrTdJYFFOrsNxBl45fuUj8feWkxVVnNjci7Z4GveSAcIUAvuXgrO
CwV7FuIQC+qPyP5wY/VB39BT8eMYZh0yGosPqP6WOMnb4Cwt4pNd88kZVbm3ZQf8RdyDJ6TNinan
UAZSiraFHs6wGCgXROSTbAPYbvkHEiDyS5aI4xZUYN5s9Vjlvs1OGXC106Pw1E92G5RXFFUXPdbu
ygKva9ncwl59ivry0VVkjLHC72P2N2yOHviOtGEJcLb/dBa2WGM4r2E/3hQEo9m0KGpCIGkw4SHS
fkSBBeMpJY0zic+6S2iIzTIfkrQXIJA0qmzPoqYRH2jd1S0YMm9kxQXeAZn1dfbqn/Ngf8Zz85zZ
jj+HED/c4aUhdMHLx59RAAXYqKdrLbJ+aGP1OA8IVuPoo9eNB0lsj+71pzlh6Jwa0KwK+kdQpndd
l76PWqkjmB4/DGDTAfnhvcvnQKFyY5u0TSkTTl7kMD8PjWfLEaepTE4hqlmvgfBVtm9FJZ4GqoCh
iJGpmqe0SI5Nb28taD+z0g5ZBh0WXjd/7FFtCm3RRSkO7tKIwd5bHy4qJrqj4NElesWuTV+EU/Aa
g+ZBUoXoAJSZpGvVLjUB1LnlD9rAd+pkZx9FBcCmrq+tGvWCrkNDm4eJL5U9XaOZ+NGa9iUQ06kY
BG2VMX8ZBfaTlmhnBo7xptXpexbp52TDiSSbEVUn1Y1LhiiJC4b7AdHtDaQyonuD/WORu75T5rfV
XBLPQFicj9DvJedvL5L2zuOYCt1tVkE8Rz9RzXh7wiQw8X/v7RDCFmEyLLd9txFk1jM8Jvp7tNOF
1kQybN2xtwaB85grqiDsny/An5LEPXuC/kfBr8/0oFu8ITRDx1+lnVBGJd5zrdnTJnPnN7XAk0Rg
gQqOcQYkdFu8Qf1qcuumFci5Krrandv5ZtvFO0vl+nVVoPnnhQCXiixlHUid1o5O91DNmX2C46no
cWxFlkw+U38+ke6h8cZ0SyZuAPhNXQfYZqnK0306B2QrRNFthq+QL5vOexKV+0hj6TWAI2ysfDjU
vW6dDLVETQbjDyLHv+cVKOZIXaQCUE4VnqJWHbakep0JvekuKaMJdbTLqj/0On7FKgh3cQY/W0P1
tbWRFbSEGGxNHcLf7HHGcxtqzFrhj4umjlZVUExXGl8rM4XtHWUVPVmDZERZ2ieMieiNso6NJyIP
2KzvjgqH06hXBJt7IJo49DdiZD7sSmIXzUg4V2NysEjom02wlZbIFtw5LheXPVAXbbpePIcI4arh
xhHGe57+rMAIPLuKCUHddBszIN8b+wRppFIMQJvCfJ+GZCRpab03up5E+8hkj2HQl7RsX0G63eV9
bO0bM3qY447gRc9uT2FF87OKeir1UPNVAKS5Fgi9+7q7Ebdz91MvLXs7zIXLWW5i2wgf1NSIbRz6
/mkydW+jaQ9A5CveBloSOpQpX8UxCCTy2Exj2CRpEQKLTcYD50Ubb2Kn7ew2aXaekOXWCvKXiS5c
HYZP+GkESffRa9JikhSDfduzaHlGZR4ix7vTK/vJUBOualdF104Nlh8Nr4XoTTyUTVwzrLcpW5L+
R63CpxbKIynBIetOSF+1MNFrNs2jm7Yuq4EHsBYhWo62djq1EzQilw7QJi45Q5Q06vf1zLfT9bw1
XoK9iKW8Oztv9gJrKKESFUdKoF/BJ+z9sDWPSZuzR3HdX3nsZductcoh5cDvK+eoqmLyo/i1nrTy
DlPPxiAgNW3z0O/SqPH1rPUV9O3I01/Y4NZbWcrkbNITYQeS/uwKjWQF8zlMZHVKPIow4WXWrR7O
3xuRORzXVnHTq3qfpdVzFkhgoAKTt5hSiryB0MkseAcRktIANBXBIR6atQnlGdy9DRBSG83tC93+
bjd0n2gCz6OVfQxtv2vMAhOm5rzZTn47h6HvEB9R9RYamH7+ljdJtHG8/HGUvCj93pUFKw9d/XqB
ltvfTTk8ujktDKgbOqAwGgphwncgn6s9VUWFRAtAvbOzO7RedYj8qZ50lDQR7FJCoI2xOaKp5ouv
abAQkRtNwbapHwNaOhGxNRsZU8DpxKtlQ3CvBZIw8OCWbQGt/9kDkYvuSid6BjvB1mtMiEwzZDwv
oaHAHOJhqu1k55GFvWn09F3x4MQmx3H6EFN9LfUAxWPJ2M+Kygcz8g2Ch4lgOWRTfFNm9fd6aDli
0zfBdtcZCUlRJCKO9N01ggGEIxFoWf1dstQGKCHYzly32aszMjlUicOeS68+ZxAUnsqoUmh3WYcE
bbk5Dq9MF/2sIbnblGfN637NvCW9sD/dkfhMveRZhvCYcexF1rsVNIDsso/MIO3Luy8mh0RRgnOl
hxhy0ZfWQeujQ7wnqrSdGwS4pBtJJ7yuEFg1MvHronlhl2fvo8696UZ5rTnxLqypWjfkgz71Xfut
FMF5ea5aJNekmFzYsR5a61vl1UD1l5HTeDY4t0b2cAii/BJmt5XMv3nmdDfozoNHekQbEJPQfzNN
ecUn6RERbE75AW80ymzJPoXVx/Kn3DiYLJGbkZ1JXQg/ZZGq26U+0fE7FDOlTjldWyVLZZQZj+40
P0VN/m2k0dFa8Q6R51XmlBdrQJ5oP/Gu4TMbTxEc1I55SD16t2LobpfPq9No6GbxLf/kjZ5s9cK5
D9rm+1DS1UKjQ3xrR609wo4s7HmjBUeino7WFMVooSHW1RlnRpveemnVZGFO1b2Tdq+VC3+ubjgD
mA+m4260ViCrm+8c7Aa1VewZZ/8Xd2eyHDmybddfkWkOGeDoB5pE3zLYBNsJjExmonV0jv7r3wLz
Pt0qvqdK01QTWrGSDCIQANzPOXuv/ZrYJhK+pLpT/h1M5xuogPvaGzcOXPOcbfGir+ynuBUbB5tM
0ObnqkaaWqbadYDhzJm7SxI6VZpLuFwRkf6UZckTXOtPporLDJzcsmzCW7NN73Uvd+iFz2YR6C0Z
cwOloQ5MA2tRdtalEtAM24gcegauUVV6tMme6D1HPAlrGIGiEUtHFxfnJrDeaGwds7ET8OFpWnfJ
TvfDbd6TKECVLKdVz+PRam9DgOkN1wgE0HNsGVu0/Ps2ia4iYeOtmZsJM32qyl0QaBs7rZeBw9Sl
xBlSDkyVAFV6AVBWu30g52nTaNS0fo4kt2Bu4+snUcRrGecP84XfaMl7kdH1YE0jFLofAZSbyEFN
9yVLIVdq/k1GgJ9qvEcG7S89RMXEHo5U2DyuKv3Z6D0bwe+v3ARbBnnzbuSWXxhOyIdDuM2yN/Ij
Ww+opdZe6PVWKiNdWMFV0H0gkYJugrgh0Rrsf/nO+PpVDd7OSGADRkJuSarNoZHmjD0tbVohDltp
PFG9RvuYDPXZSutxFN6jiui704z4JEL6OqakEGsCt2L1xBzzjVQrtMVvuh3cWZP6lVbRY56nm9RO
75g572GmL1PUtR76CqDRF73bakV1daJ2xZBqA2XjQ+jMgR3zIQ/jdWy3P2jD7MgJHtv0vdb0+zpT
r5K7XsvLUxslL6KEHNlohGljk+nI+CWh/nZiBGsWzL5DuAdVygIk4RGjX4/chHxVtfccVKmmcVvw
meBW+uRYiXOG5UIgUiEfdSZpDutnZcjbBAiiVf0MRhiCobhRGUE5JcM4N9llUXiKp+HGc9CcaPl5
Mq1jbZY/Y4jsNanl+KZfTG4qBzuFMxpyFTMzTfW7TMWvuRSHrEbrnVDgwk1ccIM925p9suN4thiQ
61wBvSpvIpf4l45hit70F3MqL70AoT2ZN5qE/0H4FJcCxrT01Br9lebSQ82aspiYiBQGiIVxIviW
S5unp23omNe4PaW4bUvqp/vc7iH5L0PEckunbY5OMVdfZL9kB31yL/Y4s21txC9+jj5yvlgCIW+D
8BYCE0gYD4MR/SueMxqtEkUAeZDTtAIaFaDeRj2Bd6Em/Si8WF2285v8CmFs3RHI4xa2ucBStm70
8pI16MPcBzPp9/ZoIk6gwx+KF3vMza0caAG54wNhbfyJnhA5u75MnXVORnHra9UH2PpdWJMMJadT
wBRVTdONTNWbbOP7Ql79iFR503WfR+8t8Mf9YA8/Co1wBkjbN41K7wPyqYfH3qje+3bT1erUK/US
WeOrC4Zfpv5T5HHLQWrJLNX8GEV8tuiCMxbZlrMyb+by0Kcq9kMjVrEW7lLXJQe6YbKBLgad+rH3
6cVJhtFpcSb1bRuk7JF4YgBu5WPq0dS7g+Mu0NwQrmrkm4ptFvEyDwYInVXnGo9Mt86QVxaoAw7U
OLvYyp6sjtu+n0JefTrqtB9KU+1yo+byo/FkW7fseX+O/HtgeGvfHzeDcXEqeS2yehuad9jonlVf
Pzi2vSFiZsF0gHZ5tCxKGAKzcluLaFDb/hqS9K/576ajc6eb/jGqojPAeJTRc57Y/AelZTy4Esxf
HPmnAeOEH0GoVFwpUfwopNg0XfHkLmtjOttGFC6CwaIOibptZntHLWL+PP/QIKvn1g0p9+KfQkXk
IkvnWojyro02IJbwD2ZF/uAhKbHaaZUC+BQqqNjV2vf6BEMWQ9hEAbcIioTOMBJo5UxP5tTOsTeb
EhKuijEoWjRFiE0kKJjVZloIGszkU517g3CldGQ5GPpd7XYXP3BoE1r7oFeXUXPPY2juw4iAv8nc
Wy9dSxN7vHZTvBriced57cWKX8O5ldkXP5Pe+6DbundyZqCIb53Q/aj8R0Y0uzDIfgYWMUMRSVWj
g2dSV+9T4NwHkuSgNtp7iPBZNiEcMcrRVEY8HY/IUsJGH/1lO7pvOdO0lc2EPMsQKKdkeqHhsnDr
WsaS9C9t5TJWXSaNRLqAbIAJVD4L4NnbSvE6PzJDNbw4klANpj/OUlMXx2tM6Mc6rt5iR2TLKkA1
cbbHaNewnziQ9PGlafz/1i/uCw8b9//dL34q2ljF738XbBKGMv/WvwSbnve/PAPjt2+ZnkUHz0GW
+S/Fpm/N2ksxh5giRuJfEHP+p2ITlqPwqD8dD6y2j3z8/yg2BS/oo670XSF8nfvu/9Eyzt//q2DT
MEjpQvdpIAE1LNcWs6P8L1jGeKx7+DxGvYcwpLiRlb/16vFaMURLsXwuHeEg44gQAo31MNcK/RzC
VOIEXelRNZ2jVGxGF4+R76Qnz7DHbV6dh6ZF2RbIR3IR0M/0xqqwPG3tZw3baibRW3IVoXMP0V4a
WCytBu9WAQ9O1K+MbGn6IVmDp02Dq60lsdzP3kVFFUz8WnFhy2ZRFi+ZE0+bPDG7Zd6iL+s0Hz8K
nggqqhN88hYbjkUOgVSrtELsRW8RpGBBz7XmICr5XmVWu3Os+lpXikyskPda6IR+dxaeGbbD+Gzo
9FVkqhtkpPxsCBbetyHW6igO1y4b3Izx7SaRZMFGefZeSl6gLilCq1Fuxson/3SohqPhweSHnOZ7
/aUe0YMYBRo4H8gEU89d4gyfynuNjLqkqNPCJWM0bekVwiQ5aaDQjBOHjR1qmrCLEMs41MpGRxQS
OlsiV7xp15IBwsgMw5pnvSHRMXd/uaJvf0t3/0feytsCHqP63/9z1g1/u0AsIPsWbAMyu4VpAw/9
6wWSjF7dFV1Z7kvTv+oNz7+vL5mn8qXtKGJGx9ZfTll7AWTBhjMj+Dl2/3Uy//lYvomLuVYtyzd1
02L+6iFY+Rb3KxD1kXObAhnQamRilCZoiax6V2js44V81Pz8Jyvkn87AN6jC/GfJIjNcOA02mQ/m
tzMwtY4xwRnN9kqLT7TEaDA+GsEUElCGJ7sRNQgRSvSENXlRot7n8d3n26BvDrwNh27l9PTP52Gm
Vnz/TKC5uvoszeVZoPPk+NtnogsFaE5leyviRKD2sRCMksI9UgoOTEgAi9S4sqzMWTtJeuzzbEIS
nJIjz6RzMB1B9qb/sxtKtn70erZ+ARhnfikSFNaDKcRSBcnDPx+0OR/UX6ThX6cR8TqADMNjNPo9
rDnkDsCkl3DQfg2/Wo2sMt64bjrNXdSJY9B+Yyth9tWrY+gg5ULuwxhy9wKubbGuxWflUH+bfqMt
Wq24c77AsDA6A3NdMX2htFyh8kMoUCUfTVHOuHGVHkBEKGZv4wcl/U1lzydCxJ9Un80msBmn2RGF
r1c1NLT86x/e8XxhfHvH6OF5py4xktZM0P3bxzSkYRbJVI/3edPvkfpZZPPFchv2j5E3iRMB2Ws/
B9mvCytBJj3p4G7nGLkJTWs5Q/5Lk3le18mN66CO0Gubhoe5igfRL8TgX+nQxcskuGmDtKMTz0PA
L9tylWfBu18aNNbbikzgFOVXbrfvVTFMu1qjO1ngnK8CF/Gqtba64E/3C4vTt7dt67pH/Bn9Ur66
3+4X+LEuZjwz2Te1fy2Y8XLKp0sdZB9aG7Tb6ldOBzYXhoaWZlQrPMv0GtauCqcNycQhovxjo0LE
sQZ2vj98JP/dsRk4HQQwH2DI4ps/oSaExWxqJ9lX406vU/cwZcVL4dUsCcq5lhr5duB01l/LgehI
ZnGIHstDel8m+vFl380jOm7zVtCIij6siSiaJnTuuCzVqu0qb1k0uOCMqf5lW7q3yMV18seDnRPK
Y99WoVHvNEFbscC4iWJO3qqks1ZaGCN9LeUhTuK32Aqc8z+/beO/PsJsTCOGAc/Z8V1H/7bKk7PT
x6FTIm+Eu7yys+TWUpO/1CndybWJ73K0v1bOjLQxjz5KpNU0guM3qug+kRYz+JiguT8c0rd1BUEu
h+Gz9WErQ/WJ8+RvN4eFdhzUih/vo4BQr0yfLnqE7reWOYmSrrWPgGUS76wfBWHyq8atb2KXLoeS
xp+OZL4N/3Kbfh2JbYCHthDRWAxg/n4kiWwcjfZCvG/iAOHfpyLdfC+JadvECaElgudQOkbhYRIR
wlQUTkVU7iCZDIexz5yl2biPmUfea9ROSICEvS4c8YdjNOfr8r8cI4wg1JtfT5P5bP5lm9Y6maqd
YuBRouwbn4HdodbSleUXT5rw1Bt9pCnU5dGNAbSU0YfbYS+we6Hf2LG8YUP5mSYAKL3yM7V9Zsjk
cOroEbtZsS20LITHJZDDET+99iaJi15oj21LG78YhTpnA7s9r05Wmlv+8ex/Wxbms2/4Hms6aXCC
7ty3O7Ij6yieAzvQetIcqrBrR3CpjzFtolWj6CeYVFe5wKHYGFgo6P0BOzBHCWC/APPoIj+DNJYm
2h/uGfvbbmM+MMEq6zjEHbEX975doB3ao2IK3Hjfozp2G1K4VVIkrPXj1dYx5w5Y8pZxOt17wRxY
EzOiAOgiaKeCFmklm1B0DzXZtYgbAm1v+/GqKE13b4nRwO6iNlMOF9ftMzphsiKE0aHmjz3mzJqz
i7O4vZqDTkb8lGjvhSz39pyZnY3NJ3Kvkgk9ae6B1QJ4EkTi2fKurYpoMxZxT3Ml1ZaVQL3lQ0o/
oXT/DFCEHtO2vclFalzyjs+xQatkl827N2HcFuSJZuuiiejVgLElDs7fQsdOVk3hwFqYCeYBB3L3
zw8B9795CNg69Y3vUiH5tNb+flmzXQ36ydW0ncX2gzTDmNVbRotp4o1nGMJuTdndBQQ7MRDt6I9U
pLWQqEcPhwDpwsCRQOeJyW46gJKgCWhHMrmlz4ULAYxaXeQ/CyJgNvDPnoPMVzvuZ28Z+swVBNvM
BWEVCBUbgrmDNCAJnYZU2dXWaxlcSSFUVE6nws4IiJn8l4QUBTBrgiClHLjWyDjpMCnyYRlQw5lD
vBqk8/NhOPbMScu2/9UrF9Jrb8+wA4ydjk6UZ19Z1E+qfo/UeJmyflzSSZcbk+F3iLtpR3cYoLSG
mDsM6ll83OwMD89E6Wjdqs/8NzvUxF1ejBeOmKk6aUeTViCQI3HMK21/+c8fkPFtveQm8HDDmzDK
bPaquA7//gHpfg6LK+MskbTTMm9XuGiQ5pdDS+ygMUcLN+uih25ReQ0bmSG/OhnhPcDe7yKb6W3m
inNKbNXSTBFc5ko16z8c4bdN1tcRso6z3xAeX78XBbEmuIg0Ff/eC1c9IbcBI79CZ23Hb0SnLKeT
H4+bPsCemtXsf8KqeBtjtskuzJNFUYY7a3Ih804UYH84Oir/b89tTydiRlA62L7ne9/O3+gpW1lD
wlVG12wbx7pPtmr/liVuukEJTf760I9HjTnhMZexubQTIlYSAXNiXvSiKlz98wGZvyv6vy8lngkk
TvdtSikO7duulFmQJrpKBLvBREppmzRC5cC2y/D2eZdrL/zTponi/BTGcbSV5U8/E+W7WbwaCRr9
wjTrHy0+LvqEctdPXnS0ip9sZ9oj0ux8FQfEWUaxeRvIaVj35IhvSA7mvu64KzpjIrQwewpbTMtd
1Ky7dAhvazempOKu3vNRnvEsfBZlkZxxg5c7sp5vA1Fwn4cdrBDOJLGrtLkmvzO3Th1/1EkUnYbZ
vZAWNZPJhF2w7TtAaNzblh3GIWJYuevq1Qi2/wddPwEBCXsnEsXB31V5eGwzXirxC+bjFn138gfu
fYeAqyJi8ZehBQIqkPGhxKoIEngatlGnfvFxI6hLOhPHjvdpMiZbZ1nNm5IgELw5VzWaup1uguCU
HnouPDMrN7KSq/BeOdnRGQ3IPX3GYINgdkJ1l2LFpoBmkfOMk1M29jrA/fEUuNmmVQqtZ16vyEoP
xcoTZX1kQX0jOGu6MxmSWS4tCRvrw1L2kX3I5s5FOGInMZg3uYY2HOOsZUhGZvmCsolo6M56lTlp
EX6Ajx89AcM65zwNHuMmD/NMxeq781uHFatFUuijrNgWdeC8TGKbgnxBdovyQIpfaK3FfZsl7+40
9vSBRm3rKeaMA1qvlu7W1ulNa4Xi3r6RhuafjcTeq74JbrIZawLgBDzf0PNJeh0QhUTszECWqzpi
/lsyDV4PGN2XiNGiW8yFjGusnCkEUzqqG4Fmkrt6ylsQgBasMhNRwyoqSBM2iGQcy/xG9QM4EcdM
iIzCTaXbzqtH+PAyCXOY8rFPzFXv/YgsmCaEaacnekCYx6rZjpsM9ZWyWW6cNnX5TSbgBrGl5GJw
LUfYaPdO3X/2EDG2oeYYKDDKmh00bXtVlIi1jbNlo9OMXXU0B2JU/bF/tKYKbeV8TztTu+oqo0Eb
h3u4E669ykrniBeKtlCvnFWt3K2w6jP6wehMNiS6kQR5iJNrK8No0mVoE41lQRXbObF1J8yuwZU8
sE9tB7AyBSqVZEBIlwUyhHxa3U7t/Ccc90ScnH6nV8Yx6igbG7H+vemu82CT+LTXmXqhuUSMhQYG
k7AbiX2RlRIqgbEOtYnOW22zRyQNZI1zddi6QYpMx8qeA0Dga8Usapl2fnxL6JpN+gfLl+k9FV2F
Oww9O8rSzNgEhd6dfWM0nsyAGzISj0ILhyehgIFZCiuXYMO00iI0MkMXik3hqG0ahMGp1ZiElp6z
yUzQV+nw0OWjc2YPhOIhIMLTnhA1WBdfQyqgyx+d3jvYxgJCHBGfoKvkoGPlXwyyv5fRPCFTLgok
hyp5k5rg2ruIkaAfWUSGD9vKjMIbMf5wUCmMVWWc025C0JEUTOUt5FBaktvYMJHlla0RbtHSXy0p
dhFRhaduQLQECaFCMUEzXaGZyR391BnDOXD6Zi1gkt1pKAaM+Y0XTO22RufVGEnb4ckriV0Mkukx
NcSJ/aO2i2ReXzzBwaVhHDxHzfSkTYiXXM03zrgOW/TyHTS12N7KfjKfSjeJCFuIumNnUuWyGsZR
mi25rTYlprmTgyV96cap9UxgHQ4IM8mPowjNZaEp/bUCYkxAo4M+drK2lO5zEiH9CcNSuxgVyNow
UKUYg/ej6E3i+UIL70/S6EuaPvd1aPgPjmbR6hgTcTTs5K3MIAGwU2vYSt6Mbrxmo0HpX00vFrLy
VQWVJ8sMWhPBT1zwCXWA/ymKSuFrM9u9qbTuEk+z7Ej6dx3ke66+AdFkA73Gns3G/kDYLZmh3JY7
242ush/qiw4paWWRFEk9bpbbtD+7wYWPMsOLU3+4/mDT7TVKspB5DnVaZ97QJnkx2MhIu1GHPoqj
s8yzI/Hj2ymr7uyIe7CoTW1l+jYR69nsq06Uwg8/tMsYhljdv6MzeYInmJ9TKGQI7d1qU1oA+1JS
2umM33y96qDINtVjhoDp0KPrwoi+sYw3a6h5VvU2bpVM3woym/FM6uV5UmJvmhJCHhI9gHNgdATe
SYsLmtmfWkCXz8nNPU5JUt9Vo1csPGUeJiMwtoCkGAg7SFBDFG7Sr+FWGcmA3ce5L8fauES0w11E
kEumFNmhRya/iM1a3xs+7r4wxOCp6f1a6zO2344fLDMnO8I6WbY2TVfSBJhL5bjG+6J+zJDDBanZ
vWTteyNp3lCxmIvaS2+GKAcwyQxwF5NV2Eub0VM9q/x45C7qLIlnZNCF9OpTjrfy1EeyZrvWC1Kn
LV4mjVjVWAQrWZgP0S+2kcZR88c1UqR6j2N83efSOylcIIbp7qwKdTJX7D6LxMuETOoU4dVdphEw
+Rn1JdkCmj5rNHTNhjKybZAKw9nzGBZTPfjYRaWmDNQ9LLe67iCGSbx2LkHddVeCrDJlWx91J4ep
X2vrIBIGdqQSgr/SoCulrrHxJ+8xHfxPt43ys29Fh0nS5GqTEo8JYkIksOMRn3+91eAI6GnUUoXb
DnVMuyyccLhkVu5vfehhsvulGj1BjaXdZxbeeyWZoYxphOwXm2HpdumhVmAo5DBhDiWi0sr8Yusy
w1kwTYk2HgmnC0Pvy72f1E9e3KOJeR6kMyBpdGgRI8/0AvshnQcePMf33AWIlHx2hnYdPJa4Pgys
zK67UxhpliK0jBNWas+LH+KWNiO3nGLRnU3doZzHOhNgunLrpM07oLbDwEo8jPKi0f9eUPnRdqo3
WPOqzYjKhy40AxLlPIWoM9eVCmx6ZsEdefKHVEIydJo5DX0g8mMcQubT5Y3pIvqp2TttasNaJpb9
wJZ6JWKnP7VMKsNYepuxIwIyarOPcR3k7UcZ1u6yoxmDTfA1dDGADEG286z0WtMaWehINNoekyOT
dmOPJzxcdE2VsyXOMTSPyM21gG2bAEOMt24FhW6bxlO51Kek4vGGRnRI2wBjNSpuU+gkMhPuO5A3
2+ndqnzuu5I4YrobBAqzNEPNufbTi2gbuU7DNl5ZJiIhI7XM5eCio+yr8ZMsCHAAyGsMq3wivTJi
4KbAnWjJRvPYTgRkro9psYZY9BpHYCZS6AVZrbZJjK+GDmsJw7JYRmIA5jZoy6nXXvBr8nGP79T2
BpWPt40U5XY2MHEWHbK+NFu1UDsAhajHiAKObYW75uc2HdyLVRiVH4ZjHl0HYfDIIkcDJjp3OS07
DF+JCQxVVRGw88Q/5D4ayoLBHS49xOXaJc3X/lS6Sw3yGNIIyEtuxWlvUyCVMrjtA6K0uyZhZp1h
SpjI80ro/COQjC5muB1IhB1rMl8onNrIPWVzM8gvxXvclmeUEtmySYtTrWU/RD4e/fA0kqfM3ejO
F33OTqFNb2D/NyzXtb6Mgg/IpfeOKx9Kp96R6/PY0G/ATkOTo/Ip0q38pk7xCBKpuvNDHnw+bZlF
kHG79FXyI0XkIfuc3kSLP4RIE3qJxsoMUkoTzd87M6n0TRUyv5Oev4t4FKyctODRN3cD9U5027qM
Hsoa99EY2PWZESC3BCZDJv3122z2I77VTmEF+48OjmiU4jmaP8Ba/w7/8XJE+bHM2arMsUFf//D1
I1/f/v7yBen6HR/09Z990K0bz37/+jkHtQ/r3fzLPuPDGaUKQOvr+7HS4SBQxn199/sHIZf6G3/Q
T7+//cufmn+tT70QJDBAnp0Bn7Mt+mRbVuRzfntl0ZQCMen8R//1sqOaYaBm/vtI/n0Mv3/z9w/9
5VVCXzzkU5Jt4OUBIf46DN0mmyYJkxAb8X++hW/H99++za+f+Xbivv7f77/69Tu/X2d+WTgjj76i
GTWG59CmXLcaXe5tpboLU2HoyqgDend497N2x1613Q4aKufSi6aDVuPDGTs6+5NeYKXgibZJlJUt
Q6Prb02PDX4i+xcZtZsojd+7ND9joI/3qiTJQJJXb6WoaZvoqW8IaG7S1lvrTdos4ips1sbQPYdR
7p9dmeG574M98ek5S5sF41dWckHmtFoYaHn1KYXNGmhyXwfRQSFdPM0eEcctT46HXM7094PjpWtU
hd2GAmRGvATGwhH6LxX54X2if9Q9jg+Rou3Paws/jG8NG/KfcWYstGF6Bwl2lw7ROuwJyNbhVjrx
jMnwddR1PE2TbDgT/tvvMwMOT93rx6Q272oyGVY2yOulN5wadPtlnOm7opuI9x1RDFte024dt95G
lnMNuFbOOjYWAIPFGnBStPW0WzxhiCojRIsmcRl9SSaDb+5CG0l/uK6p2JZhYQXLSnNdpl2cNBXg
fh3akZ1qdpvpDzGt7lU9uT88/GWocX1Cm5AfOf3e4TJATvqZsWdDKshqBCwIXGK1TiC2M3JrcMfX
JmnZWrwd8hZvM1dCg99jVUjtBjSEf9G8fSX7M32Nd93owFa0qzBFNScVdVDUw053m8fEDLxT5MtN
DBmLeKTxtTT8W5tp0rYmMX3RSG3T9U0Lfh1lXkBWPT1a5JQmZl439F14kOOthWyUtxQeI0FwtUMi
Ym5n+zwgVL42n0UHPtbBM3Wo3LTgaGmnm4k61VTUF6/oN2F1g248PpFSay9wTxOpXHjVNpDWAGMD
T9c0AgF2gUDxAN3E5RAszVF/TIUc0c9p8W6SxQzWZpKDyuqQZuPCoPcQoFfd5nVJ+PtY72dguhkx
yRz9fOXmEFBxk8YzvBzykI6E8Gu/6GhOt9BGA86uKAKg0mG8K434Mx3yfCMxRgVjEm0HEKc7o3G8
m8hMl0C6qM2xrsMHioMF4Yi3vDV1ljNClrnyjZboNDTcnypD4KIFJHWJuIW1Y9vtDhXpOuvXObYJ
cr1BX5pVtTfi4ZgjZVuBlkgeXHTKuiJ/O6aF0gwyXRGzux4L563rqp6Ego9keqinKdtVk0cD31Tn
0VuWXVzjSGtYTsX0bpPbCs+2v2R5cMWM/skUyapdkg3ccZ/a2gF6Bwcps2DXuVCFIgsLYxl6DHQD
2wQvAKaAxe5laHMufRM9W5M7wezVvJiJaOfO0YJJc3oKjGId1UwEQL6xEIPlXIxVfRTWjNqC6TIr
xHJyUHExIeMDI0DU+LNQConirLZmTHdVKr2bxwNj2w+s2k68MWN1TVV4sokmM5FU0uW5rSd0LZGE
B+Ga5HRmIypJXR+adRx2F3S64zITMuejLXFFV/Zb3ro8NCxgPoYdInuM0YyIHiejWTYvBvLnxjWG
bWtOn3oCgFSOD4h7t/GvNiA8cBicA7Z2hUnM+MUF2C+xmbKHwBUGWmUTsM/fBo0l163mjvCVRLsg
znwHx4gLECkKwXxLsCv+hjIZf9mI6jEXmVxnH+wxBsT6xyKzDpOTwXNqfEyM1C+oh+9RKaOea0cg
yqCE0/jJ19G1C4hQSg8SpOLGGS7qlhiag7B8uqhWh4o1vmqxVpN4SE/VrQIEz5olt/WnHUPaJk9r
lilNqxyswlKTprtuZXdNaFuYVfJLat6d1+hcaIE1LCeYN/G9klW1ySrFPTJmdzKV59EW+pphgemS
u2SaAs14c0Ji/owhHI9LiBqg7eW1JPtri2PAW2k9PXDALQ4hCiWUSS3buMXEfoZI0dqimWA0a8fg
z6SjKm5RrIVnTb/B/PtUlorphNm/B8gmMBIARhrbkdH1FD4lqfVTVGOwUXPraZocOAFsKVQm3Huz
QbxpLvWhr9Y2hLCT4g6Iau1DJTwfevdFq3MKlloU567BuGrbT67RHvTqbdR1+Aoi6Hj4jftQaXin
4mrrGfphSgNac5NLaprL7CwK6nar5d4TTtf4WOny1WGjVzW62IjWZQsf0C7rB+c6Tf3OmJ2mijs0
nSpULxB4i7iwlpHfU89K5qRFMuz0BH501sBkagHQWJG+SM2m27VZcY5b+62lgbvxwRYsRhfMV/DS
GU18hDL+0xn42dYkuL6gSIwDf6nKpGL/TV/Yi7kyI98e154gvglBXrlD9urk1BtePOqbvlX5pnMP
TYA2EzRNsWKbX3kl7TwyFE99APPC6AvYGVWDSYOeRmVlV9VuNEfDKM/Tk1I1bmmx1/ssEcaxjuYS
TylxaIoGZxp1vdemw7It7W5tOp2+jS12/CxVBx0P4yKJR+rBGnt1krsrTUewbTfhr8Cd9ghV3C1b
ER7LPZPtSYFkDhurXep0Exdzh6q3ArnxCxZOPRqPQyJ3Rdjty7xbWFhDeHBiM3FWeYoQz07jx4BG
5jIXg7ckduVWWOM1zzuawmbcb0jPPVs8vnt8x1qFkN4NzQOpjcBVwU3Ujg+sUVr2IiXOoJtvUojV
2Zq/SD6o3DJvjem3Qe/wkGInkeTEYndpiWBeEz0frwkitdfSpgNCs6JmDLPIGdOdqvAnqHGiXmrX
A3YCqJGe0H0Cb2XbGuW4coeHqTDzT/riWRWBkTcMAiIY0D6HafjczpLwJEH0nBvVURsYo+dwuSeb
PVCdYcT2EeyS71KRhoIVXnzaRegxFyHqaYR9TxiDuNF6Ga2DEO7r0ImX0Ig33iHEdbqj2qFRp8o3
qYZhLYryJvbt5KZynT0xiN2C3Xy/UZBB9k5lbrxk15RdclhRuDkrT+ruEVHveYykvxv18X4Itqjn
tLWq6y3+no5yJmKReBMxpgG5jksQAtJoSwzJjIQatOu12QLOKK2nyu/vR0xXFTihFaT05xby5Eab
Lq0VQKEn+RCiT7GwZHNGwnfUQ/NWUzVnoHcXfRNdHG7/JQP3m8TuJDd7Fay8ud+p1HPQOgNPNhfp
NkJmniT6Cm+uzTVigLkYprWtEK25Rt4djPBUDM2VOQF0Rc2XK/r+95Nx29RylmyieMKHHs4wglU3
407a0t1NWn1CH2itu6Fjy+VP81a8ugn0MjqTQXKP3preZ0E/ksm7oV2Gxn+QCtNGHiftgdYtTek8
dsJ1UtJN+f0/247xeo04SLgFg6Vs9lxpWskSW5qPoWBG1YZYxpRKgHxBtGA1KjCWWwWAYAhfyc6J
XLBDpNB8fXFD+PtWxNZpjmH5+gLsqcAhDgDg3/QeXI0Hd9LNncpJvyza9gWlH47P3BWHngwUMgqI
yml6FR9755FICeYEWgYjyY2wl7fuzpjjNcqhRoFmFqeASOfD1xdNJ03s679YrqDc0xDChT6n0yGP
G6rkkAqyK5oZtfM797OZc0CNPmy2BeQfa45LxcBMpOjXO/z392aLz52kcSau0jVbeJ0JaaUlovNx
BhZDRi84zTNS2OwbYn8bL3yGv/Ef3J3HktzItmX/pee4BofGs7YehBYZkZFMRXICYyZJaK0c/vW9
PFjv1u0y6x94g4KlKqYIwP34OXuvHW1pCS1Zg61af8/KTkhx//vbp3Tf+jIK/wS40rLG7hhWqtuN
yni+Q4X6bwyaidz4d8CrJBNgKy2y2JUdsUAPvYFSPof044HH8hrOH/BEm20hyCAKKswEnUM3opuW
ZYUdAgttWq0rIuw3VcrNWJkTjPd7bLrl/3dQZd6XxUldA/1LlU7ErwPQBZFqlB5DMOx72kGHP5/U
53deSAaF8kMFdsMMjDTIUzvY0E2Hkt+EYfeT1OfP+yVjq9hI2lYrS+e/LCkI6jLLNqh9r5lXokEF
pbGhihMrsk67k9QXoKlIZhiXD4cuU5tyWKwTPnBiNIzA+pa7ajgGaX5Ay+2e/Dz+0XqtsbUh5MbD
UO7Ghdje+4V+9kaMPqXyTKLLUsD5yGpCPu6fvL9V6He7oGGSgg0eNTZDz8RY2MR1b82f5FtfkEWA
mjkWuoNjJSQDjK+1hxcINMs39jgoROVnBS7UCxDRTDipmfYjF8gh+5KhENd8WE3zUxGc88h8AxjB
NDOa6PKab4pz7QrJ6s2S9ruwxJs7EacxRBPYM+wVmMMXOJO0zscjNfEvaKKb+Hvsjl/bknGoXfBP
g/d99I35CQXmWz/NK+Q6r9KjAiGBw5xCvrdooTq2H0AxfyC+fAK3yGGzMeUazdKxDKqzQZN/Hcy0
zC2LqBV7QMBOaaYYaDHq09mDrEr1qfaXhzxRHOr0h/6+9PSjGDrgA6kWDdThk4Xftnsj48yuP/eP
L03vYdP3f/L+aXMc/G0nnfd/fN0U6gij+wfvX6d6N9iZrXOp85KpEJaSQ7zYxZpRw+/WnS9Ogdql
DdOvEUM8XIAL7M7FePWpALDlhMNp6sxNYJzLLArOHXkrW68wLzIqvTVzwSejDx6jzlshsrBWfUt+
0BzzgpQzuQlT9MWx9STMBcOUh5xhTVY3m0/1AaONKW0ZGw+N/8wjJ8zf41QPIInWaQVzza27i2Dx
ePD8kzOTSRHkyWbB1PnFJrGTip7iBt96drpzWftSXt2ExwoyDA33gjAroxk+WmSe+xrJZ2uVBxoJ
1kHbDzn2+9R07d51IU64g7mz0ChvMG2qrTeKZ5G18uCMMUV3xF4cUGMsbNd727vaXXjA6t7fpCr2
JJ0PpySyjp2b+BtyEbp9FshDwpGFUhHFdYLIfE8nkrP+IH77vuQZdZZNnzNJyuzsK/h4WjQOxED2
/GV+N0Uwnfw6/yHSYtiR9ffZaziy1z8BPrt5Q/zTcSvzbCbGJo4fGrby1zm39mbeu0cCzNazSfG7
9PvBDaYjx9nXsgssZsMM6gR28boP3lrLjnetHgT0tX/l6XhNwwS9gSCfpbSDXTAkH1k/f2W151es
j45tcZZIkhcnlDffReTEvF8VJKKXOc/ZMDe7qW5nZi64r5B8/TJ+cs6ayVPzXvCpzltEqLALRvsF
x8lwch0ioY0BYBBGqd9NPUf7Xl00gyZk0nZijlmGBrrgLsJ5q54dDiulC7palO+253z6FQQgl77g
mrnaQsglkySmsdLn57GjVGupmnQ9MkQC/Nzs0w5vaLahyuVwbifb2bAOYz8+VFLVO9eAcGY409ox
0xsE++++ndzmeLpliAGI/QIJ5cBkiaIY613Y0rrON3iy4RTpk+a2zb3z0niPymZ4laMksTDC0kCS
L7FgCFx1yU/DVsSJtMa5anuESeMF6uo3J9dcEXu+5bX/1Hn0KgZMbfP0nhTT1ypJLr4rDxk9ezdr
QrIPyu+Bj/5MTc3KJtqaO7Z+qKvqB68+ITFOjKU7+aTWUmu3So7Wkj+w0JvMlX56ff0AyOuXFM6v
kZE8C/QPWSBo692Z2cl4U1XZrcWAGRt7wINfLh9lH/xuEJo3CAnCrjN5OsXN7n+igfmYhPfdehnG
PqO9w0Kp2vpzMT3++skvGcBX8CN3Xscyuyal/S1XuhVgMbPop7cltCRnogyxQBDziEKkaMnqQ+D+
jfsy3WYmOYsU3NclNt+GAEZxhk6YPry5g8SCZ5ZWGEU9iTmLzM920D2LANdDzzSR1gksu6g3IeXM
WgZIfLFnrkMTByVDdpT1lnqwfZshPT943mO2N535JWuHZl+pilF/e07G4dtQmBWj//cU7Nt2ZFst
BaF75FSE505aIC+b1WC4j4m0272oLNqgGOolGnJRzeFmFvJqTx5dMPyUWJf3UweFUjLY4HD9mMQW
u/pjo21DTvva0eT1YvdhWOhd+XrNstx+FUfJ0UyclcdMitaa8zmbyHCsrAX2I5KNFY/Uvub4EvTZ
l7mHK0rnVWJMBozCBMSg9YuTh9WKGzATFLD8YgejI1cunbRO+JjN/RPs4R9RGHzhL7xQibC3T7cl
ZukpG0Jwvc2YRCdjHB7HPDrVsXsgLYkDg0Ws5PxGg8n2zd+In6sxZELg51/qenmeBvXeaFdrKIrT
lJYPXcEAxODlgQSx8QQNLJF+IgzJC/vJzrGo+EP4IVwTsvU04sCeAbzAQIwNd1qDZe73lV2jcu2R
kvyI0dKtwin6rmZz2pKSVmpQW2LcXMyg5DsiqGFeOdoftCbOysWn5ETN5zDId4e+Ttb0HqeMX82I
DK3zIKNmvrs3hv4tSb1XphY00UY6yGkx/8KbzJ4pgiczjfdj+y0yIwkgxryapXHJhPoMCLsCw7UN
mBQiiNtGpNdRNFRvRsduW4fNp870maj92Hg6uM1BJHY9jX1Q/RxPnf4rwyS4NFnQHLAqYPOaJnRt
lkn1IBdg+9PPaOD8ko/q1nmmJt+V5gbZDM3y6rdJW5TNdXqKu4iHEjUBwWg7jskvqv80UmxHYw5B
1BqGsyAubcXknv5R+Vx2AuNYi6itTooRKwMlcDn9WGI/vaRh9x5Xol95vRkSJFzAnQ/rD8FQgGR6
gqfSsi4BudM6NxhEIEwoNyC1QJ4Z/D2zCFTVImiBKst+qIH8b0wf/P6UmNdQy+jNJjrFgQs40HOe
2+XZnnKUejXyCoEazyWogDmFt+W3RPej20uj731GFDXnVsEaJ/jH2I7RvFdj3MJVrKGB5MQTFDaB
ZFGDfL32OF+SwSsYP0MeEPOhCJE9pQAB0BdZzcZHy7hSHdIqvHDDKR0CZ0c4Vrt2RfgSBUXzPGQ5
LRQHegDlZqq56jSghzw9V+7y1DLPe4A45D94aQsRL6BqFARqPYgybDaxsC6hVXzEABgfInwUR8lM
bA799mHUl6BOyckSvLx49zyC3ilCFllAeaNFbjaqOqc2B8Q8150l1JKnrhjJVeqWl6UoxYH+2aOX
oZ67X4IRuIdVbsrWDfc5KKtT2ttogmjrxx6MrWVkExXOqPPaevpjbCXX+0UsKPeMEKW5o24Bg3sP
07J2JSL6XIkhfIiKCK2IJ3WOY5kcJlS/VluDJmUzXDcR/nsHtvBajr35TK06PfvHBkrzcwA2DQOH
a529sbZWoHQV9ercvQxCljtcEVSJWWbtg4xbLh5c48muX+MRuv39HQ9QFMwnfggSCVeT484OjwGS
AsdC0Z33vbomKmFf9ahmGhOPezjw5/GsynlIpupX7wzp3rY676FQOKtElx48JnRrr+3V2kwQ//iR
fQ3BQSO9jYytl2OLKOgErx1/xj89W8PesjjuDZmCcTsRSbWEkD/acuBfmxgMq5op/2LScxnCqwz2
s92QuATr1sqGw8Km/phnrdg4k6iR4cEw9GaPfxOwTCoeyFFE52fliBkto+FFlgbOvJEjQ6KOahnN
A2SsI+kP/SqhnCgykZ1Hoj/qzjtkYfsF3AO41lTsEu2zxETHEEMZF9m54yZIqN29EeUd8hgQ6g2P
uwb7GTJT3KTtgmB0O7TsTGnP/2ybMdCWqdo3Ho14o6Gv2PcDKO4J9QXiAUyUzok4S4N2XE+t6J8I
j7zVU3YUNP6ooIwe99JbYOIQuBt6xwYkmhn3ILY4+Wl+7t5mA906MKGFE2vOXHcBQ+hfkkwWezV0
j41yHlRfVjvpd3CPjZ+hMztoScvVGGt5CwE5OHz5Q6DX4ega5eeiwnxMEQjSSrLCqPHDWZarmqrn
uppyZp4yWhHqB6udGg7yB34tTC2pb2zdDo5IUC4AWibndx6RUjnQzUPiJK9+Fp31f8pl9838mYSP
sH1PEIkx1ky6uTgHkfXSLOnyGMzQ5yfWf1sTZ5bkm1HUX2oiI4D4RAhZchRegB/ZXIF2MTvbkBHH
Qlk75LoH9GCWSjE3Hp0NNK+PIusR1NqLprLV6pKln0XlhkcO+zRQvb5nkSLhkRQDAGERlmLDcy85
TL2V32HJjkOaYF1+ovEK/N3OBt1rFqygJjMy7x2XTHYb4vlrG1F+JON4qGIObGrOHsKsJw22dEgC
HLVlOpQYjueVB+HwEOd2TDUzJAdbcrLOSiIExhKkaTtHJ9sDczyZxfAFnMkhc35GeZhQg6O4loxW
z1GW3EZ3Mo4RM+khFrDU0gqfUiLOfQZBvw7A0+XFBJyfHqG+x83taNMaVjr1YxnErq3YMBYZHJOx
6Y4m5qvMdRj2TOqpEMUtaUsPCmwfU3OQMFm5jbHKpf/IfvhqyuYbj5B5TAy0noHqwqPG/yLuNB4t
q36zmELtvXH4qLKMcGM3/YKqWLtN5MOSORdvTANOwdQXfTW/EfKwUvBUo4WZh/Roznpxw781TGsv
Y0Ki1PcWshxtRfehN7EPOA0nKmvk+WaKHGGlzE7cXym9vObmdmot2xHzj9/gPofWOyqkNPFT1UwO
/nH3HDTG2kW0zFTCfS9QRNjuFOAwmTB0V86HUMIA/xzQQ2cisU1ls4nC4eNujb//xcpqIPg3fQSO
0keQt1L12hCCYdK1awIfut6ALrKr+03tUCIWAoh+TmWFwhz3Z+ozD+9oUgRO9tCH7tM0LlRM2gN8
N/uZ8+CePU2pilypgxVddXBR9F8b58v9q7qhQ6EZ4mkFU4DYm2jw3ZT0KKCSNuRFJ9PNHRAiWAFs
IQ9WmKqoCrLgKuy+3oSts2qdKoNYxtykJZy3yQOxDhHHXeqwt/l/wQsQlnK3Zpqx8REv5QtnfWZm
KjkweznnIqfYxE1T5x/JHJsH4dEM7pXY5m76UTmIWJG0JH+89mJydjOYDZYGJEwRTwChpZw71VDt
SQZiOr4uNUoAAzgmTWR6huPiWfhuNzM2b2Sj2xp2H3XgwGuDeS72vxU049acMF8yh3+ysJtpHbfR
EaRdv0EXRYZyLlY9DtjRQzObFi9OK/nWOVZjeiaAHKcb2dH9quj535MItWTUkbMaRuPq/pU+cZR/
ltTcbcHKONG3bIpe4mFhpWOGhHyN0y4JLJCsINVPEwG2bQXhVDGhyTFQd1hD0FmtFRIjo7V+sp5q
C1t+Ew29OGsmaUUEfI+8zTZJghRitupNmk0PqWv/8AXrUW521zqhojYbbLoW63zC/Bg5I8+C+2jM
Di+S5X5puUkWfqqgh/hV4ClvMuDeI2cxr2HqY6S82A5Q7WTJKIwMVGZ9v9F/GYaRsBYDirteR3dJ
FB40OPc+4kK7JKJlFMnHfT9RrX8s4uq4ZLfJcj+ThqNDE+q0L92+62w0QXyppJaU1fQ1Ubx2ojYM
nJoVdmhEKCkv39XKHh1hV3uvkeU5CzNx6DAQ9OMgdyXxSJxQKeeDYjZevWSQp1k4h9Y0r6r3+kvX
jsOlZuZeMjM9+nklj7oG9oq5vRU2iyZpCd/GeHZuE2WkSd4Phr8CeKUFTm/QEx6Q9aQUbOZZZodq
9L6R8lmc7xdjGr8niRETPdsAkCOFy4hHk+TmBXm14BByrpT/nsxEGCMbsS6LNNNDpHCCs45+Ydg+
7ZVlfmncwduxlrhneyRZo5yoh2S/aTjiH9qg/R4Wwlq3vXgCCQqGYzG2s8cmqW8qU2MdktH5avgM
E7NB//1or53cBWeaDpB3aILyWz7I8MiwJ9zrM/89AAeBk3kcgoPfFuGeJr+3QovA4K41N8VsgrXM
cTzdZbdQPe21IAvUGHn1KAymVUiZMOuTmtVZ8bZnADPUjP54EONjbaZfswklaO7jZqB+fHLz5urL
GEsZfDLcPT3hydoCxL00G9eaSgaJA0VT4eXPDnx0ZDjACudg45ECy24o8XuhHeJna5Z13bXbdvbe
hiboOAZRLsWoe6q+feuojNetZA26L0S0V2rgCna4aiD/r6PCcHnYP1SlT6Ojz9kf0OvQ8vT7zCWY
3VPctqtWgt1DGXEsfab+dNYmOO2PpQmyZI6W9mBCiaBSRC8CS2nPFJh6L2Q1HvvpHTr6oYooyxy4
MJT6jIyHZj0U3QnXC2rbiU31/nfyvK/GjDbNEXjmLRxD9x+4UZIwHKotc45fFYXghtKVvR4GiigJ
b2SIvks0FdaxxK9lSeSGZxLasIMba0QsEcwRRaukkYmrjo4Cz2pqutgTq4yeAQuWJVhqcuQ+wzCN
VD0MHZKGmal/JIHd36RNcur85EOb/4e++Cgr7iaEtIi9hQFCUdvOg+k5FsMbJC0qiRqSyl+3oNkx
9M7wfMfO+CJAurFiAWeiXiGqrb2SuMv+GBxTQmtw0RMTMmNEgwpBWcIX1YMPLd/l6Bt14Zre2i8T
AzvdMsiuHUt+dC0VOM7emy+0rgGRgYNZpyg/wdOLNfqAfqXb3usAq4sov3COvxoxBkFfIJjT69XU
7yZEEWj2Wcn7hQNfzpc7HSUfBhFalVb2AVL9cm+pYyMhuZpTPDKJmhYceQuG4z34uk/J0q52UaMp
F3l5a/zxkrLIrIzyYxAj6LeI3wZk31ZVDrN+dSijPtm4tM+BKPI6/lkTx5mAmXzehXP2UTC0Wrc2
ZplCbFJrss9FhoDCncN1IXnag+WRM0lybZlCQS8dl/dpSlrcInVMRHa8vJd4Ds050O2M8VdKQ+fQ
Ste8BbX5S8rnOKyt7zQqUDxXSj2k5D4dXFt1pKz49sagQVWbZnGq2/qYutZ4seV0LCcOf6FwrMtE
jVMWCp11vUSETBEOEUQQUirkm2j7uZ0bkAer1i/4B8Fspl3fMt+tPtxKAPAoeB71HdKJ8XMIl1dC
0i8wBa5zDQ4k6iais9l3zQ5Ic95zyBmhedNQ3sz67nHN1melar6ZeiWQYc42y6Jik7fEI8UT58TB
d0UEg1/gc/ac/F2vhzwnqA78bZOkH4kfwbNunyrlfCXo42dRgMWdK1a1zB1B6ZNPuNDCzz3/uaW8
tmc6hHaqO/sF5a6jH6JW8o16kp5WytVWyLJ5jJtkjdWX25soFSAsNHnUQvPNZEUOiy7dFP7hvmFH
nG1N64xpLoMCRxZ2xsBjzM7T2eqCj8YMjrkT4g60jolIsWcNzWfUB9yz3Fzm6L7IgDm5U67xM1dh
uayIUl55CyJgVbH5BhO3tsMghc0v+/AwU69iFR70s2tlvdqV/DjSCF7kwHLXmdBmDWO4jia14qjL
CWkD825xKwf1Y0R23Jo4kF3X0+qGOnut0eHBIePrwNDDqfGWxzYwnsfJMRjHY3+jimhUeLW0N3hR
bATQ+vrVQNrWBBDfkf61zbn97yCq++MSE3WIQeJioJ2mt8jrG2NCGEfSsdyGZSlCHI9h483TH+Z5
kKups4meY1ep8deS/weOR4TrZXGuRgvxXzl+xwJmRr9TR1V7/XFzQWpF6RpsigmpEJKhLmp5JeFN
B8vFmaORyGq+l/7angUOPBLpVOQV3Y87jW8C4bZ5ksb0giNKd+nZdBKow2QZgPK0aIdUBtMSaLtM
ULgpAjxNhQcplWpJH7zgYJb2qcsD7GOak5Wl1aHw6ShGsRbYefzaKiQ+bynPbgCfKtFn+9JQl7x2
P92Gk0pUsj8ntKD9pAn3hWF6WyqftymMtkbH4Y67f1UUWAbu1txgIFmgsnSnEGZ7lEP47DmKlwUl
gh+EGx/4EcMdDBnGbD+3FgRw5G0euzg5ChmNkwASZau3TW6OGk+62mPRMLaqxX2W49qo2u+EZ4Xb
DEB7j7FGpMZT2gNQSsuQqakzcmSEvBV1jrkXbcovCuzamce3QZ+yis4/D5O94KBgmw5MxuXJfMvw
dm8I5vmYLR76jvzDMVSc2HLK2hYXBwak7hAj8UdjqZCUqJCWsb4f5zsfqYbGbxi/72s3XjoaDQIF
u6wPEzBs6kZeMmnbUAeb7Oovzq+i/ABjJr8yBjUX/wEXHUL8Ak0vTuajnafLqRVdjvvZCTeunzVr
ZA35Y0bvYV0A5t7yaoMuKkNm4HXwzDhnXc0J1EimGhiFkQfhvhM8QUcnK7ZzKF/zcUk2YZcjwll6
RvzmkK5pHpIHZ7EBES5wMRQrluUvL4GNJoqHH7fGxGilDdVh6vub4GckaAQh2+J2RzC57a5bHns6
XgrdUpBFbyEQx2ODLQcdjrefYlyDBI2eZpgRIiWpFJ5MtxvskT02pgDC3ABJNanUTrbDDewRppYl
L74IG+VNzfKNkWZC1GeN2aXnBE/cQbmpDLO6SU6LXxQCzhE9yR+kz/9UqCAkNQ+c1/8fKvjY/Yrr
6j8joP/6X/4iCgrh/cuB4mMihgD/ZWtwzl9EQWE5/3LhdnqaDOZppuC/iYKO9y/L43MhclDLR0DO
z9DXo46HdsS/Qugbvm8HHhwKMBT/6//870/5X/Gv+vaHG9D/4/3/hxcXehqM8h+AAZNChB8B0A0R
luAjrH8wD+g6q3weMQFX0ffAZNxZ0cU/eZxG1v28HJYixgI8viV2y8kiJOPM6fLXQKY/YzPBD5A6
gM9FiUPl35egniAuZ/aD9FyxKaR9S7Vi5n7p7Pw8tADMGOigFPyTh46OYCekcQHiA2pXX2pfL5uU
OdTOmgfdtUeEfPV2YPy6ygrP23tSBSsUzf6uz6d52/Rky4z2dMaH+JkVRnRr6fTwOIRvVaDVPe66
9SL/5oWbLp6X29hicqZdc0SJfMUdGzxYfXlxmcWAVbA/CFs9NZEyKG3pVLUocnetCPAqcWArgfng
87m/NdI9A4Qo35p5ijdt7T3aU9Xs3cK95pOZ0zVG08jj/RNz3KeZ2N5JFlDUICbkOD+8+UROqqCL
DeGzi0Yy7Gf33OhLiCn5ZBc/5jLuzvghzE2n01hifhsjO7lpUxMsx6VHQ/Tn3ftboqpeZD5Aq9Cv
ASQsQ/dQVwQdxedc9cOG4qlZVRO9plmUf34HmDreYVHMxu8OofsvR33WoTFtii1+hnQb18XLTFRx
lph4ShfifZZaN9P0aASvgLsZ4XinDnuF4exyLcuCiUuJSqzApqQ2K7XJTs9TvH4zG1BytOYpHbxj
HAWMDd1KK9SgwJF+h/1Kzn53jpRtbfy8xeIbk0xXxv7e9CdxtMP//NP/45X4+9Wp8Uuze46/gRAw
tFkwPYVsgSKQzbYbqvF0v0jpdNugdn+ZPmptItT6U4zWkjGi2508/TDc3/r7Io2kP5EkF+2dxd3Z
fPvT/XL/hf7xbkoI7KlTxKZ0liCb0WiY9Odj0Z7+vKmkdZsLnN6psL45YYpMVWrShX7r73eF/phC
0nMgGn19f+FrS/71mt/f/ftmuL+lAFluhAt68/5E3h9GX1XUkElg//WY3u+OOXO/2lBMGO1zE9//
dH9f/v6YjSf3iFhn1gq3WD/IhVpwetLMqU5CX+6fYZqDSrQhkg3rZE0I4H9fpBYP3p/z8i4e7HOy
c3B+p1uigZpTZ2fU70IL8/7j/SLfecvwxE43E42ieUYJWkG17YofdMtQek61A8RZG3TyQZ3sQKiT
qy/3d+8XABVE3sa0n0v3WybKgyDip5kqMGXNYG8CyIuo2wL88lLL54Ku48224pRSyeHczdF7UMst
IzKTcSRRamBaXhY8SLuZ9C+qQ/1DkaGTphC49cN2/4DQi+D9Yv/7rfu7YV+jLOqomOgznBb9P1hR
b+3LLL2wQeiAEHHMh7g+Y3uvcXIbMe0oErYTh4tpGMspJDN7pxz5NS27kDDvJDk56pW/bC7oNxbT
ibjT6TQl4XhaeOB3UeJ+bfqBbDjfeQkyPBH3H7HVrzazW8IHPAaTUi9o909MaVa2XyHRtMdlbol6
FXP2siyD4ok24bKqpz6kRVzP8KzGqb9mStI2AGaJuGXGM/mQxh30VHa6tWVFP1NkBUfVNkwMyAvm
kP+MDzZlejG+mU57YDRmr60q/FFitmfmUT6FuzHsihO+84e5TIsdw2+buJiBANhabcaZwwSn+Avd
8mofSPlNzmojZP4tdurwaEtCOLBcM9lvFH4kfStI+Wh3OQHbo/ktWkREcnhJbAdYrdTiJF1nAekn
NPdQuyFeiPntCHVunG23wPbCbvuYJxV59ArpQD3huCKrWvncTXF5Gck/M61GnVPXgFdBvMQyWBfR
SgK2ekHjLypWZumHZDiCsSDQBz8a+jJEe1j/5/HUBJwLO5n05zBf3mQH/HnJjI4RYfUztx17JYPx
0zBjfC6N8Ld2UDDLYrYKyPcpCpDIWyHyLwVkl+7to5EFpOss87RLJdaRplhmPBPYcu3MPvuEtxyZ
TECJsJHXAc4gr90jMxErrMuhMrOc4bQs9dnoQrpoVTtpG3O774k5xGIH24VYUWsTz4+cCizORy2i
I6KZJZFxKBwQdE1uil7aHg2K50CwhhP61jm2jRNltIH5579QG6ATCZeXsVgei86bXwrUaVtlG7uh
xlQjwT7szAVZgocZG6rreLAymPSkExmoj4vboFyavUBTzlaVG1fGevzPhB0vhXcNCgNXZUSScQXD
WDaD3OZ+Jnaidr7XVPO7WRnIkhWdGnR4t6UgvwPoz06B1TBACV5HLzdX8UzmHuYewq9dWCVzxsDE
dcZlE5chQsJRXAB2NZtSMNkS1EkfhceIRlG2M9kbi52VzNY6COz3GVrJeK5DE5MN53y4Htrv8TOP
YQfMZUSgum9cRmTNYmkXpJzEVg2SB2iqCHkgJJ5IgdnfTE0rjiSTL6yzIfErHlHw4/LTdwDbTRbd
K2Gve0f9JIH95pcRcyr/gk7H2mLd/z6E/beAvORIhuAeWKZ8ntvcahFZZ/F1tpMAJTH4Bf2oJjlP
Z5IkPmPJ8QFeo/vKdMwATQeaAXwZePTmNWcWMGJ8GzspwLMZ46YwM+JikTjNCQqV0Uneai/8LKyM
7cTEWx2YrnFV+nwMhM9fPJ5JQaIEudHF1k0kzY5lvIXKorWA0YDKYP6MK+BN6MmJUC1c0sIwKIr3
uTetTWM436THRgN8e+VJ1PL4B6XBkLjz3acKKPSSPDQhiXI+aKZjh/ZgQ11qnap64sfNIpgIdkor
KS+3TXDoiAK4WXn4zA96S9OYA60xt5cM3US6xMe+9H5li/1VNTEBJa35YJtRsHVMwr9iuwG67VxH
QW0JqgBHfDkaq640jUsJg555RHo27RZ5JFtEN5nJri48A6M8HgCCnShprXbb4UKUbvSISKTdSbO9
pLjatzRR4Czk4mEYUaSRJA2uI3+yEGt1ZpGv+2l4cUiR7BMMKml3TpDvdTrDOXZreSSLUeDv6RW3
SupCqZsZZRK8uYqCVmzbpqMCk/37nIMyah5TWr+0BBjALw50Q68v9nY+GhcUUj9c9zspNNGZLgpa
n2RmK+Kp54iestXmt9mnlDGdeFgLKu+q/5iABO1gsf1gYoh6pPqaxAjVR+XQFEs4JfvhexKQeQqb
XU8mok2TzMjTGxP3Te5v4Az629xof+KaHI78IQgVyx4ZjtBMMbqbYqCKHizxM/cCQpwRYMN2ZBAF
ZORESMwoXDZ2wZx9kvRq9MTfYsc+L2LesjyNYKxqoG3jrdPYHRGltLQriz8sUtbZE9jTYF8c/DTj
mINMLZf1jgE5BdoMVGLl6vrk/v79rbtp4v7ujB6xJ0/6j0PgbhOgNm1O97fuF7bEajf3JPY5WKxR
dGdM8ysCYXT48d0/cL/Mujb6x7v1CB0xlqfKot7DTCHohqDBQgYBeqTB66AtI/7o04fFabcinKY6
NVNccEpC2NN7o3Zhx6+yKl7t2lx2Bj1uJK/YNlrRYLtAcxoz1T2l+qKM8a9LJiUVMDaf7lDxKuFK
70++42qnQgq0JCEBC1PmcCr0RbhTvk+T9KFzGiwfy/SDWfWyta3ymM7kR98/3ImUyas1HUqo0IxZ
lpMXK0Jq9IUZBbBFm2xrQ1tXgsD6uRSq16N0jFsibdzjZJ7ISen+4zLoqtzCnKKPdRdPH3/ul0bX
w2VTBWu61bDUCLo/2bqKHhyCUqFj8H5YRMsuL/1HSMOkg+acaFb3N+3CbE6Zrsrv74qMso4uqa7s
aUlDLbi7OFi78JKZFIbjvKdHr65Lb54jwhyeXbt+i4oc5V3OdGeSJuyBqb0op3ReHBQnmR3cDPQ+
x1TLHDI//TlihN63c+2fl36sdwFxO8iwMtJp9AVzMYMwsHyFi1qMUaS5FRqDqJIxJFxjEsY+iczv
aUX5JLzPNF7Aiy5Tsy5TRN70qkj/Sut2j+7dexQTxtqKeqFKvB9j7bjkDUUnDcW/VmHD0bREzJ+T
wE7dNvc7NAY/JEcuf+7rLw9sDc0zQBi6ld27GLL4xQugfw9IjJGHgvRE0u6+TpGXcwSGP+xMv3Gc
1JdBADfHRRJvSVMkhtS2AFe7SLNw/naPyRh3j7PH4Eea9Yhx3j1z5yHDSVgyvVRUPJW18jap58Yb
x0jkxQqXJ1n0l8arr7wQ4aGGUHBzxC+77/KrQzRipWzEpQ1wrCpD8s0WT4KlV+7K3q93fbgw4muQ
BmVKgwHAk065GEG/SfkE+ZqoV9leprnk/M8Ns3Jng4yr1mrXuKC3pqnKsxGX3VHSvI0qp7uGS9pf
x1qSV5JO7OdMDy+9l2DVmLtf7kLTIIyjvb8eWjVcht7+v9ydyXLcyJZt/6XGD9ccjaMZ1CT6lmRQ
7KQJjJIo9H2Pr6/lUN6UMp+9NLv2ZjWBIYJkBBEBONzP2Xvt+TBO1kMTucXZTHExxXAYtlnDvy6R
/VoeQzAtm5PN/H5dNoJU97Y4Nr0rniaHmE8E7aQ2Fc33ClTSLjZI/9AGf6f1obUlhh1bPmp+2GJk
oXnOm+NaD2E36miUCPEapLzFRAPv3GR8r73gi5ZP5kM7Vf1dDjgtd3LtKoVJn6ezvkfQ9vaFJawV
feDuZmKYiSY50kT35z3Th7seRxACy575HMZ00eL7oo1K+NyAOCFhpIq5uNa0Hat7JBBUzO/bqL3I
qbPuYkM702qeDthMv2G1sbeTl8YsSeP4jjh3bJigC29JFeQHtEdUU4DUGPp0cWDd4ucPtj15COu5
1vVjnb5NbszypOB7TeWIHqKzQPUNpOmFTUyznCNauTFQvjou+30Yut4qq/hvcNCsgOuTMTNPuJ1V
UNlUk+OdsFY1KDqQPB6/ktHsb+akvZBtpiWEYwXisaJKc+BlkeIEdPzcNOfMrJ09LpYKLfyw1ZMx
uTfIWAwj37+4/kjWXGadHL25JbiqLzX4rMuyxxIFTTqUgw01+XyfsqJe5UxTWfdQfB4mIqQQmmlh
QKZM+tjHMahPFb9JIr2g7wtBhZsRQdMT/I8i6q5eXCFupXOxo8fgxyDPReW1K8P2TlZGqHGSdOGj
TmvltUrk3muLb6kLsoyYoACQeXzfeZgoB3EVev8cjr54FPnnDij6A9zsXdXjte5tBJWMrhiB66+6
mJu1Rftjl3uCvB8jm49DQ6Xc6LHJj4Oe3jcp8XxuGSZ3afN1EEG6HluzPoatE2ByD1Q+KrCNmpdI
4+L7oF/S3kWjk4fOOqvbHv5ZXdwJS+5jaNOI+6r2jGft3Ul18+J18bz2OkSfsS75VlO/3FLr6A6y
0L5jIJ12nYWXXOT2SwLc6CCt+FPXevWdHkoCvS39aRlom7l5DCR1DS2Qw50eZyzvpwSGkT+f2rwm
rS+bTpZIORE6eJ+tqz9QkQ+unTR2KIayh9AUxBPUnxtfr0+5O97ovOjXqOAMbJEEoTnDp9Zmw3ay
qELUTqKtMJ6WO8fxnhlo4NpNxpEl8Dfq+SmpRej76DmMOz+lK36cvVyxS1CiFQOwAhfoDAEeKuLZ
dfhmIyhmxVtisdite9gmjaHfR4mn7+Okx59gOWjnCXjHcJ5kGy8c6k1J7v04D92jqqaOB6DczrfW
HvYtvSyuKUiBNiL6oYjUOVzsg/yrNQjB5dAfAvKoT6P+lSnGcEjIAjgIKVcZsdPQ6d0IgXZTIXzD
UqFFI2kyRBOlDvmewni2mN1Da8zWoQavVJensMTZMOXTO1wWSTYfl5LdIyOyGgiNYIf85+SaeRii
Iju96+mP3Zheg/GvkxjQZuvjcx3paRjej2aOg1Vut+CiSGhFzCGJldNwO/oFE2zCuZ5oJ9KknIhn
CYeEFS35tG1mW1sy9Zp1YzCBJbqu3NhqOlANtbkbagO/M+Ut0RI5mEsSuFHevLSpa2/CutDJMjaf
CYo5IQ6FOlZ0wCjKADdHF0BdEcUFeBDUjWE801+iGMNkvW2pW5PHXoAQldfZkDpFH20DlgxTb5d+
G+vJ22RT/+i0xktqG+3Z1KyzF3d401JlNJhrrJVpeXTJsXwi+mvchMO7NcxklaV0hsuJJqxIouy+
n8uNHnjWVTWNUY67zDlDmHh6Mp8c75wLZclr7sq+cJj4+j1y4376FJgw0pp4OFCKUspAh9D3RhFT
MSzekfoF+cNCxuqxfK0igSIk1KASZD9oLWPocb3hXdblY5SU2VZWQAciG8i1O/pP5CyYlDUBxSRW
HF7JnaDgQMBiF83+lqZ5eJyZ/qwjpAvXxPjESupHP4vx4jS0XFkxNuuiMH54rUHZxDCPqBG3YtIi
kDyZxT0DPIrZUujoIBBvETWP567TSBWuEZ3qbv5cwza578hpta33No67V6uLubPNuMPojH9zkzTU
V4ySGLhCKlE5Iqy8QTwlrP6GU3xaaxIPb6xb/l4mNRnCZU2Rs9Efc250QZV5F/J9XqfUY45Y0V8d
NDaOX1RnRLOrhoY5yJJ0FlcWR9wPxxTMixEGuMBT7RJIvEWx19SHDONDqVtUutQJa8LHS6xxmyN4
uyq27D7JyzdRufUFVBdB0/z3SHiLdWdn4Copmx3Ij3zPgrJ8JvppE4EkPYbSGx+1Cu9FqQWfYj8/
DI3kHMvpf+iq+Ts3brFHaw45EE7RkA3WJmVpi9o3IEeOG80WTsdIy8JCfzoAJB28vD+HdYJBwRy0
jd+axjVS79JQuSVXDkS0KJjMu7R8kyzuqa5L/ckkT29jjw2J2DRrWD5UHWkZj4Wde9ucN127fQN9
NWKGmlTFnRvcjWktz2h6fZr5aXpsk/SmY49BL8MX4Hit3AyBxhKIvjEWMQiZLjSiY4RoMgzC9Eph
Yo+BGchXZTTIOvKWNimgqT4cY1pBjn5s7eKbIZkUwW5t974m/TvboySRVnpwYFa0M4eAT2RusM/M
6Ccso4fiX7is14hGBMM59xtn0EyE6xoyVPUR6GGyNnV9QpzgrwgJFGenZB7M8qznTjTn0c7CDnho
7eziR0590xEbDGXJcKucH/YXzfKqde4WTyKNEewGpnaKA4Q3k4F6MRuIup91RllMrGTxUVHMupn4
LsqoRB8mb+hO5z0qX/PiZ5m3ryb0SFlSr8QEacpDA049MqdzYuaXyGZy4VNeBdtQx+diKHa6VmqU
vulYHhOnFEcpaDoV8T335OCMxiC92pm19bSkuKObjbCwjPbliCajkgEo7My55oJPanhDPj5c3KQt
iSMyK8wErY0bGptuW2iPMo6d87Jxkf7wcjU0VdPK7mVZJjtrUC3qgCkk+g0cC4PjXA2AAVcO2+0i
7Z58rc+An7yjrx61Tvx55Hw4s6gn4WJkLBhM+xXVS35XdaK4i03jsQzG+hxHqMAn1qw4j8ZtaUzD
Y642I03tNO8evZ6Vaj7G9X1lwd/1urMli2rD4sG4aA5EGRySyvcWE3Aa6fGxINAZ0qP+YITa+EnM
Iec6iX9k+8zmXrd0A2VF4K3DpnSOWhe760hYu1LSsOznOtpHLnNXj7FrXXU+gIZsvh8brt+iGL9a
0JYPBl/qXR5UIIam6IoJy0XcrROqEHffhlFat5jT0OOW/Alv7ArkLFK3Qr9jzXucyWG6VHaytvqZ
yTl5TSiX7j0d+FeNugWIf3dPgbA6DwHc9jawkrOdM22UFG7Tyeuubr2pNJObAUtTtH0J8BcECGXG
IJylWnv1EP/HVJweXEixa7OvFe740qHwA2fXbiJyS8Bhm0+DNM7Y51xc8AFpyy4OEAO6zwZIaHKf
TP397AT9KaUc2CTegIypiI5ZllOn6UEMWQVOBvqrDb6nFQ1MrFUMngiiafG0MDq2epGbW2kXyHEy
j+u6t39Ecf0hYrvae7n7NZyc09D02V3RphVl96ZbV37V4SqZ74hGRivhmcM6pDi9KukP76dxbPcW
6tRVzLJpN2SmKriRVRFp5d6t4EGGGDdfMlkDsrbNo+nQb54nRKxTBpEKgVp4ltgshAt0Bfc7/+vI
NL10u6cSo+aFAi52Yu4lqZ/T6410Ijo75+jgm2qq8mhP0jyy5ubk6Fi9TbLbZ5Larj5XNfe1TGP1
6N7akfLUIBPczhrRylMjmfUAc6GU03yglyrwJ4P/RPB5iOJ8awpuMk3XvOZ28VlMRYvSe3jvMLXC
io/hbXEcnVvJvTk7rwROcgITa38YdBiZUPW2wEg12m73s/8CmTvY9Vo1MwTaFIgxPNEGy+pT0VpP
ZXLWLTG+WZL7zlBb2U6T3c8e39LtW5p/v/p+v54L/O4prKDDUc2l2JupWlKpurFdU2AZpAiDIQgN
F24vmk+EGntdykgQryxNkRH0XGRrcOBoEJbHEJ3XNK2CI8VDcZo8eJ+m3fobfQiZvmMbOWEBw4xh
RQpbF9wCglJAk5D+tvTtW9XGZw4FbqoON6KLkCaI7B0vPXGEQjt49X1cI1UIaB2fBlUpEykaXz9A
NN/Y+nAKjDzbVCYAxlixYJZNmMZ3fovHTaNUc2omq9/iMgrpYs/F2U9wbDCluXGxIGSzqxeJoY01
SwRlg7VMcY5TTBw0/bON8PA54vgpy/PEFeKEyYRdoRspQs/FGqhOfXIUFMabufMas4cHNPCIcNTI
+Isz5M6Ks+hXkFWIjbfWLEF85EwcybLx1J+S3kLD+8/nkL/HMMUKdMh/6UP7JrOkhNWIHP3htBz5
sleU+fjbw+UHTjnh2jfpJLE8ZBZcJ8Np2XP/3FsehuoDKwzjaW6ru7DCsE1CEz61oE+3i6lyUM5K
LwfBlZqa3PTErZ6WDTFwxXGuIWc7tDtncjxxTKvdMqXzuWyWh7PBZDSOgWZb2Xjp3WRCvz8L5gF8
GOp/m1VNk3q+kmEki0gBPjB0mpqmMd0KJryxWbPuc8N9U4o3fSIFEitHc9IEm2SplzIHaU6eI186
Lw53NZ1lnCQjgBW1l6g90iblrmnj++UpGonjMXReWnU4hWIWLZu2hJE1KNVlryrCi1ImsN1ThmiW
6hs0gdmuvvYuRbPchiRFDjNCmT83PYCgztDrfa9AVSZIFdZVqiJMc1DfemacHLTepoxIUTMarQfL
TfTdonr6X6vrMkCg/5Ou6+7ja/3eJO9/UXb9/KM/lF2e/JdJwqUlVfQUKir1ev9WdgnCYqUjbdNx
6ee7KrTlj6xYi6xYCp6usE2kWK5l8qN/K7vEf6TkMpy/RWCRecUkTbdAoKA2Q6f6twgsBgdNTH7Y
X/LeammRcgOsr4vOZ0mEWvZ+bf7z5wJVG/fciNv0P79MbYXarggKVafRzSzeLe9VVLb9x1/2FmuH
3omsqVSk2/Tmp0NxTj2FDjOGPWse5gBD/RQOL4VbGIzvA0R3kz93df1zRoo9r4X3QKbdKc/rV9Xi
dHZxWWH/5X6n5fC6VqPEM23aXb8X4QhKqp/3g1diHw/fyg5tdA0RtdXM5xaWQdZU3YMsXSD4OCCp
OBTTyc/7K7r8FzcH1EfTmlIbOL3Wi+WpHJyjgdxnF/oMt2WhSvSgI8VEjS7IXhzPfh8GpdVG9rUh
B2RdTrBwpBjEOjG0z5mKCAHZph875GxTZ37XwdJlQ8+qER5PZxrMjUctX4uguHqaiyMTwwe9PIfY
1oLVexvN5FXTyqcdnK9jvaHbt3OQUq+xL6BiKPMXIw4OYNy6I7fKH4MVWnTw808JzMRV15Gl4ifE
pdBmC4EUrEqTlB++qK3jnhKLOmphDu4Bdxaq0gOL2VJqcpcP+V3ep2TyQrfLIzwr+fTdDwdv17uw
s6yYlSz+3Isj3RdPdc0L2622ff2EoPt7G3iYbIVor1NEXXko0oc6rMI97EQwIXTrTO+1j/VPs13I
nWWVhJlkt7l0P4OooeBIuNma+THdr44IdQ/HCqip5jiSCY6y5WhWTBi56Xzr4RJtBwSvq0i3vsRe
kmz8AZJ8ar+IwSx2Ra4SSgXq7c4ZIlrx3Ek7lZQXQOLQ7/xaXJoUiwMOFTrmJWtNyFgJtaYRNGQl
vPfe1jn4MiTwAFNwXarZhvhW9L1q671rTtjsUkEoTmQzg60TaAJ9iqKfC5IKeY3MHGVTGxE6Ay0H
uoEbAxzVwwqduHU/j7l9ymR3dkwM1lnLZC0aylU/uMU2sIuXvHDKQ2eU1a7r+2FXpjTnM/rtVba1
KnCExiwfR0rzq4CJnJFirTblxCUAu6isavx9tHU42+iIdoVPxIStzDFGeMfUROFPNOXJ7Nb8q+FG
r5yvaZ19Zd2OIbXqMfo7j4DfP4TAihPKY5eX9taWU3nSrPfcQTrlNJEkHGe6eAOAyGn+HvejT53m
ZvWmQVO3QCeTujc8MCsjSL8kYQLiEaRa2n8Ox6o+AA1iat7m7y5TiHXTWivNNJ/dkqyBbuC7wlol
t3F71ryvo15+UuPrysWTxJfGDb0nvaEaxkPb2dhVQOXjdxQoufzy3PrRDyqhjwyPW6iT8b5ArcfK
1WOya7fgiIxiNWwtOEewYp8QDOHIF/hElFru54ao51VmvUbZ1G3iyHiIa/uWtJq3iX1CF2WjkMaE
bNEF28e+Fj04Sa+KEQZ1ecEC0iMTGyXPWCglSTwmmzp3AQx3KA6SJyqc32KuLkvDbNbzjemPGhgW
s8vWmaFb5wrO2xy9QoCD29M2LFeqIVWamHOaQd6OQE8a3Q4yF83leJgu8TzsOZbvc9BbVxO21hiR
YY8biGquBc9hfKhSCgpO0DgHRy16nOQZJyOTRqfElezJa+C4X3EE0rSQB+hA8UH4jYMdxH0sIlaV
ASZtEPvOFi4uQj7zXkQjlLnenrcQs6cthRUusbmZbkRm5/d+hVKq3ZQCkb9txAgde3q1Jv0hbZrQ
SGFaaycJbwt4UeZCp3WJZNDnjzKTB7un29qMTr41LOtLqbgu3bWetnGFTaS0knKDsDPF8SuZpq06
nfyIqNZ9UMWQ85pEZkC/okfdZik4uSiROpIE61n72lkuUQIlBkvDAh2eQn7Y0L8g+sH1kEFv/B57
Z1pQfW1N8g0di6IRkJ1tOFIv6oHVrkLAY3PYbsyOQIgpVrlgDdQt+KSptKdtEn83MnH0pYUAlBxS
3c6x4BTaB46uNwYkno37ndfplyIsvpfFcM/N4EKMLQyikEGXkKsbPu0W4S0oAPJ36+FHZBgq7aD+
CO0wgzg8cKtsf0z+1J2QVD7FbVMeehjr5CzO2FXaH/HYjmvNxX7oOhY24fItl9itnYgoBi0iTcvW
OcvjdNxSOP8xtxlm8lDCIcHP2cDRjTPq/BqVed2jvNml8p7KrX1nIhgkLD0srqGlf8U/9VhP0wWM
QXcM+ym/9OTRBQHrDyN90VtaVXli9vs2J2Idcu2D6+fPlQAf4oPLoF0NTHi2qWoRQEdaVAauzb8i
EF/Bvle+s42ZEOBTQDzCJvPh4f4nIF5j7mDoazFTLKeTv6UB87klxxF/mfmO+2dtdbx24HQ/Sg+F
jGFFl6K1Z0gW0W3KXlwjoIGWPlDcJk9XpPSpJ/uHTEdn54KPL0l/2PhhzccknUdekrh79DJIl+KH
SCCa0Y3gkgyVdoGCdBalp8pXoXewSMdbkX3HLzP/rqqJMtojfCXsq02NoMujv5V6NKe4nuga0CGK
CmK9Jg/Xr65/VL239SyjpD5fvlFlw0AS5z+8XkeGL6p9y5RuPUuafV4bKMcIlrWsH0j4wcZFdtHK
qhEoJdjM1lhSAbHocPcqrG42A1uQRecoKIgsSlASSKS3/MOEPPYPzCNJ4BvDaOPlVLVMhuNtEw2H
1h3foRqNK7donF1vDh807vSCdBn4Hpti1j6j/oKm3zgd1VbXXrUpstC+9jwOxmw31YiNMk2qrzp5
ZMcarqVPO+qikXoLy+4eteSwns3M23SB2Dq2Bgsqw4xjefOefBpyyMZsP1F4VK0aVBVJU69cC20c
oFEWhOCL+fyIInGrj65jwDBNXJ0OAggY9eW0yiYd9yS4BpTvyIQsU4v3rZMhTWCdreu5s+qU9k2M
cbjqzezDmczkMkbEf7QHMUTfc77JajYm5lfZcHSmqNuR5rn0NiA8O3SLXAlsQoKp3NgaAs9qkjAT
lNYocLZxnFAQ5H29YbbW+USDTAA1w/icp5vWQkIrRwF9ESqAcuPtapRI+z4OH/OyTi5SKwlRA5Oz
suzuyjnAHCQ9VrNIaD5TaoDV/N1pku9zLL42tfPJD8d0XVLXBUDVfanC2d1OHZjQOoYJMHF/30o5
PWslIic7z8Zr7ZtPHqhrbFOTTo41ur/+uzV6W5ohGeLNmSgreuRE5oR77mFQ0CPKTGb3zWgDee+R
CJZ5Zru3S+0py9zyRn525MsjOjNgWXmdQz1xrxW4bhoo3MjnoOw3GOwEX3eAwJAmpx3DDK8ap96k
VaSdU8RYIbqIewCJw146Nqw4cqXWUDqcXTBr/ZM2SiKn6jv6NsFBNy16kERqrXLua8InzQCTBQNi
G92R3kL5qDDkmh6TfrK1jP5YqXPxFui/kpCZjWmH5jomQoBBOSovdLL6XZ9UH0LxTZrYrM7LXmcM
96YU+tHQEIUVDo2f0RkmZgsQ/oNieNWmTNsPAL8t2cm70OHClmiVJxhyx4Hb5ipGJbCPRa+hzonv
xiwxj46rpu2OB1KIevrBKNAUaYF/nXQ6e3Ffyt0gEeQCCj1wo7gQK9ie0S1Fh8afbxNW18OY+CCa
hXMandaEq1LRr+6dx7QvqQ9HVnL040q8ZK75QPdqPepTi7ghQC4cO9tJr2gtCPNMATG+Vr57zRhI
Or24NMUsHsYqpJmBkLIz7c9tRKVRWHCx0MQ9gWZyz1lZfZLgs2aROwcje2yEOz/MAtoYoL9q5+aZ
v/W8It9Hhm2vY+FTVCWs+NTZ2icBUxS3J/mZObUJIxX6K2GGPTM3OtjZQGxHXtznwyVAQ0n5j8mp
0iGfMrWZYWX+3PztOdp4qJ+YcfiqmlNSNMxWIKPIKwDsNpyWZ0XpbDJClg+lqlXZqn4lIBSRAvjn
4z6LoqOScpqeARqlzybIAnnwI0aHy0n7p0CuyAIEcmZvnIPKfI8w2q0pYqJW01SNzfMytavEbD8f
t9V7UJpQSRt4yzoKR9ISudceIhlu6tCpTssPlk1EHrjWB92hs0ZSABnIJcRTsAwj+YDrVDkpfiKK
l90ePwwd7uY1VM1qSxkwfm0GVT5aHk6adqss3IJd44t1F+QB4kmYtstrLBvBwM4CxEGDwjv82mC2
og6NpXez8IyXV4M3TdjesvvrSc+K4AyKaU/+Sn5CFpCdmGtBoV12URvNx0C/ZEXK1RAutYPFObHs
+soegSpx3E0hnR3lYmLhoc3bthnt/Uj9gOzA9uR1PqEvoUakstnrsFCJ02HFL5RVQ5XYCh9Xt9OF
HZAVPvplo6nDsS9JJUNji+CVEY9cpIWK7amvatkbMxP2TKStTO7ap1opCBfJ4LJXCknUKYbmt44R
fLtIBBehQFF2c3HABULesycO3BfQiiqbT5KnfMHL40UvyPxkPpi41he68yJcXPbwzqFVcTCiKmlj
86e+kSwhvCTG+LlXGkeSUcE6h79JNBexZuRGHHc/YmYlQQVUlTrbAuY6OnVJdhcouOcpsqRjJtuF
/r2AuDtCEMvDkKX7MNZtsPJIXJfNomstlYZzQJ2LViffL0/NswP1h2UouaLPcqm1mzmU40Xbises
PC0PkZAhJzG77/gK2x1xfLdqoWL/VLQKwIWUaDhJl82k6u6Jl9G2V3X3n4FRjdpdHi+b5eGskRsh
69zLL13GMjxSCzExdxcWcf5uOXE0lgw0qrO3MLQRci5y0+WAlmMZH7sCFEG1OIumv4G/YyOHKdPZ
p0rZHB3NaU51hIefoDkloDIepYWICVIPnqAY3RHrADYJF8qmLmKUN+pcXzZc03/sTXbLKf7r8fJj
sTyJKJdosok18p9/Zwv4l8BLeJ2WTk/99rdXmxszOzaQHGAMc5qT93f6uWsBcGIU75ibqCfjHmJB
VkeM879+s29oooxqs+wtv9iP3Iep3kzrQNA1MOJuW0o7OyyPiDnnJFLPe2b9BjdH9ZN4hKGdsFsR
oE0d5lKiwc8jOuE9LFGmsz//Qqq9vz20yUHzbEaVwWWRuvr18qbZIH2xyuTnZ7t8rJ7Lx/+LXj6o
D/3Xw7/9SljM8oC7El6zEu1QZuI0LBDHbbWgtg8OBU+W2fSWi5DBc9SrgfoZ2gAEGYwujuzgtS+7
FVSeyIltstIeikn2R6ryGFaXwemnZ27ZpYxbbeaKe0Jb3LTl21zaRr/tLn45t2YlHYX9np4KgyS3
cLaFl1sHxC8/DX+m3bvbUhOv3PrK069/f3kYKfHxsrdswrL6jFTLxOKDhBnTICMjQxY5SH8+9odJ
7N1O2/88HHV4y17O+Dn2RoRES683OH67nwe8/FA2YEZLalAIKZTLAXL50s3gAgrrw7I74jhbU9Nu
16kafJdORqz2lodjULMCzZaghfQ9HPT++KsrY3LXZ2xSbY1B1+6MELvSX09C9dBGPXlazklJ/W2n
A2D67fxedlGM2qtksF1QKnzBpRkm+1TXz7/93nJmixYFqAT8+NvJv/zOr/dA7y4wO8HuWJ6jDcb1
lI/MYCMLENXyDy5/0tjKmjmSskabEFdZ3IQYHGNleIzURR6qvb89XH5gQoL+mUH/v7WRonuuhWP8
/22Qv75H+cfvXZQ//uKPLopt/8tTzQrbNKTtmtL75Y939H8JV7g6LRQbuao0McH/u4vi/IvesmO4
jicM1zSE+auLQoNFOo4UuOo9oaBL/1FXBQ/+7+54y0WRaTJIWZ5LQVFf3PPf3h+jPGj++7/0/4Pk
RGjtqM2HDmE4s0asPCsDkFq3Mr7pp/pL96Qdg41SaR+Jzfztg/rDrP8Xcz4H+Lc3d3UAAa7u0dLR
ae3w89/evMgRpQAAYCYxjisSS2eWA8Md+W3wSgmtJ2zdtT/Infv/fFv517clJEb23BPJeH7ryGnO
7hlpth1FR2ixzVmWO6xH//yWNL3+8UDVt/DbgRKZXvtuzzsSNtLNN91ZIaUOiIeLNm388s/vBaj/
/3o7bl30hR3DEA5BM8bfPtcm1UqWfdScgxZkZgjsw7FMlSVDISF38WNRUNtSUQCw7AXthuJAjLBy
YBbrSFbvRoLyhcCBmLrZjjPXY41PA3uoygKFeiY3umtSwW1Et5sd8eo7eLOYOojdRLWzg8kJqAbz
LTJac3ByoJ8qOtLMWgR/fMJJ5W/DeLj3oQBCwBnA0uiYqucmpv/e5Bt7CXvt+w1hTSSbCgQ/xiMV
bRa+ytM7TsQpzjSKTTtDiBCFJ5/UG2wLr4kH1AaR7rPpwj/TJufT6KT+p2sXGUC4yugwDLPY+o4I
NgFMRR3r0cGmSTqNnHkmXBImn0U+PUthr4e8Q4SRStr/vbOmKX51BnoOUp7ykPWv0X4zC0hB/gz+
Nzc/ZAYzq6y+wNd7HqZy0zTNVZPD64Tqfu1QulvNMbjrBmIf9ADq/Rp4m2YMKHj1wHa+Yh4rIYeZ
tPF6+ltuNzyPDVSWsqy/iADDCjX8dR7hWpw0mnkF5TAbycvGLA5V8g3o+wfCWlRBrCFUNObGNngp
I0Cc6brZWs/nW6EX+3JIp22NjwBXd3jQqukt10422RvbtsWQgs4HJBszwEjnRlpEW8sqvjjgUuMI
wnU3fSTz+BzaBFMHGCfq8XkaohD5T7nvc0KTEmf+MM3sOSi/51nzjmwahb+LEhOfOrJafK5JnG2d
ofzi05HTHHtn5GCvmTo8yzL7EAM9i7ZNN+p1MnN8FpO8n4oHu4IYlTQWpLR5jW8KsCNUH9cOEbgz
XJU1CeK5KggWxdYymssc+fmaHNJh02klEmMFkE5N0IV4ZfhkSUIfbMJEiXNaHUcXTEVWWB+a4xp7
0tPWVibURPfBNwad5N/oR6O4R1mDkyLU2ktiskZjZYX/IK3f4GqOxM80372CwrYW4qbpkgTzFb+t
zeaHSCOKedT/fGO28W6x6tSLkphr/pHKwqYz53O2Fj1pTngQr2hvDuTeJOuw4n92mvzm6fWjNXOa
MEG4FLFHuqzGFNkU3OdTRMYkA2wJpgImWnH+VLSU0c4BTYOwF/k0AsOkqjll+IO+2i9ftOcy6FT+
u+u5D7xWAKWOMd7nwxiMeo8PlbAcwmX0cLgGpXGbgEItp29uUB30iVXQY7sn/Se9BVNMizugYdNa
7iO6VmwQKUfnazqRXXPS0OphcePYyVGdN+OUPyVUQiY8t3Ay2y96ZQf4UlFkF5DoLVU00rx6wvyL
Q3okEi2X3UeqkdY+hYIyDlyCYT47hoNTl8oF62V72yf1Q5SjjEUThn25fdbymoz0jo9vOfOEao+6
cDgh5wKM4zJMoyrbx7G/jWo/2Ep1xRUElq2Bb1ThDlEp06aJa7ayjPjQwxmkHUk+NpIUt0VaC6pI
rmpNfGR6+8kY4ruEMv1scaXqamPi+KOFwxhv1fXOs4fn3uEzbmT9xVER7ggxiZq1A+TR096l37vi
csYj/eL3tQGNiHiyrM1KyK2jtWb8XOv42YnZzo7qdHILrd9MBoNZ0EaExkXPqflSV4a1Ey6rDpnZ
N1wiu9jmggwTBLjF9NKWtJ18wSUOxQ/FLkP+8n2CyUfvTXoiEWmd7FizpNi3M5+DghIgIL6s4sD6
IJnKUjW1fpO6DP4jIlHDf3SBOq6gIzxbs/FRpwRzmp53mE37MTRhfPOPYfhGyeMVN6Rpt7of9sgp
nzUjqXd1RPPAi+rl78e53UmneKUK+1z103PtKUCrfw95mlzziBSIIB6fFfuZVIBP3VzRfONLzAeS
Hgv+T0KgGGPq7Esdyecq3/ZB6dA8Nz+KGDCf5GxkLAPhbN4GGk66yG6ZV/3wZuznBNUHhrqOLb7R
eeTjajRECT2tSQGjey0rpSgmKMvS8EvOzbUTfBTZyLfTgSgO+ViJXnJwhTAGOS75ty3aRJlQvg8G
G/k59591PVGOTjXumh5JLWBFP+CAM3bG0VPa3vfdHgPdy5SQ1cz4qXkcWoCtCxX8dGy8+ov6SKaK
W4xhgcQjgg+Hcjqtk35eDlDXSKaquhB3Jye8LNsvVRMTe46E05u3De+5xj/RQ5uVe6dpcZhz6WXU
y+uYL9zzJ6wKTXZzrObKrf1LaAZvdYJxIHKsve3MyWXiNt45zVb3Igx0Y0hx3zC3XZ1+nXW7RKLH
qAbrm+4y9b+VXkMgSIGqr6Ih2voq2GEYkps71NOhKFEytiWN2sFpbvFEt7Dwan3r1vYe5xLpvzmX
UFhT+AGUUdOpWRvj8IBo9q7zm2uVS22lUt5SdecL2/QKa/xm0Ucmiyn8xD36zFfoU2IuWNcTWOQO
zyUx9jtLGvMqiYucSBHvR0v5JyONdwMdBDtJLmjCcQgtdtJNKMkZmcEnalyx8EJAF9vt9OxhAYvJ
P98yymr7ssSZ4LLO2kTkjE7/w9N5LLetbUH0i1CFHKYIBJhFiYoTlIKFnDO+/i3oVr2BXbZsyyQI
nHP23t2ru2M73VeSN0Qju/YyAau53qwIt823tjEU1g5kgkwc5QbjSSEhVzSWlligqMs9UeNbsan+
dNrq1YX6QCQB/bp+PmX8qHrs2UvYB7U8yihZBdfUCj8fOdaE6XCc0n44IgzmLtV2I3D20ypQnaoD
hXmSqA18jnfd4FZuqon/apY/JtScXYXDLa7xnrTrsEec6VVTZF3Xdr6RaICzYCBOLGQMnwE3dkY6
Zk6el2ApFN5UXJpczhzPKaKT+7hClZXpt4JSz7+EKhvYkVf2Ckp1O0amxaKN3aNRkaZUzF3nFX0A
iYEDYo9+nzZ4ey0Q6Ywwb4MefqkL3T4EBx9CL3PWERauxjIGieFUkBMRSU+mzcL3KIzmvrVg0aYy
fGQSTEiXmdEFcYDjrQCvaOFJiMNqBoLanuS1uSqTXh67NXuJBBafkcwD1AapV9NT0kYxwNRW7JCg
usS74PAy8MrqHUNBZj2MhVctCUZz+l6NmvJYYUI3MmAeNdNZ+vFu9oMKp3LLuxorbiLRZGpuHhaF
Pb1VJ7QY3Q+r3XTUx/mEplXy+pkWujkN91QaKifRwk+yz5lA/r2IhPHEuGiBulxlYT1Zc/JBmkey
xanjocVXy/OBHSOuKkh2iSUTGBvtUlouDFjg7vd1oCuzGKw16n7YHBt7OiajpydkjCLUzmL1vijJ
oxIbhWvQj6YnrJZu29MEU6ywdKWK4w9RVK0/z+ZFRapZJmAf2XvTBqhgkkLV1Yz9XBlfIUI9NxcK
2a8hYq3zz2jwUIWxVJ+TNN+zAHMoYF5FYhchrnFUi0EvV48lLKhtmPDd8Wh6Vf1DigtB0WP8rZL9
jJnNWECfiTVOoxVbH/jvdOlDD9I8I/KfVRwlD9M/ype4Yt1eaQBvS24jWCgcQFn+d0exUCQGqm1T
C7Er6qlrYTo0WoJFWT2i5SRNtQ5DoQT6qsplwJUgsxYkEb2iJXfSKExOM3C1XPuJcj7sTq9Sj0C+
M+qdHA0Nd1qHuXmumDEvzHE8JUm+sh5R71wkVCApM0JLB5qqrTCUG2Jg0KKGdlgyzVobvd2hS2Gn
lwDkC7L4nDDBHSI583KqL8fKG/xqk/ZZFAzoodeumEoeimRhGUCToGG6DtnCd7SsOF1N/e/cshFP
c/ZFVUTmkgxssm5UzsJF6wsKGM66jtjRmT9yG6durzBFi9CflaL8oiGZcXr4VvDizARA+cVIMgEg
A5Y7MBUQf+PssRaJDN8QtFk1xL4lNQMCNY4tcteQ7Z6yHvWyY8UZq2Ixpm6lKSc1AYBPM5a9bQ+Q
unCGjWs7q+oF5dvPQMEK8ho6Nzz4jV7Ppq8aP0Uk/5ZY8Q6txtG2rtLEbmgHQsDtLH/WgeNpHYgQ
EbAqCM/XXMdSWBsA1ypji9iKsWO03AUoom9tvLijAR8DpgYukuFXa5FpaXVHYbukz4qYxztozdOe
M+pFgw8r5zoqexPxnCSPjEg5WpACIYho7OYZYyZnSp1YH6hHeC4oNgCtxPoA903cGF4bWMkIIaXN
UPc7863PoD21qvCU1MajXI/0+oSi83NlC3Mxoh1hDJya4VYTg8Ihdqk7HyCMBWLorGjhU3gmf0N7
7LKqhcJPrCA5s2mqoiwEyBRiQQSLiUSqQgiAYqrc87svY90EbYK+myyyHCLSA914SVltRl9RXzHh
9p9zbiEoW/o9JysA17MeMhWPyVuzDJbwSTtxEC78cea5tibrOq3YHxNaBvHASFjvAPNlionBVJTv
mqxe4ZJ9qW1OGDESoyGPLinJv/sS4miY47pF6f5laprFoshzJnVi5U1hSe1uwo3m6nK795NXpanu
Gmpk7XtsUqgfWli7+kwV1/WnGau+p6btFDDKcNdiBHyysbqpNrk9LdIt6dbuJkMT/HHa7jRMfkDh
RF9pZIKwGDQj3sHQaUFYZbUEJIpKKxGUA1k2+1XgrB835rLjo4orKAy6FJQmmjjdMHdjR7+hzDxh
rFhrUjAHjOPAeWXYyupznxMYbumLL8PSNhLsRLG6YkSNdzX+GFcvlfdSAsEnjRmpQ/kXc/qPKSUY
47sV14PKqQaxafNZqQJ1wSwRnaIeGjFE3g5f25x9YWxwYGTFTVybf9my7FW2YMdqSbWPU9w2Md3s
Hf1CoDYlFhgS7yvAaktV36pE+KyBhyAkpPgqkCCMC+oMpoq2zjEHcor12Mdkm1ylSscM2rY/4sSk
uKy3MLeSsYaRNLs1M5BYDTPq1upx0Khkwx5z0RZrkSqonsRSnZxFJRqO/+apRNUXZCsMjtAbTZNU
NeAIp9Awj20p+qP2IiBu81ddi7e5FiAEWmAJUVxxSIZIUSKoJKuuwjW7U+vhX9HVj9h6n4wyfPmj
cet5Q8kelzpcLxZVQzgqYJfcIlZbyN7Va91reLMwA+0AGMn0o+wGWwUYjsxhvLMea8ybecQr4Oqe
5la5dQmaQR3lUyvi00phtw25Mu9VlVeT62aAGP5krYSLgAI7CyGdlJSPjVOt8oCbkFcZLRsIGg8F
dBwfY64BwhEMR948i/iWnJn0k3BLOyJGE0FyXTzoHexeiW6StyCqtvuxRBLEwd7WEdz4YU0AVDM+
9GhY6Q5tHGtRf9E5JO2kUgAXMLSOoQ46wYLinihIkQC0JSZbq0iHXz3WGxf41MaNL2vg5XIXcUYy
QLLnq4lVOE99iiMUIo0EE4W0EJsQsbzIykCv6OvTfX6ul8TabfUdqR4tMp9XmQ4G+TKk35Usb2lq
+iF+S9x6vIOmvgwGj2O85PEJ6x50CVU4VKL8mE/dm1FihiNDE15asVwyo7VYUIaNPq77i5Gtu5jU
vQFxkjNt4q4FyAoWGOjzpdrBkIeNks3jGU0f4alJTIgeLcFgKZZpt0jVHAhK6xBURCw7ZrxXDP6n
gfC43SoAmVDJxDpWOCH1dEXnINbCftTSRyMSij1imZvSKMqx5BAUbkt9hrxkk9UQS9XxzKWcWI0Q
FdpC51eJosJpoCYEikhaxbIqX3HX3qeuvsoGSarKxvK3loWouKndyYah8jhbZ/I02v0w5ftRlq85
3srjvMquGmFUrgt212Ih5m+MaTgR6Uh84X97tT4gqpko09KYqsmy2LC1LuaoGxoW7TQRy8zavFaY
6YtB5axJAo0LFZZtb8sPkHWTk5wRPlhKRRRih8NoC3So5ZygQzqZ87pc4a69hileAV0WybpdgL5u
OSWVAa8CGsu2LqbP4/biLYlOsd7RdW2ryCfNuHfwkOZeq9JqbbTXsFqZ2M2h0+rtT10I73nGfdZl
MynTGbtCrlnetF1AWWv3UsexArL0rgaoHWWL6k5WYvmlkbbOyNorxSGeodJ6MbVOsDWVa1qSrOZp
ZrbDKOums3rIl/aoa8UtFugadhY75jRXnFgyN6XTxpWBP6XDg+eusaUFCuJf3IQqCroTp8sOd2Xn
qtv91Q9K4ouqiQS8aKBZc+fkAojwpfvWQ5V2nSYj56d/m5deFyWxm7URpdG73koIdlwq7tmf23Zf
FZJ46Ceaj4S88qxI+e8fyT2LU/TJjIoxIPfEGEnc89zc85GO7482NDQFc+I7AEmecXpdx7Td6fN8
KktpC8ORswe1Fr5KYN0RuDBZrD+haJKLTR5LwFYkHaIPXfiVV8jpRs4CHP0NNqvY8rUUKRCuj6BH
vTwnsp+Tn3GW2iJAgQiaKuHv0O29JRikBZUCwloRxOJW/Sln1vfFalK/fK7W2SuMGmaQJrZ2Y4BD
+gsIyIBNzIM2o5mCLo9b4aRZCCipfqDAIZPVjI0FL5fC/S85JEGg7fRiDLcwVNkZW7JRW51OkFVt
C1A00aUlZGmLHhB7896ZKLfmhssrZ9/TNCOcWIpbsnyunZX6dFHOuoCGFtkHq0n+lQhW4VhEcgvd
KmETB40iG1sTEEIkwM7mOskmIbQTcndCJJ6nXhXsqGUcEErsEhJGWyuX9V0r6ddJoAHdi3sCJZ1i
LO7CjxaSu7b2m3p1NXBVa7dmSXZ9rZARAu5XG+HE1DVwleaz0faYHshgaijJOy380sMEopp54XC1
s2Dtrtam18EMS/qh+arMylHP0RsaoB/LXjoJOm3spoPbxPM+8S7Mqv3MWqbJqcVySm+UibZXteMP
5FbSUaT8omexo2URB/cUzln1OOsnRV/IoJFnweu1giMipGm7J5a41rtTVIdYzgfpLjAbls0uIviT
IiNGgCpq8Q0KzV4D9kFnAA+FmCmvIWk0uCs+TXlhaDMIN06onzXBOAuxHGlknpgT3DqJxW4SDnWC
NnyV2885WxDy1lWgJ7y1dq4+aQy+JrNyXwX1PoHMS/rpLDBztDMFO3NUp0QfScUnacBPqlC+qy1f
yIT2aHWD6C5ocGiA1Z4u1I95Hedogg07WzUi+EhmoI/11m8BD3VinQruBXJBqm9FgEcGoDVx/kJy
lpdCkj4QwnNZVBm1J/vdX5SDAckK9S1s0QYNY4mI/m/faRNq4NxwcuorkZhMX21gK5nFhMpujs9b
OoFEWZszH3ILUkkcTYXvoFpPmHrJKKYIJEbGKcOG1NPOzPy25syNJd7XsU84Yy+TWL5feCQdKwzx
aImtaU9mYZBHlU63amwCw5g/wIC6FNrXjv6Sl2Koc2p9fqCQNOifE7xT0GuS9XOGhPG8dMbrqulv
oj6i50e67sRxhbOjvMQ9yQJ/QWhjSuUuRgOHzhrf6JY/EOsYjP+KvDyii6COHOmgW8ZC8tVmy3zp
YCnDGk42EnXKa6D2WxcCK3oDvUBoVU/SqJjkHdHRW8hQdkt9qffyZtMBh2LdpsIXi3/TaH2VyDIF
cjBtzWre55HVoiebeDTvQjvz/6XwqXMLD7gWEWnBwWilM52bDjHcTBPThZ7yVtj2SqCF8BwlHqtc
kYhJKm5m3vMRpiyQ6PIP5pZFZiEsdwzJuI9S9Ng2Aw3UcSKGHaLhdmBpCIawJSynR024dYAPCB0z
Hua0rE5ELtQ3XdyPCkrSSUp2XSvqB21OXtOh2VTgeYdLWNkJlRgfK2Z1ttjqz1ozqQH5k7QFEr8N
9fBYcHZBWmY3TS0HbZE9jsbYXHRz2GPRb/21w4qjAi0yV4EsDOUeL/MPAjBmQzT9jxz22qMGklOY
UYmXAiOYkGoeCDS7Ceg29H98EHKos1JxzUyjIjoDs1mrPRdCEu1JWYgC4bVp3QWyOIZh80Bqm0g/
hHPq314YCXyDVH5EAcBuMOuXSGPLNofsogg0gME1Cl6unRvFJOZ2A8IItXHXVAVpNEQ1PkRrl4Rg
OteZMaLIh/e30KNYgMI4hbdeA64Lnu3r79YVUocSX8w10c6a7QQa0/abhN9cIncSS+dJLMwHkRg3
t8jGS7KS9L7Fixjkl2CLGD8QI17MkZSYv+eceuVXafnciYFpE3S9eVP/Duh8oS7gvO42aXxdKW6I
hvvvbsC2d7e211htx60m25hWtC6QaXMioo/YpFXlVmXFTGyhEUq8h14z7kW4EYAg4FtuySZxSrBc
qqy7gSQ68D6ajJbM+sR2LxyI0vBq0PZBmnECSA1sM6I0bAsRNv5Qpd+Rj+FtUJ8UGosHowKCVuUe
STJEpORk5NIdjh3R9KyVXXntBkbf7UTJLvym47QcJKSVblmurm4YPINKsXI+4UXK1BvySkZkD2DV
2rI0qL0UWxcFz5zF30Sq8T/HlnEYjYPU6z9rF1sHpYtETBwqKBejny9/vyLKC9BmLUsM9OdkZ4VJ
7g4mYWI5R4FEZIvoo3EKVIUw7YnTsVOjaXeFpX7W+izbS1lgzDdZ4JlN+wIGJSgQpEZLdVhMVutI
epVhqjKvzA/SKPAkx7QpiGKUrrWoEJ9GeoBDr8GFz0vVw/4YtML8gKwSNZ5VJNdezP/lKrvMrLcD
LQVi0kI5f2tSxW9Fy1dy9b3K4vm2agulZPIQ05lBO5/+lKLBmBQeFEIbxVWH8IPwTywxvHynLj4W
mDe0snNOjQBdYpe8VstG4JZeLPxHeCBGjFpJ81pmcKBNiinhICZkjMVS+oaUHL7sSrqR1lLb1ZHl
kuAMJ9Yk5l6jsyA3CgBgyIu+UenfEwN4Tc55ZuukcjSi0sspzd+NqnmYtg2NdCGlbkU2POyWsQJJ
iDEYxrpk+R368Zj24HPRRTyM1BFYWLp32AA+rf+fsE7OQl+SNKGItN5izEqFxVwjiYi8MqLwNeoF
4cMYdwa+FCqge9WQhDYb3T+LubwrdLQ66ffWPdlCDOg3J+vIAZnRqqtCItv1hvYhJzIU9qxaeVGU
+yWtcylpTnUZM0Qqxm7f1Bk4lkb2SxmngZZ1u0phgCWF4ycoWEIZNtWmleU+fa3ncqmr/ZRgP+PE
SnINsCzRYv6ZKOIh3FhoNMYuBtDlAEDk4nO62brg83hSazX2hgkDqho+y5RnpJNqthDGd0ltQ5eN
DwZquaj7kB9VW16Yjh9CXYzoraXWISpNvAaoiOpC+sx7sn7mPIebxN0IMp2zHGlCq1cZY+sXAsNP
tcxOSrb8ygxE3GFc1oNMb8lXs/KtjBl2WgQ/s3ip8y6ed3BAp6PcWPsuIh5B13pOR7Lsz6nAzbeu
HXOiKmdiOzLeFQYRtUmSctNs2gkJqrhBo3Qpp6cabglUNrZQDjZEBTHrM421eTRULx4a3R8q62HC
e4SafaYINwmbFRQ8tSm4dpS7B3DtALgz2SvXkGYK9VDUaOZOyo1rbUQSZYcVd4e/n+BHdgdFKpGJ
ozT4/y9lkRtMwoAj0h9W9V1Tdpf//inzQ/7o7+82fbsqb3/fIRHvaYjhB7EClcWm6lUxObR8jvTj
+bZp0Sc7JQ2fxajW9mt5vpeJ2V7zSQHtWEaKT2VTOOEoWyhQVutm8QQ4Cq4VeyYPKpDQrguo9+c0
ulpxK3w+6mvVEgVthZfF4GYp5a+yN/5ltyUSpH3S4+vGFnmtu+mYxdb6wHtIDmJNUGmqYfDG5VSL
o3UFX18TUB15SyQntxKYvJcPmHLb4Z+msY4VomogbMuY7/P/PUls6KspPIUTkvncOuGv3QPJq3Dd
1++YeXs6CdN7WkhOMYfjWSS5GgmwWqAOIMs9t5Rz1Ko99Co+Q4Xw27mehh1z/ZIIOMArRTH7VsIV
KeoNJlloIx4ivO1JPQd1Ra0nc2Qq0nKXWMoRtHPGyTp7LIqq3YGoep5lhBmbxWDjgbA2z3yCxfDa
VyGq8fppyQTGtHL/oLdZb0/6hOaka4/0pEr0ZsQ99vmoHQRZYImRMnWvoPtzNHHeKixiItTeyYzq
l9Yih3Qtf7UqAt0T/C1aiAybPJiI5OC2sSvCwMXiT5+NPM9S5uSxVKrLCNfKjukcehIhAwem+PsG
UIM3ydWubwG3lFPkpgUZ0hHSKlPHsx2T8GVPyWRCjFSAza6coKKuvyiiXPjrarVbG42cbcZqdB+0
4RmVDjS2ddnFiVzvaQCSNCxaAVbhnor0UAnLvwWE5yuCCptM3MMYR/O+7NB+JDHTZnIvZmfR6OWV
IznFuoWnOCu52VFr2U1eNMehixl91Vnk6SEZLYPA85/V9c8aK8aujs3Hup7oTNRMcZuF0TSRBARR
x1p6VGdtlxetflhkvXCTbvqV0wk3LLEfFrM7Y61+U0V70able4gbZEWJegKucWT2BhxRpBkpYZCh
s/SKLC/2oqG8cxNrF9DlwOJapPtE2KtP+oOJq/U2bNwWDOZeIUqpq4hrCeg31AEWw2woC50BdlF4
OdOtQ4selUdlNM6hpW7Os5ymGQV50PaFeSRXO9nHnQBbfAytfQN5/TBpvA1u/2IfWbpyrMSqowax
5BO2l9WfM1k5E1tg7nC8apcqZMIO/bBr1PCCHkqGaJuKD4YUll7ZKGWwMu1B4QJWuCcR/VGiD+lq
kjY+0oGFRCdowiPWSncUOM6bUTE/9Sqj9Vbok3ujkrshtI14x+mKrl81imckO63TGBUH4FhnyMmg
fC+FFFQqTxhepbB9mShjiE7O2hdgidzhBMa8RCFn01kcype+YYhUzzq+XRPaK+aj7EUkAwgsbZe+
ECuXO/LSxi/0QhHNSVn0Ei7Ml3oOqeDGERHkqWU+szDRkIeE9oy8qnLIcm4fCCH3CFCX6XAjjzJb
FIl/v03jVb5oRIN7c/I2bKTAemK2HloCo8VGeIhTTdsnejddwkgdL2CV8IqVtXIaYuaY29f7Zuo9
XL4jcypDO3dSf2xTI5AG3Xwhz+i5hzXIgv2VzxPUp2wbLxDD6RVm9J6uPeGwMSkQKmZ4V59ViauU
zrtqSlqvGwp66yMfBAZAyUXr9s28ctklbUso9whJtKmYjbaitJxlziU0RjLFy/riU1jWkyhK1UOq
pxuI8TJBnvDzJjMeVl6xkOqnMkoPgHvzx4JsjW0CjNEmtFjPxhJdFK8fUJRxzCY5ZCNiIqjWKCVU
stQ3kWPvVDHwXDIg2iTW0QUYI+DqkenJFJoHRDtEKLbDYx+lx76tVr/pJqY1WvbQJkkwtFN6mDfN
V7iyyI8j8+RZyU9hZU4OSTphA6qTxj4nO45TbAL9B/DQNWDI1nnF0v6YYUrDjXjmbdWO8hovYzG0
7gAJS6hbjdnoVtcyJXEm5KAs7iwi5didAFBweeOGqZ/ur5sXGSEYensZ550ZK8QNJtmGiSeT3MpH
kbvKXE+KpuvnlMMmRZOFOXsZjpI6qXZJC/hqVOmJydexI7kH0opZ7WozkcFDt3PA7afxwq7CODeI
WDe0QkLz3Fjgp222FNUANaPlsRYMuk5NP5dYizmHkO5H5ZAyWFTTZ4BWzUO0zFheaIqxbK++smHs
KYXkKHlZ13F9jGgjkBKLtqUkJuLcxRMuSrLKB0u0DkjinLJSVGb/OUtJhD97aAx3mekJ8CbXfR73
64Oxwg+s17MJrfXSmfpumQb1lENP8EoDIIs66tjvE9yN+ea1i8A26pp8ZSqIUFVRXoW0/rfk7TNe
KIM7i+zYmmH5rEnKFjpYwMQeoSGwagXApmlaVvRqhzY9YUOnKZAucGwtzK7MHw2WY0vUiwN7f+gt
Oqk0ZIe+VjPzkUW0yFAcoLOrszodVfLdfNm49upQuR3Gf3uo5eIgxKPIqj+cZuRlBHCOEz7Yqjlx
MrtEK+SagfuN0TrcTDGu7pR1cPYK/djO1nzoZ7Wldz92fq0OHuPYzXWd5QfNEFpvWlDiVdE7pjdk
77SM/WVoHpa5YGtoyf5mD32TZcqgWDG35k/QGpDaZVK41S5PCRMycz8kw9Wzwi17WI8Og1mwedbt
rVOogEcOBG4BacQWylhx13lmFhuKQPB7MEHGeDKMfjdBKT3OnX79Kxy5knZb6PD4mzUw8oKwaw0F
waj5aFJ1LEMtCd6DlnsD72eXy8ZZM5Dj5iUsrkykjm5EGWW4EF3WQq5PHYhRDxJj4RW6SlsntOgS
IsZzAEbTI03TFyUK80O2lntdlPWjpfenJdX6QE3TB60CJVzmke4ojTrsybGmFuqjXDpG1SAd15H5
YL1t/n9f+/sJQphEzJqFLE1rF5rVBRihQjeUoNW7IAKPfUTGZgoO2aE7NWyKvTIvIolH/MHfr2SY
7cTUaltHHA6OCUpyp97G3tdkbN8uSgX9kKw2KlHzNr5NyN3vZOTtE1d6KN/Mj/HbOm0hAvGrJOwI
haOxCynnhXJBhcJrS6o33czlHH7CiuqnG5FEFlpCAXwjJwzCb3axZUvv2LdrH0ZJAI7I07/5wrV6
0vmnyOgl6o3KLl5k8ksv67uRArdwENlpD6VFjobdPhsnIrXOgrgTgheQchUJxxzwr0XqWHdGhOIX
nCewoo7ylH3pBsR1d61t0Z/dBk7mT33PaLQ1Z6O+wm/Tb9GLWgRd8zXWZxYEgoIU9hFGmeVR6rzN
PCyDO4B6bg9nlNFFREo3DTvXMv0EbmwL3P8U5j5SGPmx+apEewiK/Gwad0H45q0jztspz1nvIO3Z
XHk/zR5hSc8o8rOH5HoBj1C3DpYpv8nuxROnbrXcw38TkSuydtzwkAz78iV9ET6QEtBKwvbgVf6g
ecqL+pXLR1mEFeSs8b/+rDxbh5RbNQBDoxpBxDDRHo/NCX0bdM30Y/wsYNXcYtd84M0tjvo9+9Nr
PR/Gt/g+vEi7VnGQ2p4hQNekOj2xqyEhgvZkSx5ykfGiGnbttDkqDLt8FisXNYlwTwV7JqV49MYe
0PBlvXaTm57ga8RoKHEkTDbY8Ak40GF9mgLsL9UOF5uQeky3jiCh+GyWQ3kqXqSrdi8nR9Vvgxzk
KHzPKg474MGHmTnEk3gz7vLiytw4wl7kvm7ct+GAN2ClN5w6wqk4mmcaxxSS93Sfz9sdEFFxLEH0
ysBu3JX/2nPzLtzmQ45C3y/2q6cenxFOevG54M28boxxKDmO9N1x5P2Eu3sRL9LPTLvf1gircrNr
yx73gR3ilQW4UPYVIPsEapCPEqNnU71Ye6hlTM2M/VLYorJPn0183FSy88Ggycyj6g530OsX6nC0
BECrxUP8km+6apdPpGPE0rrdSbbTQ/Q0Pwt+etH8ZG88t+WDhuM9IqDYfZVu8kO452xKkEH5CvM8
+9ceC4dlkLDIrbe6i1T2Hbt779zqjVhG2oCvw051hcfE3rALvd0H5EugJokv82d+aM/GQ+1/zrHT
nRS/9lDlNi5Z3q/ZB4aQJ+OGxqV6U+2KXnTkqdkuibzYdMDV/OYgLyanI9PGUy6i8tAH0pGmz/TB
UqZ8MefbBPUowH263zmyvAv+ZBGlZlA+WV8kRpFb/Cw4jExqX733R3NC7hBIX90H6AwGrRAuzs1e
HBxUoJYzO+ZbszefpNiZvgHmu60/XIunzdGDFHe1xSB7yqdAuNMrSuGZvNIOEu/qTv7u3tLPkDGV
Z/jabTXs9rUGtfJEnbj+4hzu86A4iU/KzbrF6Z42WLhfaSBfuEIU69B/Tbv7Auba+xw3Sm/jvRzi
Q3XV36ad8RGe2mPkl0H9S5pS6KRfePGXwbaKo8H0hG9u16o9iHDuA+Z0x8F4zG85va7dKNj5M337
N1FxsmuqupAkACR1AUB4xMhI66bfSDyr6HUHtkTbIJLUXhYMMJcJaQ356qxAdzwLDXsNN42MHMwG
PIn0UePsWdihsufK2/VLDOYMr5HTfVOxzl4PC7m0GcZCRfK6QHqIUR8TReDqx+GUtHzY3EwlEYVs
TZv2wTav9Y0Adaj4IVtWchQmn+AaBNDI63SvO4TPJJOoUATaRwSR8/ogPMnMHR/TZ/TcAq1gOy98
gpGl8xJgvFMDZqa9w6r7HV3Mc526BK55/Ul4mh+s03oVGKJyYjgDbdfO4T/i2dITIBw6wExE7+yI
Eme3N+1uPBjv0RNbwruxV36EUxfw/IEnQkzJyIsHOg7aF5ips52gFHXEq+VhZnDid/03OiITjxi+
2vK7RKMfph+3KjPSQLpAnE18BrnWoYvQKcAO4WF2Lcszn1rQBr9Em0D9/hD5SB+lvXRths/0VLxC
T6Zrhws1mezeoWpDJlO5/KbqrzlL2YYIYT0EmKLuu8aN9sWySyHmv4BKANRKDGevnmdey2YbcSPN
5cmCuGu6wzvm8jpgpISmAvoxGRhnRrCorEnSQizDACRYbzGhqbJdepHbA032DKTZN2Wx5V3/Yp0l
0a+PmCA1w278+aT7Fo+JdBXeMq8POLrLD8m/6AzwzfwRx73OmvpAkAfahcE1Ch+dMIcg9bsM+iMz
zoK32DwTDkRmoVw68xGZb+xVl/LdeuOMLp0awTYMhzGg8EmfHzlu+EO4LhC5hwx6CHl6lCn9F3RB
vhaLwB5YFlzhpj9F402fD+sxdwl8cSIMQH5zjuzxq3yV78tbwdDoi9ZPfDCP5QXWefcev9SL131v
+As4wUflS3jk6u6kQxi7XDBjunIhYEYlnZvcsziwrFs6wR3by4zRgM0KfEo807byKiYH3fTmvZad
oBcFkr8i0njrgx7lrmlDaNB/QsLuZrdzQMTBezDO428vBiG9L5lekF++dAgGnfFZeF+50qM3UYxd
zWOiMG/yyuUR/lt5DAOL2t9uTnGgfqnWbbgiTCQTzVl23Xe4VwTHSnbDY6qRGLTrnsHY4V8kRwOJ
asHFO2JQXDyim6I6mK4ahIXYx40hn4zfinsbuptmG2dm8toNoJoiPC2cNxJHe2lvcFqqrxLNpSfg
9HgQwMIxW3K3RDfOHZXHg1n6gLQDWE7teuUO6x6Kei+VbixC8WC6Zg/HnNgArEhEoT7y9w0BuK1D
92l5nMejke02bSXQETyTha3HO6WEunSgZk/0GyeFtHrW1XPfu515p5AUIJlHdv2vfeytpz4NQo6h
H2mxl24sUMif5OSZpmD52F2Ta4mnkuQGL3oaXrPGzxi8aKxRGIdcY29ycKm/RcOBExS9aNeZMMtl
R1WMMkAnDuXSZGSzEedio0JKLtGn+SGfWSTyf+lt/CB7JQ5GT/moTs0+PgzH/l19/B9p57Xctrat
6Vfp2vc4jRy6zj4XjGAQJYqUKOkGRVs0cs54+v6gvavbpllih4ulspcsgQDmHHOEP2TRsmciDKb0
gBI5tiJIfE69wUZvKZvniPV/VPES1n2DOBZycsljYsygAHoIoD26wwGFuI/Mg7kxofTzTVLzi6vN
oXskv+B2xeoFbln/BndxVAbWEU4HOw+FcUrOWC2MxwIj5jVt0iPSPPWmPDDtdE6CMBkehl/pVj+k
bwjWO7Z5dEm/1skrHNSpUiEqMcFsFeEHXhbUEX2as1l5Syy2fS5NCxAo0+iFPA7JRtebYN6cPHT0
9U58TsihkAc4vtYhuG5UW5+ZuDnZSWv2wlN8gCnTqRPScabXAVDRH4A9UfxjIUOM2KD3RY/S2Ygn
cCuHkqpjLSjwdybOzrRLANP0FYepttcewNEHr/3CIUf9wcIX1k20Jm+F8DOjYZ58+PmsuNTbcjZq
dnI8gaoDkP+aEKrXjk3eMov34UYpZtoCAZyFufIfzC1mJuQjaKsaD94jmYP7wZ6JNk26zqDAqMtK
nGQHfVhnwWLk2yK8b84L64hMJWg6SVtrOyOedBv66vQpVNuBwZctQnaEPM0OjH/dD4mARUYVzCCW
JJvQXEavjoTBxOe78JF1H2K6bzA0faPrjP2mgz4qJwgQBYDUpGddcezUfGk+19nccUnrq4Sx25Qn
Z33yMjhVQ9J4CpqVPMGU8ti9oHXYfFjGrFir3oQu+2evTbQjhBamk5I6G54KRn6L/CTavEbn2QFS
1HLebTwSP3lBI9jEqeOFDZqCHF+o63jvLgHZmsTPdbSKtum5QXJ0Ex3dXUYJZZEr1QB2LjQCntUf
zGcoRElYTXSiZtYWxDLOIoDF1/5T8szHlp7ED3GvHGlmcFnYUdQI73B9GhDJwNk36YyXi0rYB707
CoXoUmJOqWPxNCmP7ifRGPMmEFXVzjxB2P0R/CrsgJHeCle8n1hxQdZ0qPnIkSdo6T7DZaSvl23b
dVxOUc2de59xwAyLeshGNJZ9VKyDOWcU66V+o1XAeV2/0fqocqyGphQNM/dRfUbDdyH+xF0RD9iS
rfoUEg8BfvLIqzNaHerP4henVpvPqmGaYnqONuJMmTs/nU15cotNAJh3hdfEzFjH0Ny8GRKrtbkS
F/k7sqZJxw7lYf8CQi9oE2sND8QAKzFzugUeXvtiX70A5jyZPUp8M7q+7HTKsnDRb70zWXXwi+iH
/p+OB+ePngafO7k0GARyKqhz8Nmc8tWp3nvKNvrEI3oRPvtnZxnbljPD4cPaGDsJfuEnswVAF9bw
ih1mOjcUoPAT9UPYijYqhAqqNhN/RvTXN4xOZt4Dy6or58GqXGMILz1JhzHYjCAxajhjJT1lYxGL
Z1WypJ/n7voX6e0tlxjLz2j7MLSFc87BmH9gdYxL80LdsXB4Sd5e3ngX6K/mc5RO/F/BsfnJISAc
pEXynhz7eJlyTuydZbcyDsQoNoXxydRtq2z7NTLPxnuIdAOWHgd+GTqR7qweVmqI7h9Z2tRbkRE7
F5Djo68vWsoXjG9iMiMV5OTEe4BeJT4T5VEAhm7xEMCBOaa79Awc3dqO/U2Bqc/ceXYPHvtp4pyi
C2u4eSOF7tfgMcW9/0g4kgk5UM4mjLvKU3nS3ssT4dF7FjcQCZ7yRXuidlUfkq20MDarcI8m4hua
kQu0LIt0QfAkWGrv5NYvzUdrM405ZS+jW8OsB0e6bkilF/0bBbvjT8otCjko15QLkZEfw75Xa81q
+lHsc4G2zDQEFIYGzNF867uNNWt2DhYjp6BcCPFSE5epSm05AdVvG+jtTSn9RoYPRVwLjXEivo8b
qNvl7Sb75Sw02R7UBS6eXb0Qc9td8g+xF9r0u+yRKAjm0Fr3fNhiWTxr627JE8BOd14yEHyBY+xN
QvpBmKRqcIFWPgclw63dmD7DJfyRkJZ5cxwYPzEVCTFuofIUCOQjcGGS2cZDdi7foFOgYNxJe+EF
31tXqxq2Uq0uEbM9tZh+rgVGM+uvP4Wd3sBAzaxZOYjBzCjY0oD3ITR9uOGo5qyESDgydcPAB66s
J4Yb/+v/I1s8xVI+Z6lY4aaU0PIJCs5xOE/OzA8gTCGb+SZEChrcSIaSrJQCroVawh9dM1zDOGTi
F8Au8cm9QCmDEG3rJ7S482WEEuHMyxqozj2boR2/BMBupjWTDTjegwIMrtyqUke61KX//tKZxUOt
Zvoy1L1o3eF7oVajQVBUILJjXaxLWlrN1hJqE8/pNKUJCz5hHmcClcrXF314iVA1XjJcoIkJwDib
VxixTCLPPAGyRA8oIzEH9wgFkcazCvcUJActWnSdRS04CuGTS8eizVwT0IAE9bnYtar8KYdiiS4j
xZxu7h3ud+3njP/yGBnp0UIMibJ6asHuzt3+omTOAxqjMimsW0Meewt0uWSriPCPeRG1KtvglZHz
aweORzz2sCRfDlAt6MwwOHOyV7U89Sro1fHPvtnloEXKTyEIjlaUHYqufEZRLiRGqtO0i84Iq9JC
7U99JijoqYo2nfWF1BtPYe/amSDvFApPq3GeE0k9GA7FkSHjAqT3VCyFgmW2s3cY7szbynzN6kFb
hC5oIKcbXtpBfuR1kMCkqkOfKPs0seecGE09K8TupynjnW05How+z3aUYlsmXbmqYVkRZzC7KgxS
V6OzW7H3doUA6QQyRr/EvmbZiK4/9dVxilkaD2ZkdZsmIcm0GpqBuCYxBhrUpWXJP3uaxnNTNpyJ
Dzhj5koO/NHTUGu/VOztAImw60KMyrWIdKEWa6ymsOXMPaph3Dz/8b8lfm4p1yAB9KegCyZ8IgYI
lgo7k4teCbroXSQnjWAWdquiD4EYFsxWzgvZ8bHXriZxnC8LNUDdCZe7rOhfvr/83/ou49UtSRFN
nQmReqXvYnRaV2kpfp5i2P7COmsmli6tg4AuhjAClJxCp9slwpX+/roSskN/3bYkK4Zlagy31NH3
4XcdGxEhqU7upIJJS+xMCphihb70jfap1+HCDyJo+rh4gIb3oFvgORknU9mmykq12vWdjzLeYxr1
bpqsPv/5D03FMhlcl4F/l2pZfKKrNyCFmtgDDy1sR0QWIcgFZCGEi4e7gS08eo9uxnxyFIRh+SKQ
6zQvmpPjrEYm3Lj9neVg3PgssgQWVTFVTbauP4vmO5IspD6z8nx0YA044EdZgajPzh5cNEcw1Ttv
Qrm1AGUoHgYUE1FX9as3ETKxG7JMKNC8pd1ntPGLoWjgJMm06qECvMnjN6TqI8scBGOSZQkTNe9I
7YEDwDKJ1gpG9ECMg4kIlXYSyuT6qsYPOSFGq0iUuUXxihXGAv8gHKpiXm9WMwLPUY6gIAIcNsf1
a//9S731TmVFMaDImqPq1dW67l0141RyS9uMOQh15GEmmM/e2Txfi/R65Sgye0cT0d8yDPnPRdzB
dO4rSy7sptCOaNPsm9jYtAbN74odk9GCNdpkP2QNcgwWf2jNVRdoGNbxIIAS7nWPFRWV2VO7dVRz
y7tfZqZ6sapRsyT7iPLiYegR0Mhw7hJL50msvV9pEReL7x+W/Jd6FjtAkXVNxilJsiR1XCK/iUpZ
mtpJrqxQDlikpq6Rolagg3Fi1NLHvFOc2WI7NhRcJLy5OLaVzUVSYIQhtQAcQxRG9O7iWvLFDIuX
ctRcUFzUCobWfXJis7izR27GDkVlcDdqjsn61/d/+7hKaemp4fNxWVnTWkLVBsLVdBhlp6S4eQkZ
qY+c/o9O2wQKvUsXABw9mQl2gNW9z3Jr9ygEblEFUQ8w9GoJuABLJMHsCzvUmJ4YedhjdUcP1qMn
lMv50tXYT1XDiN1ljIFY8+f37+7m9lUsTcZsWiOGi9fvDr7Jv9ZgB6BoVkgyTebGByTav2AHFkxk
BYX4cefBywoRBBlfTiMfApO+0ign00GTg8beXZxREGUA7D+tAulSGSENV/chizK0eyKqbKuC3t8f
kdL8gU7EBholDdOgWY8qS9UoQ/X9jUm3n6ypG5zGsmr+FZfAoLKAxMIu0w1edPTmFViBoNYWHVIz
VQCWeJCsVUTjPED55fur3zoXWWGj4hn+Q7JydSaoHaa0asyZ0I86PQKtiRaCG5s2WEqu8RJoCQ2S
trpzz7eiliqimKSi74OS3ZWcXNjVSdNHbWEPHe8SwM2HbqYf39/ZvWtc3ZmvVTI8URYsIL+HQS+W
qhnfCb431ySbQVIs9gVD7us1aQVotcgVmyKXFkrLCKAnilgdC0xLk333JROk+nMtrx/gy+whNTGM
Bz8cRdsIA0a/aB4aEX6oKUuzFo/6pWrQMfB678PP3EVVggBuFFZyLfQv6JDQGR0Fo1zjOfOdH6Pg
mOmA0vj+wUnjVv4z2iuiqJmKSeyxgOxfnSmqltWKgFiQ7QJOn1Qc48g8x3MZENQ0iNlmRhm9wO5m
5IDcjSvkTE0QKqeMSmbff5Qr+yoyFj4JPtkkq5osGddBJ9cN0ewzJbfz5JfgMmz3ZPrXRiUxx+33
XVE5GwXBCk/ZfH/dv7MTUJMmwDpDN2XF/HpCvwVey5WqoQij3B4Gb2bI7MmShz1NswY+GkG3QNH6
+yuOK/7qmXN/pmZAnNcU9To7tkrfH/rehB2mmuhHgMwmlX3LiuD1/+E6qixKvGCiuTre+W93hp0G
5LLCSG2T3s3gyEsB0xs/d+7kmqZy635+u85VsiUoke4AHMH6GxtvwcKcHWbbvNQnQgcsQEpV5orP
kZ+u0jLoiNvZuxqsjDw4cvv0GprRAdMaMVdKPFfAY0kK/ioBmdBk8PDM8ZPe5HsoH7Qg2HIVgZva
pWekWh30+0xEz1kG3tJpIohe1H1qywRU4bgHbC9msuxQ5gfKSstLdzE0izT24m2LJv9EarB/slwV
AHxaYX45/IRnLqxaCko4ky3wSGb5Wf2zMUXgBaHnUhDDF0NQ5NwaM8pTRm1uV4FXM98lA6QEso8Z
5Ka2mqUrYEjSER7j2nS99xavJYCrqOtonbp3M++XiCbeLHSYYKNjTA9zkIxFoWlv+MoEwxNFc750
6LCmFgPwRoduE4SAB8zOe/WH4ej6j9+vFOnGwURCaWhsQcSBFe06W4qiQVAo01JsXxAEkL320ETJ
Xmnlg1lYP+hGNBOxD/fQeU5WHDyVlqci0tRC9d+mvrbuE/UAef1Nk/K55GUvgxB9SLqCarFSFZM0
kpdD79HYyfWZL7qvRYPp7+A59RRS4rJzxM8CAXLdCPfQ2phSqd5r2jA6FRAEVawfUdsetMraDVV9
kENarpjMqAG+qkJs7Yrcw2LBm1YqPxBE/lTpkINv4XIG+1hWt3BJ9nLVHKDMucVn0CcrRZE+e1fC
BNrYoQcTTvDePteJtMw6Ro8+j91xmGL5PsYa8TwvBsAVcBam4+eU1TaclUZ98HTp8+vnGh0DhXIP
+nZWNihUyMD5qshad4pja4wF60I8l0FjO/jLqJL6psjJCp7FOvIxOvbkJ1dTH90QbQiveBGG9AG2
C5o7nvfiteF74WXDtvLQ5HFc4blKyge1Nj5xJKSbbxanFDriU9jgyJIkT1Dj0mdqUNaUA+Hqzgq5
cVDIFmqpNJ80UJnGVTBxYlRL5aIHHY0MWeoW/bpCuXSqW/Qh40Jb+LH16QNgB5JRAGcRee1h2TEE
dZTWvvNZxuP8KoAqsqEiN2Gh5WFdlyh0WZqmzeLURg4EePo6FAR/JKrFcxO8XK1LzRrgPeYaWXvu
jOqnlIqHsgBZ43mmOk+bjGmiKbirturuHGLS31WHQoUm6rosmahiXsf2wu0bwcPyz3ahDNDvykyg
sgxeAJe7G6cr3jE6Qp3QkCO7NNDZ8oR2Vdeic+dQG8WRrx8R+racZ6ap8d91rVj1odniDYW8rPmC
IkC8hP8XC/Mv3RBIHZMu6HrsogEnKumqGNU0qpFzruJCVPhRAKNR/6nFmwg6AW357gm9v+EhdQTg
TxBLZDWcyhbIWaeoZoMuPGE2y734uHqQC00w/xkWTq1PoGxEdw7PW5GK+khBkkGjtyHLV3lYidV4
FMKpQqG13lWyxei9OKNBhW1Ncczb5BjVPdAfZUAsJj1/v/L+zqDV8TSVDCShDUvTrvLMsMlgN2G+
YMsm4yb4Snhk9Ee6dQtfz7etHD8PAuCh7y96Y02RtSN3bRgkRoqoX91xVqZp7TZ1ZKchkE+whFlY
nge9RvQjeNQccNIJHLnuHAfGHhT15/eX/0oB/9xtqqhw2zJO5rquXSdmrh9luDXnkT1ouPIhlsrq
GC27IEjRWn0MIn3fQA5gvK0xkxaQtmjpTuSNOulE81TUyrEev2364WNfwuXPOpOOSXruezz5HpDx
w2gBir5R3Htbf4cJPjhFB0m7pvHxx5D2W/6Ta/St9Trmg0O69xTYwIP5GUDCR4LyTnVwa2EoNP10
HhOZkHZ1KQ+osGNWVmiHIboGONYlrrHEy/HBAOcNZYyKsrJO37+YvxNmbg/FdAWR8zHYXKddaoaw
pmCGIIH49VZ2xtDpiCTDTMykl69HHjpYQ8rGnfX4d/qqipTkyleyzoWvNoFW0sSoHCO0hbpe91Fj
q2r46Ovi9vvbk249U02k3aWYKAti8ffn6yPt6nyf3227ibbXG2r4lI1Gw42jMn3PBWUbqvIiELWF
ibaAWhJlCwWmVd2vfECBiFRp6MBhdS4491bWjSDEM5BE8ndTFnUqwj8/WyfIXRIE0H4LeECD7x0U
rSMGOFv8CzZ18y45WIvpARpR0r2lpo0n7fV+HEOfoSESxklzdW0OkMpC5Si0LQ1xCRWiHx0QtBZE
IyWup+2qQtNtAkETuQaUSBIF6x/k7WHVuY8eJPhJ2zjDFPHBhy/BW1OCCGiyqRUJ7jFGVSjWcBJg
Esm2p2EmyXhJCIARlaxOFk6ZPEf4J067UUHmS3SsylQI9LBJ4IlFI6Pt+KVlIOTmXGsRL/r65wji
WWgnIfoEiZxWK3JwbftRlRiVjb7XQyqOpHh34ZkK5mBgBEb9Bfp6IN86xP2EtLER4rKmspSfEXhe
ZGMZcGfBjZv0rwdr4suscHhbfxkoDwEarp5KoOtb4cMJwMt52lzv13EBGi1HEAW3oXWaoEQCaeoT
ds5cycqn7z/Ezc2F5QDjC0vGPvoqkMRqTvKAUYUNpxNIFbcthtLRNKo7RduNfiMr2NKpewnqOr2+
P1cwbDclyfIksluFoRPYRLNGsoM4XWK6RQp1RPMAPDjvplK0vVfL28Jptlh63fsgf2cqY4deYkxk
0vzk6f/5QfCxg0aMNKstlehe1HyZdcWydM9h3L9pI5WzLKMfRa7tRiJ8bP74v3/gPAWVA101RfG6
I8c20JvQI5r1ofM5Pu8CfFlcOHeCtfx3kUwTjMjInIH2vXy9a7syTKQBXyJbDxkxWOj8T6IsAp1l
7ENMfSY6MStQKttvsA5usQ9TUJ6fNGBM5AIV8RDCA5WDPVikvOP4zletU4xmjuxgNtABDywlAE73
w/CtaIMNhSoxdrjRljH1wkTCrwlBdtZroa2wpMnOPMppIsvbXrwb9W8+J1lB6w7ZC/OvyU3EQzJ0
ul923z0KUo0kcpida9qmSEKaIGsi/0cd/VARfmkF5KpaMlIdW3sMuO4cc8a4A67DAS+KIa8qKZiT
XJ1zVi0j8OTmoQ3JGJYOQv8mwg8oUOaoVvpgvyBJpVX55JFNkBLsLbNciua7YarHGGxNeulcqCt+
3Ngl6VLAAYnUNK6fA18aSwLZ3mkPmoX/XyUfzY5mRsZiEJXsrFbhKyaLhzhLz1YnbjOE6iclyEm1
eC9MDSNIAXQt+RKtalqQ1nGQ8mcFtabM8kfh4YufMmz3TNyhU1nfwjF+bhQkYDKj2Hi1gryFuGDC
P3MMA8FT/ZT4lLksexHEaSciaylvPZbDJNR8tHY+vv5s6PH86ylnOR0VL/0RiPdOVfXmuzfosBL/
4PZdp/aFU44thZiTLS/WCWJLZtisW4acs3FDFG0LPsjrbU2qCwqYHzpPOrCkY1Ak58AtftZeuRpE
9Sj4ZJlVS8DOi/yAFsfToBYtaak1DQvvZ/BDspAcGV3jUHp8guFlp2iRhaPOlBHpIKMF/bNhcZmZ
Vk4bBdzjGIsVg2+JKOAjL5XB1mlgEqTuc1UyzzKEO8fArQRDElXKSAje1ljG/RkVI6PuAh8BEVuo
pInUJc9u56wx7Jbc/CUt+rOYgdVxsAlO+zs1jnzjCJIIhmPSzLBWuc73ZYldrULftgdH+kSu7Q2x
/1dD8ua5lRyC7KOWFFux+4s+Ess0gDvem5ga29RRzmZTHZIcQT0zY+qXjZ0qDJwBUMhOsqDfA6XK
qg54666+D+K3ois9LUkn3ycf+6vsblBb7Qo3Te02ANFmJKu8pr8Tt4ciTFZDFq7F1lgoHgwtUJp9
wocDRzJpxfoQVaAjDA/qjPcYGcPPoFPfYlP8HNCCC8wXKe7PYSneqaluvl5JYizJLIaa7vr0VQUr
8AuzTPGDpAeltwWgoVe3yjai6O9dkq0EX+Y+cJc9TrN3AtutxJprj51nWdIsYvWfa4uQ11almrO2
ME+ZyqxmqVO37Jqlls40ITjArF97g/iZReInfeoFim3LpHV2mlwfoOZPwgr/rBrxaUVMHr5/k7eK
XT4c5YxCDkbldhV1Y0xBEZznTQ5V+obc2KIftLdAI1y6njGhPt2KCb0lV9N2umut1c59vfMJbtRV
vBnRUkydAsu8rjsyQ/WrOKG7lPfNYXw/rW7ZbomIefWmWs1BFMPXNNa3XWjufPhk4DzSQHkLyuGz
Mty9kKhvCSL7ggpr1pDu7M4bxzEOt0xJFJUz6a/pfIO+ZTLQhwYJXVNXpxdNy49RyQLy3Xxv1sm9
YfCNKoyALMqyJslASq4DESvDSWUs7m26A4vCBQ2PnskE5dVZpnuHwOv5n92d7Ty+46uTl3m9qCkK
E2hVtsYI9Vvhng1tV4gOzSsYy6cBHGMHN9yoHkC/3Gt8G7fe9u/XulpvlhCEgaqOjTILfazSdyCY
Sih1UeFI/jnvUgTYTGCNqrL0xHw3ZKkBCcfcmL3FptVnUNaPo6JvrOJWzDyvyPqVmKonhOpjJvm4
kyC3FA3LTKp9ZHjEVSlkRyixHhL6SkWzFhWJjbHJ6uL4pXwMRDNm/Ig2X3ZRE8nuFfJCDUi2Egyr
0pNWeWLMk7R57P1PVzbmVpmApDPWJhxsWi5yl9pV2i/F3NpkRbOzYkRfhH5ZDOVOaPNjiIBPLUA1
hQAaNQ9x06+UGpZaXv8KgurYlHxKN9l1CQomsTMctIhJiWxhaZRC0p76BhI2UYcf6w9z5YWUZ6lq
ofniiG9Y2bxj2moXSJYJvdJPEdK2ulkjYpKjoEizyOGjfSlcWtzKQgUlCRtPXeNKDbzVzRdxB1Ja
jM8Z0Cw6iyU+WNVmcPsILdSEc0TPcfJJWYHICyxVZZARRXL9NTsYJiijlmXgtgA3qxZtOoSi2h43
76wOn+uYJFGxVIRBIjHiV4yq+8AS0UrAubkzvCXKQkDG6WBPMGF4w0G+w8ZBWSbYAplCtkdGD44O
q34wkz1S5zMlIx8zxG5VJhyFGqpxIXzhBu8gK7xY0IMMvzyajrnRzOLS+OneLRIMvyuwFA6YJxVK
e/qzNKWTHMFbTML0NehWaBlODB25WwYHJwNxJCeD5I1IseXZnsbvCp0HEVOrGuEAxdMWlbAal0Sn
53urNzam3kMi5UOOcQCR9CX41qUSonvoeNvWr99Sw+1mSd0vvw+XN/ePZBgSwUEBtnJVsOp5mVe9
TkCSS2dW6ERkr33qMxwvQAmpvT6vB2vDLd6Jg7eSFPofVK+AKcAqXV1W83o0VNweFhnjH0m0dkkY
089P7kSim8eRRoapMLFljGhdXUcFHIR4vZXYbW/ZdVvDiUIJPoatSzclBU6H6Ka3twosRbHFyaX7
mcKtiM+haug8Y7qw14WjlcV5nLUaEwU4HFEO4rQG/94K+pb/vQMoQNFnThx3eCb4zz0fxCuSiFux
QCDZpPlYY8hTVcVTKGOpZeobJ5aZYGmIJTsY0bQoZ05iKWELlo7tRsln6lbPteeu0RXfWH2DmAJu
U41WwFBI6Oa7GIW4EIjjtp71qX5UamTgQsJl3Y8zwkiYygVqpV4/Mp3E/qwkg50MGO54xlSyjF3s
iQD5P+UyBJjTQMDH12tiKP5znu0LMwXDrkIaEKvhPL7NFGUw+F9dODMD/ZVSKox1RBt65LOCfYHe
Esq9ZCIfjtACXBgndh5xQ0FHbya5Po2aJngwSVLxKgiQU6ALVcZGNZODxqXLgIyjhIRw5PhLLD9w
IQCgXkXZBSIVwqQi2txdgyw/wIjWVbE0qNRj1rX5ogfzb2SVi7yDBUNbQoeC2aPR6OtShEQZFe6k
7uDYNsHrEGaob8QjSBzOp+9wgVFW8Ps9eOu81BVKdAu8G0t13KO/nZe+WGpxEjYJ6ofMmOSXWI82
fSsuQwm7mv+vS12XaE2G3nCK5KPtGSgpJugLJ/TYkUmctpVw57ZuZsk6dRW4FOBolHN/3peYy1ma
qwX3Fdqlh5uem8y9Ll2MeXsg9e+Si70YTHbkhu/c5q2shy4NLSlSLeqwqxRZL4AVJBHhpWPsiwJ6
HEN5qaqd4VkbKeP98vfvH+ztK2p08kdj07+6DYhTg25Bx9AuggICWHFEVeYsOf0pjYpLxRmCqtP8
+0t+hY7rPGvEx9LrBK1sXIN/hjJD1R8HBTvoIm+qYnLYgHGEbGlhNCoWk6HSDyXaTHjBtdHBNI95
iIpj0ZMjFO046kvhmFd7TIo3JWRXeKZxRUbqD0urB9qgCSmqEziPGLG2CQG90ehyIMUNKz0z9OlQ
DEvXyaqpYbLfWlhpeA3Q29406OjO2Csb30dfiuFtOZWcQxFBjKvQhIstxU5j+aWz8qdESPqJQycW
QPPMqzzUhC0hnMn4J9CbbWEdj+zzvEQ0CQAgJmHplOozmaLj/x6YqE5oiON9/1RvrlrWrMIoiNE0
GNQ/V23bOXileVZst3l2ifpXC7WR0BlWyNftZGze61kA33G418i8tYDQA6KRSUNX/asyKBuh9zIZ
X28Uqi/BwOuzhvLcR9U5HjEYXZHt0f05fn+zt05/Jk8g3sXxy1d2/VvkwYE+BJCM8mHIEZIiVzO1
wGmNR3+RauvAlB6jND+O+cn3170V8X677nX9HAxq1KSaGENs7pZmxBoLzHLXytKpSJvd99eybnSo
cSHWAYlRlhIVrlrlVWti6IEpk60kwXPXNe3MB7bu0o2Vi6jCxiX7pWHmxvRpWPaiB5fdRDODvqHE
i3ac0phopa24n1GK+pGud4+Bq+zRquxiB4FTJQLkJ0ifrg4Xq1QRy3O09wCM5FyWgeV12O6VaAx6
AcI52vBS1UiaDOGB2Ih2L8pTCy9ZkdNCi4ZtUsLWxrnt9EUu0c1AxPYJ2p21w6kaEpdAvSEhfz2h
8qJhnJLrC8kRm40SSgh9Z0dauo2Gx11V4qaHMSRQqnmite/NoLaYwFH2SJW2BO61czDVRrgW8Us8
TTiCKzQmwqkroyEcKt1ejbz1mDfnhXIyyYi7krWBpcLc9bqT6g7YYFXHIK132D1kcyMUNl2ozVvk
Z33B+yUMRT/XvGqNx2y10woPtyjIrzj03jlibm0aazSgZvDAbr0GdUZRVoK7zOirZ1RXqXJqkKOo
RPWkZdqGge+pwqLsTqSXby1eC0wGbAiDUfH1eqK+dPEtJEDokbGTEbwHduvIM6mc5ijh+qM7lDSO
4ErfsnUnwNIwdnadHwS2G8SHomasmcmMfWNcO+TgV+Jkb+DtMbdqhlFaItygxYteQo2gOrJZ86iB
AixpqEF8vy9uMAVUOBbgPGTCDb3Kq33hCn0EpjJC88iJF+CnYLiLdLy7QtqpMXeF/1Y28SH1CT36
66HgYbZnWQCz+5QOuQsRUbCqZVMThavkgKse+C2oTktcC2Diot+OpUf02igLR1cQj89QvKwEDCgi
cbSGFvF99RvP/v6mvvpLV2ci2b4mjcmUSftnXDG/RTRL7824kpXI7uRgntNUR0rNPFap3kwLuVtI
lpPN0hjp8FiWjh76CtTwCfReF2+QKgmXfkgZgGql6Zl34tAtIAagbUZHY5Zg/NWYdTttyJyGYJuZ
3rb2o7MQ5XsvhRitqRCRKzxOCnS8S607Iv746HXVg8boa9I4VJ5Vaby2i9hLLlXIi0KlHphbfOlx
KzBafkWdmBtMa0D7qMKvO89UvBFBwUYAFQDgxmDneqopBo6r0zaKwWcXGCmF8P3qnrDhiGucn8GI
8HS7IfVXrbe2WqQH0iAcHiwR7YbW+xT7XH5kgMZ0O0IxSHFGf846B/Um9Wd3YLv00Q/8IZN5m1SP
qKOie4KzopXR40h0dovmN8IsQFcV3042W4/quGb6zwQrBCqT1LCj0FJx202opUxlnco45CgefeFx
8oVuirdGQA2RvogGRdOMuqbOBZ7i86nMFQ+soSXMxTwDeSooz6bmnxJgSBOlVqVJm5ErmYK5Da2f
RksI1oP609XEmaORzSSNDZBtlusfKJZeXMdddy7aT26gzVwl3Y/nSWO8YIP5MSaFVaScyqI4SnX9
KTPrY25+anxZYvrPL1bE6uiR87dts7KyigG5t0G1vpm5fvvrwRGVncVp4KpBuKRbCCW9yLFMsYw9
dsiUjygCEmIbNL+yyh6iUXe0Fz+StP95Zy3cWgoA0hQR0ApF7fVUrWeYEJWVEttdkEbIQioT5H2f
Y7fsltRzPB/f2jeqgInnGL/g2YSxdAdZciNpgSBogjPXxhP9usGL3XWex2OCZqW8vjbKXnUDieHG
ynk2wEltq8/nAzzSiY/W8r1dfCP60yphpkMblwzxuvueMGOv29hP7LDGRDJLAltN0TAzELqfKTn0
qhQy0tbUDhp7YBE7HuKhpe1kKb7PXmUu5STYOXUur5R+tABsLEQI8eUStVVTd84DapkzDJOOvolx
KLnFkqyGnLAo/nWK/fef3f9wL+nTv0Ji+V//yd9/phnGq65XXf31v5aXdHeOL+V/jj/1v/7Vf/35
V37o3790dq7Of/xlngCH6ff1peifL2UdVV+X4/Ljv/w//eZ/u3z9lmOfXf75j/MnTw4RYdjKP6t/
/PtbIyMStpxJZ+W//36Ff397vIV//uPhXPTROWGQ86/f99sPXc5l9c9/CIb2H2hej9hOkYYxPXHe
bHv517es/yDvht4CzmwEbdCtStKi+p+Encdy40i6tm/lj9njBLxZnA0JekqibJW4QZRUJXgkfAK4
+vMkqyd6pjv+mUVXSxQJgECaz7wm+d9/WMH/UD1iNyGTtFxoaMyHTgy3P3n/Q+RMYcmFCeDpnm79
459X92+3/8/H8f+qobyItOq7//2H8dc6UaDAC4qyR+uCOsBfR3WlD1lbJvmyr5cBd/dxYU23O1oQ
SCPNWgkFmrpPTnC5bprAodGLo1WRe/7Kb5A7mt2fAcB4WzlxWngs/Mut/ONi/+3i/jrruTjP8vAI
NPmaf+/qg4dO4GKjoKd1w1FBe3FmQm7B6eUD3W/a+mX7NtuUdctxZ5QeIEHX6v5b3PXXmiEX4ZOR
QYl12Ij+Fnf1INfGxkmm/dw3eF6xwFFKkjBbam6KF1F/L1ZlbN3DD/71gSsyjq4j8Yz2Tc+5xALp
c2rdz8JD5yvrbewq0nJd68UVu3ZbwyIq6LhmLfH/G+RVrUtEHf8alaikjsUClo5vMtL+WoYchtlP
x9nrcQTw0E0bvo1eUW9YY/ZFhCVbNmGl6pfpyUsyPYRf5oSI5o3u8p7qfMteKy7s8eP6dq+XHJFW
PWsBCmCGy/mg+cFGsCDJjob+MplJe0wDF1fU6J2bZEEJ6E9exWmwgn7sA3wwagw5VxPLZawPqHQM
JobUjZ/uU2pbq2VveK0yAx/MDfHgjNN6RnBasJr59ZMJ+mod2Qb2eYtSxs3kZvYQNQ7iQsl1N/jF
r/0qv5sQYY70UsLk0NDxxJKh880MLaaILc2pDvZQP8exdtGmGJVBwXuK0uXJVChF5HgQe6m5z1u+
fBH5PoFDffWQp+knpwm9EZP7En+LfnHy0IF87aI8HlqOupPq3S1pkptd0JWmXLcMKTqRMelHjb5x
Z0MHQvv6VHvWxkCNFn1dpL6s4ntceSlSiA062JGNBogZfwWxyA4SG63V4DsJnpjDNZb2d+HTu2jU
AI+UjRVEAB2VNmtcB3TXZSq4d/kJEMxnodt5aGV+Hs5aHIBGe+DjUMZsB8l2s5Hoqc3ETWm1di2y
wTR7s7GfDXFRR0kMhSpbWGcvM/NVt9SXhrIOGnUF4kqZu6sC/F2igDCpuxrKYNB/sG1t1TTdvOtl
jZwQSnlOjaBh3sflqqvNX66HNmuvoTMBTQ7NBTBHt1mqjfoXXbRV53MSpkPsO0qgnB6XJ791bnZ1
quS+VgY6QX5ticmsxvLWURm8kDnSeUqcNT1XbHWQ8ZljfT9zkNXcxieJPkOqKEOTlX2bnPx6+0tp
8JhGvA0nx36GUNIRC6IKtZBGd/mCkiWiF2My0iJ2NXR8ZPdq6wiJzpn9psX5pnGjAlNwKsl2BYgG
Z7y+4d55NdO6WZIvr47P1IpfYW+uXM1BXnUQKNn6uHSJNt3mfoCUk0lxFyE+qdHv81g8WpJWPKSb
+8hgIFaSyMXAfbK36VYVlU6jBnUxKQyW5doPb98gTpEMFNX8bEvAkHHASM1a9KH0EcyNeu7LaH9J
F3RtK89WJl/kUhZrzWioRfPoRE4BrSNRrFmWWq3LnySonGgKIcMidC+pzkeIPlYWYpG+VV86Om8b
ykdhgPPzmHKE2cfg2s6bzYBbHu5QXoz7Drq0XownZt6KInTk8p6NSphPV9J8yfiwpMjXdRPvjwng
lwYJaEwNo4a2VKDND+NSvNGqp7MmrQ/w2LCF5znfxqV4bdFsYuX4hbhIjVOQhqCplG/VDMKm1hwD
OTT0gXU0RbJI4R4tRm8agK8HmvQKvZ60uOCDZTXjjNND3O0CHqnfFNwv7pzQifI7GhtbHR2UdS/F
GRBet0pHhhKP2UtiyEdqo2loaeASbz7E2huAvc/BoYEAQvXcNiOlQWPt9WhkBMPbYLCy+RkUptuz
qQfGhwiK67zo5Nb+DmcjpNUVO2JgkmBmEmCgzQkSl1TMqI073bA/2pItAotETHeZO8OMQG82MZ2z
hxEMxjpD5Xxl50zt2xOB+aOTsuMROGm/nCl5aifWiBmZPd/mqqciK9fpHrwu9faYb1cB461MtBOn
gqNDF9qVSLUlFc9IUBcQ9W2Y0hwCrg2VSaD557XhJF4Xkip7VsTo/GpYDX686kREKczo6egMlom6
fZvuCj196/zmwUKSBt01Hjt7g7mJZfy0mFhfVQtTY+xwEgt+ZKRuoom/34bIIlnNCj3+6gTaOUWi
g3qLt74xIiCXPpEw+StM469B0SLzZ+Rfps4GVHdsHkMGc9swcUQZjeLBceiVjMjZdTG6RZN6gJZL
860NcxE8YPhMdkbHG536EHqLDLVyDnvD/Izhua2AZStOXn2xIhSdoDAIvgPfE1w5f+wHFI3sb12h
9Bum6HAbmNHM5o0fyxeeOnqooc86WxTgxNJ99GlEHQ0sNPpCz7dRZAUsK5SyflgJcr6tv/Eidgnd
5HE2aoB3sOcpqpfn2cQ0fGiUhyvsUn9YGLAtY7vFoXKtueJqFjidTnG+bUf3XZV0ApNFpVRLtGiX
sCyp6unoJFYNAu63v9Vlfczj5rOiDQNOCU1ppG8QOmo2fslSvNCPu1EMtV4daIS1W6VvrjozXsgI
9OUPpVVda7ZVqgP4yuNhPqKjgD4kaCBRW5jgBSzJEEt9FnkePLBTmMzLsopj9p2syUKUZx4Mu6rX
FKZ+0mRmENfNa8e9jXzMaL0B65jG4dfejAGHDVcX+5TWVmZHU6evUyTpbju2AcQ/HILkV5Z0WxpZ
Mizg4K2d0kJ13Hkd+fbh6JfXWxygYZINrYRtkmeyQjed9b66RxZlWEceSas1fesbNpUsp4k4d/lX
Xg/vte1dSkdbOwL6DH6btI7Q8czyr2p6oQTQrKcmumoTg2v2ahU6n0eB0TZbLduguyuB3q2GmoXM
XMpDhVZYQtQSqntm6fGPMUXvRYUeGlY5jTavC41daNEJpEGsfqKNlAbD+o9pwT1NcUXyWG1WdcfN
/R2CGLgLjk2p1NSp7XUMix6f17l2A/LCh9rCUMm0tknCNI9l8zz2y1vgUj+2V2gQ3Vt5tUkBva1s
GJ5rb0KXjFx2b7tJ2HXA5DFIoEkaaRtaSWDY87vWup8b7SdJCWWsgqkyRH2+K3zzVNuBUl6avsUF
viS1Wlbh0HTEPtydVtRX6NIsopCA1ua924Ghs3C2ud2LbtDzsC7xRRWwH/BZkau4JL6yHC4hm44g
LUbl0c4nZbSixqHcapnLWszBbG/+GfsgfVybhZQ6L45IMNtwr9F+BTZA6HyYcNJuKEtEKtRd60sM
udQAJRfb2puQxZfns7U6AeMHq28kYIMv8o2tUwdJ2LIFz5X5HfI+rHykdYFpdQluJ0TK825Rcfxk
YzvaFy83H2sL91q2jXivuCSdyaqsUcpAWRHDntne4wRBWJSwgI5zSs0yBwngIkhoYlezqrrysxuG
J7OhdNRQzA0tj/uaOd8UZne0FviA751ab+GPnFIfp2l7ApUxyDcKAjS3x6+oYOoA8kJAHtkvpiBd
bbN/6An0sOVIvnx1/nLMaSuBiNOl3BRueRna4ppl1aXWcDtJwfVFCpd220fFpY8Tfe/BNrfd/Foo
A7lKsA9pbX8ss0RDhUg3N+Vgn2a8EHR70rexwVjtLDwSYLdejVxcb8MvGBHB7zAZF9gELc2PckHA
ePLvQMMwjFQ8J6bycguDUvO9kKgv3hbjzMDVVsUgt0U869hcjUx/jCykMIfcIO7JW6pgIKp5lMPQ
vQYtrgcV3dKVVfkvdZlepqq7ZjVZjUlVbLqfklerNsJ4IcwIYnbnUlfaTl3+eYt9PRcyYqSxh1va
qRyJwWsFeWQ9QIUwLb4A0DK7CbiLLn8PSG9WxkgI6erRMR1SrAPzaxK1rJduiZeAje48Eo/20Zjb
i79EWzHM7H8+mXaWdRQmc6hxKkRd1PK/5JCWGrdCElRFGz7dN894j0YW2LYd90nnXPOSjRR4zHMR
5I8V7iqEAMXV62wEFds11Hdyd2OtS/9lSIOXqbJYI3v31M/O9bY7LhqJq+kO96VMjw0hOAlF2oeZ
c8Gt/Zp2RDXCW34SoISeiuKLMnqhZEkwyHefZHIO4vEyqrghKNGWjhFA8kX2xRMiDWHfc+w8Wc18
IRhQvCcXZyofBAHNue1cSL0E/3Hq/DCrX0PKIrEIFzYpmsy7Wst/3ca+58p0l0ZpgHkJ7yhSdB49
fJQHophq6J5LhIC8Su0v2FEmVfpdxQswfl8Kn6R7TImHLTdHc5Z748vlLoVztXKm8UP017xhw7w9
5iV5zAcqu0EWLzDok0ts+HtAIWeZsPY0Q3U1O64V66VdCkxuR08F8lD3SQtBuY+wWGdfKkWib6IW
tGe5sNrdxrHahxvb3uszl1UOhO15eRmlf5bG4ww1jeCQEGk2h1+EmlfaI8O2o1dROsVXb4EFG8d5
M7cqz5UJdeUYQThSvmOqTU8SeSHASudaL9O7us5PWs2DsHEEb9xF22ta826lzmuv+z+SILj3CnEp
XOaXMGhpF27xs3K8cUcdNd8+5DpLTDO+pItbsyjJEUVwTSV/QDrZbATOaJFcLzI0HSylF0qGpocH
bRBBCgvy8BZUqhqA0ZGuCwe8g40i+i3pFPHWpU5KmEdAaNQpzk/Rd0/M58GqsXHSCC3AFL26bJCr
wNMm8i82yYWmpigFque2tRaNOe/q1DgPdYCAfgRHrzG0YJ/E1kNVBF9j5CHtI4swy518G3yYoul3
0cisGeJoO406MMyhOrNZn2OfSKxbioOpYH5BuzDZHRdJUHw2uTNA4lsekhrnnjcemjFDbNJFwZ52
zjOTURydIK2PvVfj/j4VIgoFZdeVXpVIvU6LJ8LMRxs1gLCJanHWHuWlKhKhb8bSN7YBRDo3rcXx
z39qAs+jXsEZW0kT2+06FmnI0sCL+OjYpefsKeVhjdCMr5Y69e0iIpNgZU8nSRxvLw4RrAPhGenG
pEN/LMb0gRqwu9XnYTyOBGJHz8FkIba8IcyXGUX4QWuq4+0f3TBxT/WT/Z8v/X4LsOkgB3Xq//FG
rUv4oG6mZMARQrHN9K+HuX36zzf/eTAcHyscM/jn9trt19tPf74W3I7854t/vuf/+9pfjpqW6LyO
VGr++Hrl7UuOToZu25/nuV1e56HU3fc4ct/+cPsHi+QjhvaCqqHWdkBHuFr6xHb5rzcl+CmCdDrc
3JsMHTiPhYUVyq6lDaGiBaG2bseYBzLKqEOQ2aogJfJ77LmPQ+0328goKwQcO3Mni2nX9NVw1JPr
0GMJxL2Ux2hAXn7qogk/scI9Dqhq0jv3e/fIdTvH24u3f7DYTkIrRr7ciS10iykkkcXloOO6yTvG
ReYfbz+xnHrHVFmUT70B36W79HVkbwVejUetrc0j/rLmMZrHR2zJUU9xyTDpXHzm7L91RMJxiJUr
/TSQfXnlxjVKZDkKvE2lnu2Yt3xBnVSk1CTGDogViAB9ioR2k1vlOXqTNXjAwH4tNDf4OcybbLaO
yD7gMwDKYh0ji2yYKGM4bulu8Ei9GwWp/CFwcIXw9SjfNSaAngiakIkAwlZ5l/XJvdMhtZfg1ske
jfne4FtM+pQAoiPrHJGay8fHegRdbXTVveYX3bpqg/tIR3o4fY31+CgLEGY0/0DGSr8MO2OJ9sg4
bLE1ustdeU67FOij5352UX6pLdtdgeoYUJRfSGkKyp0Yqa4HZ/FXSxQ/TBAtrCG+LBoISk3gejCY
z4Of5ydZpDEbnV9tETT8Zc72p19hwqY1+F6MsvyJJTuQvqb/bECCTuO0mZoC12qn3om0vzjZcN/V
BlFwOZ0BhJOuuCy8jSPRkrH9A22Cu6qX4dihvFpZcgrl8LMw5vGp6zprY9loLNSltwEKAL6cAeEX
3l5ERnGYHAn2GdOVtrDEw1TiscYA8qiZefsSG+hVX0MvLFWX3EWUmtZXTm0HsWezTZ6m0nUJWnL7
pDutj7QU8PPYHnCf64BUSf/ZUW3hAMqlmdDzrqA90SfAvALNufUCYnsNBJKabznfj6Vm7L1spoeI
ElaDHtva7sG44KnXNOhH2N14CoJerDHImw9A2cKuBtFJ9RYTkfFqYFVLBWYMZfBsppShIXidTDka
1G3lue4tn1a/jzB41exrC+h96ZJk1lH/kysgXzGiYJdbNXhojDtGCKtNigsEJQ0f2PnO1hO48JCJ
Y0zyuIxsU6ZoqsUpaJPAFPf54p2xFwIzQYQPKpl6nL7O0HAf9d45BNizWSMqvUNXf5Ia7uPavNps
jbucSIy2rr4ZorwmjaGGmLWcCpdXyqnJFjjDKdF9/36kds0AAlna6jCZm3Rroi3uuEvoSWFvna6H
v+kYV98pYmzn7QddRtuq05A97wzcGSz55vbJhTLCqxv5u8FiscA37yLc4K40vJcooiTS+lCpjPSh
0+T8onX6B4krJRU3Ow2a+GYkAzg4b7jUHYLhSOStC7vGPyQd/UMVNMjpZHvIcBgmzXBHKaHeez0G
ObmE0ta3kubzdCBT+aA09JEs2d1oWCetgJOdVvfuvZ1kA5wP+iSGTNmM6TB20VkrUF9xYUVWE4by
Zf7DGKCVd13MsI0o2hj31QSstncpV8WuRAZcB51HXL5vG+/bPHnFg4lPr6rOVe6CobJofpVBiQ4z
kdFizue8oopQYn4RKY5jtkxtuETupbXqdt/AaZzN5KWvy7sgw0NqHlTtMTAe5DjezZkcjpAW8J3N
2zWFbyZqEa2czD/4XbxZoho/U7mkm6HGtWjEMJLawiFxOgzj4LdWBSaeppwP2aSlh77ML7LPa9ZO
Y9gIRHtOj9ZoO89aSnaWueM2StC0xEaUCAZ5lX523xzbwSATNweyF9GNG21AjtCUb/McXIjkwmDE
+RJI2byq/N2Sdj+i5c4psxd0bnYsdS+plGtgH+tUQAygubdGJ+RbP1LvbZx971rHAHeC0pzQQNSC
lUNAkosYqr3VPNeIc9e0gqJ5D4Z0S/OUDgc5ohLBSpQDdT2iwuWGi+ld9IgUJ2cT853pseiSTws7
kzQS9zNgV3+YVzpRfDOVoNyLMDfwkcdTT6Jwp9vDZ5ZM1CYaYa77MsAuzPmwVS1Do8JIaZ1OiRb2
2FDW0f3SmXe1qF9617iiufhAb8vFbeoQjeUH6Js9RrAvmhFn2/Poa8m5F9ZGg1ogY7TQx/Lc14Ld
EoGFYjNBu0zr9gHlwbukyV9mjWUjEOIuG0N7ND8SkzDYbNp9pRtvMjYfPbfZxj2PHuYAZS2nWdkG
YTnQ4vupa055FtMHGNCFRreae1628PMW87sx1RejiM9mKh9Ml/qB41FoX4R5FHYfpgXuP3pxbmNi
NUxvMSiLM9jdi1FhwZRQprKzJewK78ki51qNzMtiwUUomZARb9803TqV1CMq235Tj0YdCsngfaMk
U6iMme1d5n+30ZUlYwdO1Y7vke9+To33gpBCALxkmrzXgscxTPX7zBySoO19A0Hf5MOBj4PHcxgV
Dh2vBBhY4R3ixT3WWnkMjCE08sKk5iLvqMGvbBhePiXwYeoP2nSdZoTlLUqnhd9skD8L4dr9oJ7y
ND/NMUbusY7NFBVPO0IzvwA/nyzBk1bSoWBZ6ndF0ZCqnhatWkLJjUcD8s1NvcfOL39US3zsxcWn
qFN0Lcjh5qplcHKtRPvRsZL1GZUlNByxpzAAhdC5v7M0KC13/WSepYbhVJuBpTSa/Gly5l/UxL4R
qoRNXX+26cnPGIYV29Wa+sEBsD6K4eVpKsGcgFPXg+60LE20dY18JLP1H2cKHJ50EjJsiUMqOtpV
njXrwvAu9lzhukYqSVG0PEeI1lEdcU4u5TUjaI8ak1napz7z4WQV98TVcTi73RKieXxFxO1XPSGF
3ncYmRuxG+rGpik154SP4j6rK1aDqlddpjrs/emjy5sPt2PXr2wGoZ7TYnUoKtdnlHU3BlVuH9BP
AtN2wkM5GcHVAblbdw4usVFVk0Y58bvUGGtKLz1KCA8w9txIDapD6TtLqA89yrJe0uGA3Rw0L3u1
ZvKjpjR35WSTXiRVjdstKVWJDK4tLe+EA2qNr9ETFe5HV7OsdVaw0bt4PxcmTtr2LI9GZjzNBEmq
8pKH4B8oKJMOwvYQ8yD3mYbHwZTbO1a/T8OI3pxYS3d9Pb4PCJNsqS9Nq3YaroIGagLwy0gvQizv
+lQBWavY01Fkxj4UbwKNHdu2MSgS30aTMSKz8tsQUDjNwXduq1QChqHcxuZ6Z844iUdyeJ+xpht0
PLs80STrBeCDctB9jQube1I0r9o437lp8lrqPdKPHo5oC0CZXg6nzHR20jUxzTAf8oi6iYd9Oy28
dEMbJF2BC/sKAuoqoUOvayX85KVxgossfWWJ41r5h70QXxPruR5VqbkkF87L9DFD2E9G9t426/dx
eDD6teMbH81C55X/ZnARxOvrQZp04OTWdWCb0n2HTi23AG9X9HipiuFIvwLyQxnWXumY+6qP+ezd
5h9/SydzbRPet+h4scvRfMbNiQGicwqXw6ujpdBzmtrYjcmPFnDcPz9qJjWrEWAR9ZaA3tUEapjT
CSfYq0MMFX3OKFrP3rCZORyRvPrVtKrQSl8XpAs5btwg9a7oP7w54hxDgl5/ZOSshFzVZFWwYoZ1
mr/gVtMKCnPUzoIq3xpsSHXihjU/W0Cibj+rv/FfDdsyYOQgQoMeGe8hSDWaYdMqOzv9Q+5boa0s
C5M2/l/T3iWrAI6zazUGI8ZXAZ+//QmhRfWzmo4Bx8mq4A7L2b0lgFmja/bAOrQ2qNiNvf6lLqxC
So0WJWXeVD7WmUltbtz2fALyUcCvYxlQwqmYOLvadiCPmkCulZVJfUxEFaprdbqmwAgxuloAetXJ
63bY3L4AjWsrx7ikf5iaKlSHU9elTquprwMz8vbdOUbj7GKyLfXpxNcfWjrZRknFhLe2Mlqr26O+
nrqF//yqAVdlTkRz1M2ahWQColZKY01M9ob1e9tkjDZe6+iAYeQdqp/VewT9ft390ElbbEE1g7d2
+e+3I/C301MMdThcHkTYN/drgzoWFYom8bbqpZg/i87fq7dARwyXgQwFMoJtFJ/qUDomVmgQM1fL
9dy2H1JUF3VI9Z5A3BfLg3qHuqZK/Eru/3lRyvZYXXAsnIM6Fae4kyPWnyTPWWfcTqcO58oBWN+9
hQsVKcpTsOyRpyZ6yTZuJc5li1QBTSxfySWaFBZbhBh7i64eak6ramibcDTpdMRW+gV6/cViVmUS
c9pFc+tdEusa2/18uTXw6z77Yrt90SaGa+k06BuUL3GGIJ1e6vuBjrkpTdrBGUZIPbVovWIogmjG
Ij6adsARvuqg208T3WzUj9JtlUcrVzrN3mlBUjfZuYl/4EQt2WzMR7KFj3KcShru3sMNBmE3DNSx
vGeTpFimmiJ282ILPJ0h7HUwAWZBIt9VB/h3iVkmByuunsUI2n/xQeugKtEQ41BuKI6dGB/Vf2XQ
mJtawcQUFKwDNGRCat+OW8Pr6GCxiaD1jXZpNIpt6n0C3sYUyZm/9VGLBaNDiVpPqXwvRGxQecyN
1Xqv1pK9W5Xnr92mRfJJIXzZIerr7PTPeUw8tDgU2V2TbpM1s2fYI2mcfvCmyjnMasNqM0X9byga
Y67A2hXrL7dyN0QY3ilSL9TCtizP6M7Sq1IdGAp2xbq16cekyFRodroPWpGsqbEyvCkKz+V86QcU
jbNC3MWoBa5c1TLTexAUXZV/2m2KF3FM9mhKrr/6JXxBs9Yq3sFPbHStJ2KiuX+QrbHXSxpIZqrn
az3aNH39raqNCnnZPAsj5elr2dvFoNHS+4NY24P+DOOKLplZXCMxKDPBCuwtTQoRR0jbWuQ6t+Yk
sfO+8qgdVAmFbhNc36qPrN0S9XRiC7Zh9AGgTM07yxXV1sQvT68L+1C3+qkNKEbMEqNAqZqZjinO
txJ+cSgFl3lDXgmgYiu9luD/xm06QVDRI2rZhmpDSwPcWyGe44gg9TbQfQ8/kaFyN60ROBtUxIdt
SSYze2O6qzqaflVZd0RY9J0HNeRrDYOSRTrZ1mnO7uxYh1njqQ6jj5YPcaPm+/vKmeUdOPCQtorz
oHvHQGhvSzR9pv5ibNIg295O3eBNv3JzLd1MZoUzpB1XB1zBwH8pyrcNiGSyxP1PUkGVV3rgGJms
wNwUHKyq7rIllWEXQ85PGRdSd98K2JzrWlI4HQpnOwbELUv6EAkY8+nMJ73MWSMlyEwckhdLITMk
a3QGyn/SoLmDZNhVCC6UFaXmRHoaXIboaNlmEQK7LgaebfrNiYSPX1Lw7EKA2FYGZppy+iTiFCh6
zIhsVOLUI+kEU/O7btCcSGRxJg901vO04JIpq4uViE/63ckK5E2wSez6OETNZeiSs+FmX35xFwSE
Rk3R2vAkqDqruRANjG2tnF7Bugzr2mUNMJBNMEeSCEPvzwH2ojF1wikBvVUivIzOGCiLWztVNRRv
KKlScD0EeUjtp1dXWncG8b5XABHpJeFRnxENdgwlyjZJkOgQfwmNbFfS6hoJ9Ir0OPgg72kX3ZoG
bUFfjvDjmisgPTw9Okj8ptvi4izOUwmCkGYPjRsmMAby9/1gvTkZCVyl7XRajvkozqPbbNgOtnrm
0vORQ76NPDoCYsB9WGzz6DLpAwVckO7LAi6usojK1EkknegqMr4Vtbh2hfOcJ+CAFMqLrYPokWbZ
0ldUh5jApVIqLvwCK0H9l+qf3YA5y8g6zElPjgVuglrxXTxH9GnJ0ewEQjLOUQ4J5q1nP8XU36zR
PzVZfjWN8mLVjIUqSN41iSNoR1PbHDJvW0iP+TyhbDDooROx4fdLgEVhTwaqT9+SGBdSVQZyRpA8
aeK0K8htRENT/mIs1IgqvmE71RM5iZWvswRjMjcGWIkQwk8AYhZNVYh4MSUyLYZTQQTuh24r93Io
sHFqiuBcav62dsyznY9PkBBTSocMEHckWcdnSMkFVIQRZbsRjeg2vrCe6y5ojjTZwlSgIeUaID1E
5hQHpNweLIHLpmt+1kP3oaPktrEWYoAKS4p05BEENvlFvEY+4HebEdj9MYnMFlAdaHcwPXgc5rBp
0XrkRqo209CSPdj4XMNW3Zc059q4e0P7epehWLduPXraXv+Fh8zLb/CU7H5U9ZcmH5EXr+zhlEPp
2txafkXq3i2mgREXw7xTSE9k3vAvNaib1COAmq4FNBJXV9Wxw3AFBA7Nm808p1+qKej69Vtnyufc
CCjWkG+MM6OXQjBMu9p9ZNw8Va220jUYKbfeGeD7VS2C761cvsuJBUhk9D6bIGERNuoYukb2X6QX
blyJv6KCDQTKgFajlwPu/N+5Sq3JRAMD28MOAEMxD7emKJ1f389wlq+c5wVw6L7sKCPaWkTRLFjf
sAvZwE2qNLruCh6l9yx8Exu7wio1KaNBtOKiKSSjFxMWRYF3uP3mRJMa7sWVe9Ick9hFJ7x372aL
DEevj1kxkL+NtCMD1cBrhuZIAvq0xNy3/wwnd/4OJ//9tS0PsXLvb+5GwLhEWWdNvydN2xcsHNNi
3AUe4FGNrRlrl7u8/hLz5IcoIDmrxjdwEDUU5kJkTAgyOVABhCsC/N2sYD4JSIANnaUvgpAfTacC
sCX48JsRwIm/HRzu3m0XpcC2xlzoNBZsa2ZSPo9txEQAghxp6ZcKmxI1TlEpoO5v8Tx+Y+0VwKGq
KAVFzXwhynqXLSu2WuFKF28ToJUHX2/SfZ6c6l9Nujy0GnrK//mmWX+lvSgMOV/UtFwfCcK/2TDB
hMm9UbO6vZZaAODq6GWhR4kQG2uZ6uVO7XNvKiNLhfq5wSPouhyETTlObS0kLGdPBNhTOtrrWGn3
cWNub+CYBZXP1bKweHjuLEjjilPed9w5lyGU6MkjZdL332g223odTfq4CymSAjfEMt0vefsI84hN
NTkot8OEorSagf/563t/HzMWQh42LAwfJOPfKP3x0ORmkOKepOuduU2LUIv8eO0lbBOlFtPfwmDm
BqbXTbRbOz893UB6msWjTEsFAldo8miOHhw02a3G27D47ReXpa4cD10NxPIWMEwNbhUgDYTaVGK7
vM4+d6ZCpa8qSk6IH1IJBoL1R0OLQ9IjCpbf0CEnS4DMkVYUtY7CgOw20hNQwnyQVNkEwqOY9p4O
W3+ZbzikTNrN0enqg+ujwwCnngQ7QcTVSe2DUEAsP8b20yhoA1mUj7DhyndBC/ozv+oR2KN4fs2B
Jixeh2q72l1pV9UE5Pil3wJlMwtCcNwUwOxDAxIr/M9PBH+Bv3KhEN20TEgruE3BwkXH5d8XMAfC
XF3MeMNkAkHHkWB11/v4WJoQwMpK3ruLi/4otj1h1QxH123MsB2TL/bkGtH0ldnHr7MafLXCWeEu
doLVdYdimos0Hx/S0upbi/dmUNG/+r0odcbBRsevG5tsoxnmD10uP700voI928oufTGD4svPWThK
7ZnCBxtqa9JDAVWWt66+7oR3l9nDdSlxA56biOfhvjcKx4lMVrrB9S/dJHOxKT3tNeoTpFXqQT4E
3rTpl/6kNb2+zUcT7cbKOVWGdE4OcNc8hw7X0iZJOPR5LKdjFIwtr1TGIZJmmJbNQ0etbo8Yak7g
1aGiIDodNDnY2bCWlBsLvdywtEHeEFeFwfcal2InC55Cht3gbFYPAt2xfqoVvy2IkVSQ5rbFVxFg
PuOzNjk2UeANSXX7u0kgZ7Xaoz7GX1VZYIsEXc3sft4CyrisL65GB7OtBuRf1MxQwK3Wc16WqD2r
vDiu0+9e1h4CEb2yUl5VakoWjcG1qg39H3fn1d02EqbpX4Q5yOGWAJiVLFmSdYNjWxJyzvj1+1Sp
p92nd3b2zO1cmAZBigQBVNUX3pAUw+vsWa+R2gS5hZlxN0VQR7zuQBny2m5EXJ5CjLDVk1Bt+CGA
QUT8vgmLeA+G8dOcloe2LC+6mtgkiWDoU4MofMPfuIqf4644SqTqkPys4/GXoovPSsghIHo6FZQI
qyzRtDKVcMq5U7aEjp061qGSk4mmbXXtbOcpV0DwClSXiDj7otcFGKTwAZVf3SI5ubEFg/UL3zaK
vKOaGHRqOZJHdu0xBUPqUkRwEkodAkBnJrSdcoS1zIrD1fsSkfxGB3tvNk+jBp6/7SffFakwkWzY
A4zc96PxgOroayRmIWfjy9WhfU5b/VUO8KRrksCqMJLOJhAATQwBptXvmwyxSPhpGn0VAde2oLV2
L24831uGwmRD3rOzcH2yyMldBTVGVMJInjEUDJG+/7a09bcmre9XwZvAl2g3kB57PYu/GhWIH5jR
k0LxPIg0fMANbIFk2j0oFE4mjVLARnivCfhjrfCHSFsl6Xwd459U+hVF3rZJctG0jtWDnlFhuJfG
BuGfDUZ66TjJ5tYAkqiq17ncwtaFyJbPNK7pjH8f81q7jMDT0Bbx5zlP7zN9PmGmMx9r3aPQ46AP
NG/4g0BIo2SB/FddTawnqmcdzC25t8gtT0puF0ETqTQA3fk6r9svK1/1xxyZXRSzrohdPzUbJJbB
+e6iFEYPplQhBlBxSsF7qvi2d8j/UN6qKMgOqbmvkl73Z92YQjJ0jF0gVoxjcbAH7JsXJOiD2ltE
lXQgUzVp3A0C2ANIszo6vRVKYNAArWdFxoIrgZVNEp1BlZ2NvGn3uVKdty21g25RDci+241O1fyQ
TApAlqo6lcOqnzdvu0kqMw+hwNwro9bwcc2GsQyWqeamAuh6bdYW20urjfez1X8uOnsthRpDjUDl
GUiacXac/q8t2oYa6vFnRVcfNg35WuBrx0Y19CCxjSfbq7ezNzzPiMZSXwKKgnGthbWj2BxoBo1D
eqiTfAGv2CoXHdlZIA/LsY025ZI6mXPutk/5pBd75BaMOpqgnQnMtlqRc3cNCwCge7MBXj+apuNd
onHLDm5lvKStl1+XeEGSZysDTystWlOrekGj8WYk/znW83YbO052LLJCgzkyAjcvWtwsFHwu6ilF
cKO2rEsy6feA6KyDPEp5FIaD8EVl9J91BIYlqqsO8ENKS8VdNT8iDfXr2bAQy54OerwmJ7so6O+0
OQ5fmedbKV+n1vgHqyracwWFc43mYWgI+94ehODFLZ/bEXidbsWn3OnsSyOCkEiD3OsuUKAhmz2Y
8TAcZ8s9OBollZy4k0bL8gx9e7+la7Do+rsxZ3mYjXp3MduhuyyJ9rsFnL4vhUVw0izY/rplvEfe
NsyXSTs5ZkUzhyrhZdZNPEdj2obMxY9R7D7n6YTpd6QCZ4kgHZW2j5QD9HUju8zrgzWst1XPcEk8
7V7HhRvTyQ38oNJnx+Uxrjbt7KbnjQMYt7iiMISECCCn6dBrxTke1+GgljZZcttu/dlSnJ5KhrGb
NpoofrZq9xUIpzMA++yU1RHYY5gL1Ai1fDiTFuaQTM4uMzULT+YE8jNioLyIsRmLrzuo3RVpcpuC
EEfSixIoyViK3A/NuF47SwRw3sNEqesBZJZS+V0Pv95wkqOkcNXDQAU4nz5j9NEFru4qZ61KcDOA
V78Xif3dLLfvMrpAKbEO6JMdZp12Xjz0rxil5nuXdh9I7uLNRSck35YhUAWfwUK8G1gJqtVRKKHR
xbKkhwRC1WqhX9Xlv9Y4vkh4dqUXtu8QSNOuwypJh7Q228ot+Ki9PEoJmBYloi0q75ckANR41hLt
VjOxYaep4m+jR/urf5JxUreyfMxxeUgy4FZF5HW+gmyxADsjRYvnfbU9iOVTYsghv4Dq75j7+RWI
X2bfcAkDctvnb7OABqvAzgnTu6etLd8EHlagz20DBDrEJlqJS9BDCUghQUY1js2iaj7Ha8CqTyht
80nNDDQHmn8fEV0OkBCNnD5c0/o5rj0ZdcXdOPI9A9DnvAV0powtqRV7JElmixt19yax/VNC5u6k
e1Trwann80Eb56dtSKdTVSIklxrJTVfM9V7t95KzJQHCCLyVfqeSi07g7EOnhVkGkPLTwLZ6B3kO
PplBftsumwvTvzxrA8zXrBYcVE8/Lkp726neU2xt9Cr1e7JbuCH2/GSB3C2L9HNrC8YqLahRecqF
ArttF5Sy1jf0VtrdoLahvrb3rWMeq9WGaGIdZQLtCLTx2Dt3oCXu5rI39lMPimtwulMhq2mCD+gp
Jwyl7lUhxFDGK5QI7OjH+tx7TbAVxmMhCpqNYNcoGfUYFbXPORkJWoyrpYObItOfepgv/J/O1CpX
p4oQ51v8TG1zbOWpounL2YiMnIYMlIw4+pgS1A3lHbElBrVIwshdpje3BNHzThZbloj8xJmKFwfZ
FvSLX6GmnWL6K/CK8zlQsxkmEQfdn8oRuIq5ED1VMXERUp+BMW4bFN3yrVeUfV8oL/ILYisC0MP8
YFTLsMus/kmQdkzmB2bb9kXEnrJ+ECE/NLRWHIj4vG+7x5zWNSQZYt+Sok2WkdYnSn1NOwUzi9n5
VqzGbasMN6kDCjrqQDr3GFPgpg2oVsgmIKu+89QG4kyGrLGNYBOHpo7W02whhRYvLyrK16HuMECG
mcuD5KEODoE3alSf8X7EhUtUXbtZkMDKWlwh+8OdvDqc7NS7DoKKmgoqEtIbHJpJn06miAof4TnJ
jTvF70p8U8M5p1r9XTWiz0bZMH0EP4n3WRssTk1MPm/3c8WxRohB0z1yBt+c6ju8GwJmH6guSxGm
SvxLqziHIkplwcaywnnb5vbtWK/eD7UsPzUdsoAYt4OWPNjIQUxD85FH+UkTBZCSyi+8XvWUr937
ROXUEMe4EP82zoiYhLcNHKIHcqgi+yi3OjpvXXMqDR24GBLKJBrHWWHoeJFpBYqCUNRkQG4cW/Ng
JaB1jSX7lBURxFSDGCdy36EQGJg03eVu7Ft30aQ9urn70128W2pQoYiXkmkM1cmNBNaKMyCoQ3X8
VuEOF24jyqb9dskF+/1rLou50HOdvXn482G694EuYUs1uoFJPVZI3aNAvmj7NSGTByTOdNjDm8DK
bDFmgmrj0NQjCY7g3PVIf/hT6+wFaUXk4yIlsVbSa2IyviRP/Bb8zFrjSyj59ZnxE9kfCIOC4SHz
oyZh1Y6TBvLMUCAE6T1J4pRkYGjipmpX5XuFyXIFnVoW4GTdWhdRs4PLbzHMsG8QVABXGkP5JfAr
BZ7KnKvcNxioOYXI47ho0OxxTpQNAMnPwQGRGwH0l+ZMQGlF1oFPuZ/2iCaeOtsi7iWynzRsglww
Hd7tuA2HstYRIgN7ckp7DTCW7dLFSYtzuiYVS8v30bS5GNYlM+OTZuqWb/QOEsLI0PnY1CiQdJXb
abO/DU0V+Whe0eMZJqrexu9VzLI5Oeg8dNFO6QCek6/BJ7MbBlF1NJd9kwBpVVPbCU0j0AeuomTE
qunKSlR5IXTapUAbS6tI9MuZbE8egpkx485R+8NMVPjpDG5lMe/6pWJ1ZUbKSpLF1oS171CgVXuC
g3w2wzZa77VVA4AB6wJlWswAG9XZ4ZzEeOq0sySIzvHRtEZSoyGA6qlUd7LBKZNcfYK3ZzhX/Ero
s1N978r6hzEo+7jebvuZgSpZt5FDv9Jql3Fv/Bq95clT+iUYTAhq6VKZp0xFPRGjrhoaxH4onWuD
2wsNNQr5zarinod0S51Qe1B1mL7RUcp0rKOy3ujmM5rYql/OE8QSUfGxYhPOX+9WV2rTZ8eDe4BU
0me3zp91roD/dJBdRofAL4r7LAUlhOMJ1QOGjeQsS+ZJsrUnZrQnz2x/yJbburLWucP6Y/O0a6Zu
eIBv2Q4oPIUxLxcohSpoveyHZLzBFGVdTcZfTrTdLeC259p5GtrlGWVJlN3spzmabrraOrgifx0p
VYAag7MldB1wNazDUrC8RLvZbiHLcvAyn1RU9BpmJc52SZ1T8klrAOftDsaB97XyZU133+OuCIw0
3Qs2phxdubHuzba/uJUOdCn/bsb8lDprT94Ihi4adoUI79qB6VkOuVJ0ZGRTQzSKxukX0o41FXC1
PaDdWJjk7gM3l5Hdp5b6Xo2MS0VJ9pPNzOmVqB2IyrHrgHVV0YCVS7Kbx7+UDFtEoVTw1ZLWunkH
JMoWnKhxU66RYgkFU2ZlcQ2BWtCrzyg6dzTzu6Y7jQ69id55otHEyiJipFplZhpd6HLgr0/LUmZI
Y6GUpyofkzm9DtGMyyX9yjaPMck9pjbDo6GAIe8GpUubUI4LWUNQaLDQ8uEDqU8iWeh8EzEzoM08
kJ0L2cAarJ9Ymj1KLpEHtXmnAGq0tgxdNzdeKSRuz8miAGmIkn1FPEztkWNF3gkifGH5tBr5+JwS
VFugaKEmEewBxgeFRGQMRDlj2a6xuCGbkdxZxNKjgZ4COehJ6ap7D3VWUIfVVSuYfHtipjRWQDyA
9iYQWo6GWPFcIJ9QuYt7EY8ZiAeXSNcIviDaEKL2JSItjdBTnuUsMV9m4k53oeAjKV7ad2ezM45S
pS/ZK6xieNoT7WjReFnN+FP0+tIEfMrW3jZTdpCfZYmu7tbQSc269onE/7NSoEQjwnV2ufK+JBYL
gTgx61O2Q70pPcga0ALqRNabl1gDcEpPQnRdwJ/Zvkq0Rwe32WdwD9t52PaihQnUjJ6Xy2Upu3vo
za89ye3Wet+hPtC4oJYBol6/yYvkVY6hVtPmvbN0EFacOozrNXQHGCZCo0ZQ4uwFEcXCje8lkdYV
BHzB5nWU94IiBSwm7wC3hDBDjEx3Kt4oHKkbebCcKUYa2tq6hDmB0pLp4mQ8yxbHViJK0NiPa/J9
/LDQhN4tJmtP5NzCy3mrSKl3HqUL9BloL1XFJ/Z4b2k536feCt0y1mT/G/X81gB7LPmTeM9T3G1Y
Ocu+uq5CTKB08mrfLAcTPkBtkjeIm3VNie0HUZ0SYQs9sjRA220vWYUinkuFFIJRQn8VDEQJG7GM
cl+YGSXjlqY28CnYmsrRwAnYhhUUVmlE2TjjrhUDi7bP2cKxF3W2BuDHOu9NyM5zY6LmWX9KwAAQ
e3qm1RDMRjwEb12naCDKy/t0GwlQYvsNLgyi1eUbM92r6q17kc6kgltr9uV94hAdi+a3mPWyZgxB
+1ckR7Gxm5fiXdQg55EYUjK4WT+eY7R0UHLgvnZzqMEqXB8RpzeUfkd4oltknWYbdzb5E5IJzUev
wjmpxkHWwq1B1GkrcW8ubvQkdS1yaNaskaB/h/hYowmQN+ro55b+hmgrTXHGVVpTT3fRF18UGmct
6kW8jl4DaUijw1eNe8UGDAynxYRtTgrR7mKt/bYWdkvGS/I3clm8Bn7saO0mBSIxt4UMVmBC3VcV
VlJu8inOqPi2xOjIyASjo9fVr5p0aeoB3bNmZ1n5taKCvFlVsZdlfpXEVAuqrnwfi/RGRE5bTohG
bLsvshRWccW9Q1vlWdUowyCSDq4EpVZ9e2lHCLgOhQ5bBBKWbmrod2wXOWf0gpeeZQCacviTO3gs
l6hb9pTFQw6XRI9m+hctnshmGR1SZ5darobCUmdTJq2XbfWJNnIoFWS7cRkI5QvKRLR3BMOh7IYP
lYaHgoyJr09MJOUn0FGKu5FzGjWPegoZmCkIt9YwBWDJEMZD2gs0xvTbzrKDuN3lnJhnKV83ZnvZ
D7FVWP+FQ0uJEEyGmWriAuW3frs1FIixvGYmEsmuW0Vnepr+3Cp2IGrgUrLATa09edStlCrQBCk+
Wany1hZkqZIYUo6fxHAgcFDm3ZUF9lLdFl9F7GU69EObeLtd5jzy+7QDxed8X9u+Acb9XRYTZB1D
6Ve00Sf9UYpjdMUK2jbvQXvCB5pyplHXS8ihDeecIPdsJNw5OEAc0OaN9/3TZrJ047BJnQm3urH5
XE0EkHD/XfzWsh4TOuC7StmOy8A9UFUs7Ko3afs6P45C5qV06htlNNEgsdef7vwhWepRmwMv8Tjn
I7UalyTValJMo3tm84mlYIPX5c166wtgwEBGRBm+8XH1JBmJKEMmzENG1LJcp+iYludEG+mjVYHo
vqsO1cdJLHVz8zwwJYvKSllTj9GaY0tm5HiA/gAPf8oEetj6R8MYn6d5MX2d65Ojq3+QGksR7RKF
ru08GsEyLwnpOeDbmQQD242PvKlPa6ESAtoYQjoC6isK9aDLfqxp+VNPmCLozk3+vKnMdUC2dAdw
hgJJJ21DswHINRf2JY3UFUid+VAKxEcxT7dtp2/0a9Jb0wWD1W3g4EoBnmpigneLUUlxNpxYWuLV
NnfIEqe7lippoKI/KyEXA/qwO9uKrzZBit96zMfR9uEQ2ILNgfVSORj3fnVdt/K1bGFjWB0qQJ3D
5y3oYDJCAXbldijBQ4kNlm6NSU97FEVR5ixeF8uQKIZem35mAzrGKYfsdG+GTkPWApLri5Vc9MSk
8k5q0wBpLT5UQedUMdVQFlC41C1RyYsUV0nz9gbDyUexbrZg0CncjxcUqqCRixQ+ozvkaAzzPi5+
1+OLnELlfFZlb6lNUmA0YCnNl8JLD1FKfcCeFhwIuu7Gofe6J81/U3CW1MrmIWk/Jnf82bT01d2M
a1bohGwpqDp/cSBgGvm1R8VRtvGkVAjBeIPtuU/99U1kd1XsHd103k0AdYzKpsgTH9rtqk+JkAfo
qdeAX96bjXdRlOhQavkvKcpRKsxwpShNwyHYdQL0EUfukzcQgUUGEZjLdC6qXw6iABLTMW/JeXbT
VxCHFPeWnSxzNrR6fPiEB29y0qMUhpJIr7ndGTHrgAQOiOZfbgOideP8A8gTkVE0RjuzzT+ksBAa
tbSXagNbV+NlzMyPrC++CwEjsWyqdQZJo+7e3bq/AUT5Ltt1oP0Oa9+8bJiskO0ODdouQreBKqfA
DE0DaMuezm4iBl831E9QNE+yAaw5dOwo0OxMz7tHC/AuAu4XQspgqo3BvA/Ro0ifloXwHhlH8KmC
bjY5QsGK6LAUEL/RLG/s3NP9rVI+ZHFYtwWdeMEsA6kXOiQAWS2uu9aDhK86TEJIDkAQ4amq0p+D
VDTuJ8BvvrxJaYxOvjXZfokit2jEY78BelacfW5ucD00IMuhuVImvAqsEuyFo4z9ZO5WK7dpGYWb
S0+zsFNU9AHb5zV+dz3AbAOBJiC66WEx88OQ2S+azpQM2vRXIiC1idaFXq/TIiUOMTr3G4468Tmd
mpdBc9uA9o7v2cMtWDOA8EJKTGRpi5BEgu9nYrjxQ9R8sYRAOkCh+CnK6/ghYcVbfgFZB6E0Jtuo
46i/W2ZVBaP1XlgLjEIhJyEyG1EdTVkBqx49BmNxoCWSshW87Aj6rICCmEBDssm9W0f1Jqk3oAIG
+ZlptWfUOplGK+enGBBZCTRNh1cjomgJgMM2U/RN0x/tXdaRUJTihyYiAhjGO+Vod2UVRouLSojW
P0j9rnxjuU7dPbh5lwxQR7uPdmtoAw1HHzxhLEfKvlohTuu0rPwG9WpNt59EdRznyvdK6X4KRSuR
M9L4+A6n5dgW7b3QFKlT67pR9KCITMy4mHRPvUdkS19hEcLDZCZnumNeuS839UlqHxbi8D3luqiK
GrY5HOJeqNGhJFIeIgOYbn+hiPlTVlm0hZkj6TcS0e57TZ0f4mkKDDA1AnEK1y1vOOTpmyvAPDVu
fTRQAMGQahlF9VyosqsuIZQi8ZQjdxPqeiIHk7UnahRng+ilMMvfhqifirPsNttN2bhnp6Fdt9m/
y7mFJgNEVy0/V6EW55jvero8iMuD5WO+T2hvkhbTDLC5D7ka2BZU9Gxah/iQa2q236DwsaDTxhMv
I+vMQoCFQisiK3GaZUQsyukyv14QdaeJTNdDvHtFHQ60OCGzzAAH5BVgHueXVUwUYgWHc5Tj0rbD
XhGQRIPh7KoI3iaVbUMJrZJ8mKzhDV7yD6tn4lU6m4AbnRrOxCZCbVeU79G6vLNxwZIoz20Ecd21
7je5kkygfJA7Ugnl6e9nDZEIt+gPG8HCcivPZhSj2cYUNd7k1fhDzDVy7cfG/dYAeBSCEzXXvZBi
G4WdmB6nnxE6GEirpziPoG2YVs3rUD+uhvUkFaRE0Gsb21tReRcYeEJ+0MCqKo5fhlu1T340ivHe
PJj73KytoGu4oCKqkIuN4sIGXdc9kEg3EqGqaCjotz1iCTtzmk5ZNZ+gSd0B0X/uZ5TbYdc/VfO3
pKSTDCXiqdV1g0ZixtSVv8n4Fvc7BTuwXdpb+FS281c1TtMoBlgWzEY9Nr5QkP9bhYgRAdb/WyHi
l7WGhhv/U4f4r7/5S4cYX9D/UC3sEU0LIVjHMcy/dYg1TeMljDgM4Z0LOvJvHWIT8WINzQOAfzZL
s6eDFf1Lh9hU/8PzUONWVdcAFSFgpP8DHeJ/OSqoaPxCfkAJmXYi32MIJdt/6OdrCAPmndfOt0b7
muDtYo0k3nvkLy3znkLtfw8h+zcC9v/6NgEw+8e3kSirwpFpvsVF9xOzJvuZIpCYIR9wr+4QQXip
80t8Yxzqp5RU5LUJ04/4kJ7MfTlCmEJIDHO0Z+26BM5J3QmzP1jxSjjUYf3/cSxBr/dfAEzVpY7J
ddNR/vbgfKv/8ktYIfgXVmFq5Kng+xrREa/EgzcD7NqZCs3xCZNLvxnAxRjVk9Nvy0lISFH4a63u
PGhzd5ZbWewxzS2dGST4NgatSZKvj2l+kQ+TtmX7yFTfaKkuZyWe6fRpG3zmrMESV+yrohl1DHvF
kA8qSZAjneFHiDfsN7ds6AWhMCMfXCnvUm0QrVD2J7AVkjKpWhNcplaOYop4PvVDfZZPQSHfVy6D
Pkda/2xjBOTX6AYJGFl7/vMwxnWHLnVm70F23eZjIeDlPOC6rR0aK0YZ/T93dVraQJNxNMxajcUL
NCGSoxagjUcp5DOOTR4OCxN6Kr7Scmb9WLWN7wgdHlOZYPnY8lHuwNOpOQPASf0ExQ1UL7roYEzT
vjab9mxO0CyYwv/a8sSWfNp31xpRyZPVrxyjkfRE/rBrz/IBLlp7Zultglll1vQUtTtHKtRgRJYg
+Px5XpuFFxZL9EI0gGmdioiZQDlQChjOm6XeqISee7lr2BSxzoDjDSM3/QEwuD/HAy37KWtDUnwy
078f/jzV2uwVTBcrVgsJXf5cS5yEbIiXjWyNXy6vitvFV0Au6UH+Xvkr5VY0GQghyU0WzIbFKnv8
8wv1XGn/+tnOMHf0rIzxvUmUPozavqOk2nCT/vmxcksjPTsyHMJVGfszPHfEyMUWLmzTYcIFyl3A
InmOJTjw/bnAZuokbEwmvTe5ar2CciIY8gRrbz6b4vae+P/566nhItID80rcCZblNgjtsCXvDp2A
/ggo1Jf75S6uuOsPHvd87OWcolbIL7VRAW9ESwZALT2W7FgvOOfBa62daQ0UAZM2xVVhRN5nnh02
4wpXgHRDKG5hfTynWrecZ8A0eQ3DzhHHIG/bSRzz19Y2PpRWNOz/cb82mYP8lDyovkbvq4+6G3k0
tTykvx8soTXlNahWyVcjEYqk9WYdp5WbJnKZKkrgK2f5VD4s4oU/T//1FgRA8h2cQCWAItid1ZU7
NC5zKqxW1TkHAF0HLHG7s3x1E1v/elpFK/IwXp8GZjZZyBkYAiIU6RocUT7Q1jYnbIrx9c/Hy62h
x+hgLKavd3VJz6hbVmS8Tc7XTKnwvIoHuSX3rc3C9F2Rkfo5Nhs7uXPTAJlaaL6FXy//452D+qFM
SnnKxJyVC/UnubWYdIde5eYaVxocUfG6fGhd62fCkoGmrOLmuz8vyL9u/+z882nyPYpbUiKs3Azt
Q858/vfpt82ZKrqik7a18wkLSHVDgZh5KraE1hjaS95x3ky8QMRPcwCif/1e+aPBDALKjtXL16um
vTHfJauY9b5eT3Q3TDFRgs1QhXZmXKPVCS3xIV/vle+Sz2tN/+uT5VP5gtz39XH/+JtKGWn7zMVF
63TnYKjKHsVrBtl/9TF/9kF0dzfIiMO7A+wnMLzBT8Rt6s7WHCIs8VM+y8QuVdyvRYKhnNw3o15w
llt/Hv69rxRCarZliJRFvZSKEnMGxN9ViHKv4sf/l38r/+zPK7X8uz/P5da/v0oc4Z998UgH2eM0
rFQmOlX/rJnNQowCurOR4PO4NMVRqdRXM0KHOBOrnnyYxarXgk11CoQJm8MkqtUtchg5YvQreq8d
bpiDEEkyu5GJggfXUr+RFXR7UJsN5on/+UBl7p9P5QtV2n70qQCZi++hFZr5FVLoQPdY5qp5KFUY
eTpGXugWB1JrTT7of2u+/XufWPU61MqYrwpx21MHCSuTk4xCOkjytRVSEtsxm9tyj2vJyS1G2HXd
8MbpmOD/qFeSpOJAn14ws894r03M6dOjeWfmef6XQhyj/ezIEdSaNeKCOQL6IDrqMLU4PV2Xh6vV
OscqTYdQH5CXisR6OZU9+BS5CX2ho4TKA+4aFuzpeAtcOCXLvEa4DvyW58YylKo+4s+AZZd+S9Ze
M4twlmyx3uVOfwdkJTvEPdDacrY+x8xoL9gl7eADwe1JwL868dHL+/XoUY7Q6vhsxt+TjMHbiwhr
EeEJ8klgfqcm+pbWU7uX+8TtYOhmceyWjAPulc07zeiRaCwhfQvpGpW9B1vzngdi3XWNc1RkIJFo
OSFSaR+sODkBYdLPmmJoXw+bOd55ZMUActajmdfubYNGa6JvT4Axp322ludpbr6lGgFOjasCgF3U
3qPKecjMroHFvVBrxZEWkhsPYrI9e+Xy19OvF0SLLC9AjQAIpDotHr7uALmZ2jlBsGhTpMnAIuso
WFw6uq/2Wxd0iXmdo9nzHR2lFKrTp8md47thoVtkzTnxsk7cao/OnS3klVALnlhQS+0TEejyS89Q
F/GaJldpIYEon9KS0Q6b7R6q2nxvFjCgBWjo3FWms9yiMIUEeJJ0iJ0wCOHuElvkG1fmH89xLG/P
6OuI3bmX9F+vwQ6/YFVbHP7sku/4+oxynAjJehsSdQ8A2O/FItSKhwLN0Q24CJv0B2gEpGiEObiC
E+jMdPl38q1NTowh3yS3FrFyya0/L8j3ff3JtqTvRab3odznQAQ7uJ0JaAP1QHqvSAiCo+X0iU1u
dnz7tqoMiNmGs9zngBmjs9ddp1WzcMzkbfJFQe/92qoV2s3IRjPVjqBlQQuFaEGg8TVa90tkm3vu
FJZ0PTkVXTQjZ0Kj2//aN3QfsRt3od4QmctdVqkpgWp49KnEX/154c/T+a4hwjUREQqnZTfNiNqj
H4qO6s45aO50WxxQbRqMi+aFCNfML9WHq5U3M+BQVsdDH9hPxS1pxzcFyB+ql8FUflvLXbJQmAzZ
0KNLaxOe44b3rZ+vXXorsiQAaPF5nZ5H/aew3kqETnWY62GSP5vZnZYdyt4vFaC0d052GHTGDLjp
izvRwY0Y31fcktrlOi5oiMJkBC14wTjb9Xzbeojpp3j4Y53yEuwbqmrLPuJ37e1zdXVRbmfF9off
VBvbsPwEt9oNSJn4jvLW1Ts6mfPj4JwsoGLqekcfq8xf9G6HdG0cJN8RS2t/aQrST/6kP41JSEGU
eh9O9sDhIP0qe/CcJl7BKhKrJ+gvMdYSiGiYdy6V0+9ddo+oW3Gj7pvd1To3P9EFuF12cA7Ac/rb
2TjDq3hbr31AYW9v/OzxJAvrQLm3mImol715B2S8Tvq79oAp2il/VYPmuQ3cYDlCNkvujON0hEy8
S++d0EYW4Z6ks9upJ8CmN9qx+ZWSWA630OkH0Fs0dtJ9pJzQnrWvxoSM4V4jwh4C9Eai4Fe/Q8r1
ZO23Jyxj6Hk+wAz8WN+TZxiY1/YKvwl/jLB8FYxz0uzvQxVYt/pT/2oGH1iNXU7jGxTKbZcetkPq
c8DEIef6/mxAdjvQylrNUI1DrGZBgAuTiEOF0Fz7OmTHNPk2x6HeInC+t9tjtPeAcRclakZIiQC2
edyKwBx89d2sH2h7rj/iek8d1TaCDRg92iqdj1rIQlqb0W3ZgeMhroe+gAwaIgSNBva5e+suV+fB
42dVJ9uvHu3l7E6hF6YnDbuB6MXYKFMeNnD2tAq4Ob6PCOBesRB7oDt2E++XtwEhznf9Co6p7IPc
O8Zp0CzB+ljAuvbQFTgOXjhHJyAJtf0NC5TqJ+KG6rb/MVBH1B+q/NjUt/Ne/d0oYbOFYcJKKv4h
N7f+ct6RfZ9m2g0XQKqOCqPwlM2+cad5u/y5Xf2L9QRPRLloe2wLX6z3hHWwx/SFO+kafYvVwPkx
VZi5+MWbNwSIc/IiVBvzOL2tT15zhYWNBF6YPBRv2ge0bioT6i+woMV5+qlyV4KZr32in0MF2hsT
n5PAGIMWXPwVUDUEJDQMXirstQOwA86z/Wt6KO/d1/a03CAtji5kU10Z/goEWDTeHid7R/EQizy/
+/AYPjTcbT+qA5CbBQo9yD8ZFGsREiHp97Ub42w8VFjgLKGw28Wv7UO9mX8qv4t7M0R4/wyf7zV+
z59a+pLo2o++vRv86DZ/aV/qi/pAdQD71BAgRbOzb+tjQd30tTiZt8/rN+sRWMh99oE6rRNjWbMD
C/OJ95h9XvY1LM0dE033HfvKB/2IqOaJ1mf3rCfB9JPsOD+BktqZIZCP2nf2qNbuxmBEyA9KyQ7R
aZDVGC9gY6IFQ+LnTNkkEA/TW3lCfgpGWGbTW9mp1zhgTn0xtTO4pEcki/npNJF3gBB1sl+6GDt9
j5jGg/cDzZbnJUTI70iz6GChtOen7h04FrUPoSwfiiA+V0DzAjCbtJyvDLdsT5HuGEOFe+E+vALJ
03aUvs6C+xPTKjhstxlgASCEh+XhN+bwVzLPIwAkBmqR++79cFRxnt1N3V6gaJgBsXZA5yBoHzmn
p+EimI2BXvu0eNf4iFIXHpmFGmQM63vvtVXRu6AF4LfC4HNncOcDgLt1jlCRXe7DQ0TZ6xCHud8e
sh/zTd19J/fKFLg7sGn31gvlfvwbGySUrhT/T+012pdn+9nkmA9IGByX3L9zSt+5tM0e7iRrCjql
gePHlCNR+MzCj/Uuv3o/zfv8e3yDfN2vSvOt26Uocbz5e110cY+mhybWRINpo5yK4Ujx6KyaTndI
jOgWpASy0iJTiWrydVPkRuM8G5TA7TFMdfcVFVdia/wYEEcxmmYEC4+68CT+RG7FIiGRW7Nl4AD+
tempqRpmxXTJzR7xcvGeQmY3/++/hl1BFINqwc4ZrCyoR9vPB3pErvOJFpVDQpV44//h7kyW40ay
LPor/QNIg2NGL2OeGGRwpjYwSinBMc/j1/dxZGcph+oqq21vwkiKFCMYgLu/9+4999T94yGu9e6k
mRCvl4+Wf2gYJ2iF7tBHYizmD7V1Cud5J5PEODZ0rjwIK6RXW6yUy4ejTu+xsUtitRyrsbaN5MA5
ADtZh15P6kPpIpbB2g2AyaQHES+fBy7/5OLXnJJkYgrnc5yGxE0r1KNBtHzUSlUU/PwchA/Vh9TP
KAkQMac1sxGFZdbVgxtxrF0++vk1QdzQPqu7h0DvN5Hg4ncm3mDKEyrdKhclkVBC24MCDh1dP3lu
yhnEwXIby7rZd+osvTy0iX1FrS12+ARzjG6/P4SqFPz5qTEgXJG9fr902UZVjywf1SXEfWI6KFKW
L1pOQyB6VMutoQpABxG9bs3WYWkHt6oluHzkqG5wlBj6QRHYhSOeUiwCO8+nNVWOfbKeSrYJFIPV
udaF2Fkm63H3ivl8OA7RsNPs0d//bCDpXt6tp8RRN2PUZasIAewJ1DYW37ZmVfcrynWDk2eHGWy0
O/O3T/UhwpHKUclHXuuGjX6S2cjoU87iuawhYzMDGE/MAUZokqO5NyPvEM7qHa8t+y2bSri66VjM
61j168h+6Vdu4JUbDxAVP6Go2v94+Pm1vtenoxFc8kFgyulrl6NSV0ybCcKV3jRXl6rHdAOHxE42
7KVFp9IYmaFjd49U79hqVKvlt+bxz2ayYfRfbNtlYUXkgtBlNE/51J6pfSUra/WVQZzPPUJ4I3gx
861vPEHlxoOO2BZebbdtakdsl7bq8l4uDz8/9doi4kVSGOqcyZe3FxU+TeXJFRRGKnWxnAY1h/Ro
71Sq6fzbg+oh22XNF8NQbDJfciSpoBBrs6BDt3RYYwMk/W+fk1+UbZc5yv/bGRotXOZX/3eY5+t3
dPf5nwJAzd9+5vcsT/GLRYKy75g603mfqcw/Zmiu+YtlqjxOx2KGI2yH36QuH8I8lyEaX2by5up0
rplt/T5DM4j59AVDN7rKQrct9z+Zof0Fi2D4to3ijMmeyQzPsnQGfH+canmi7+ao8OxD6PjfPAB6
ZoQLdxhXcViZ/26Epv6zP0JkPIe5oHAwK6lIU0gMf/5lQddXhoki5LCEVRheZ+BXGU2uVzPasp/U
+q9Nox87ovP06c7PObxp4zFV+YmK8QMt8lSkhf2bE2pANpSME6xYxc7y8I5Env4Mm8xG+26eo9T2
oZ+h8+vqhiZw4nF2Q2kT29GlCL3D0CDGAcqJiUqrH/5wBTz89or+6w8BqS5T1r+9UNthZOjzTrm8
vX9+oRKv7miS33eYQus3iaCpohWXdBJrXicCLy8ur2+WDhQBdFw51pAJc7QK4FW3EZnKYZAdcJv8
QCVwSVOIAl6CHsypbUKoDFxwDmo6g4XHKKiV6ky8JZ0sTsaeJchS4Pdjzxa5nkMLuUxr3rkhqPCY
iYdubgXOE+W2LhiIxK+RY3WndCZKdCVzjiOlNHXUbnKT1mJeaS5TfgaMuLZ6RKODUkD4uMQ5qLbv
SyKiDKsDmK+XXNkEwxw/jOfHB+D9sDAIP+dHoh8ing55OTwsTgbZIHY1KOXn70qtkhDF4uC+Jckm
eipBPxnKlMjLwkloJR+goWjd+f0nXVJm/w66tX/zXv1ligxyGq6PxftkE6vLHfqXi1KvrdLMQGMd
Fl2dqIJn1LhUKJw2lRsuT7Azgp5AamkhEuwrSGRK8jQ79qHR3AIpfbsXqeR0axIFmhB+hKJwC0zD
2EBxPpUSnJ1dee8j1ua1YRkAUHrMixJNVOCEeywYYGlTNXKabuKt11N7o5QYduyTVxgxCa1cU0IT
4rqveo22y0AspOV/TSVboVlX7ymqGeiZIAojTmJeBGjfTs6ZUb4qU0GmwpdczFAJdFsVNdTY+UPQ
TM2O0rcHaGA4kIvSaxxo953RXmwXyV12MvUGvXtfyhXfgAaed9HKddqknn/TBTLmgBkzFJH43vex
4Vrps9KXeDUNyAramjKQ/Zv36Z/cUqS6U1fj+3Yd4y8TbaSJ0LvdwT+QraP0goi9gGIgKKGObY2n
1kre//Uv/FvKsbowPE83bYvcatv3/nJh2L1oshJ4PSwUE2yE8wDCDKupuhmcvHtDjXeF7CTJLeje
YTqoBBzeYRfF/LbLvSMx1z8aAXEhPPTdx79+bv/smgVo43G1oK/wTfaNP67aBrkVeaal/sE1Ln5T
yN9MH+xkitarxG4FRLYcfPh//GstpbiwFQKMcOO/vAc+sjaPJFLvoLSBI+CVxeytwpyaqgu24Zjs
k8Z7/te/lKHV39962+DLrqO2qb/tUXEoDGTRjndY3IsRp+iBtovS+y8wMrdkJmb1CX7VF6UnS2Ka
mUu6VOHqP4TwyeRCQr14aGOJnjIuYOexyAR6AouR/yYV/n6C6bXKVYgZT4QISwXPVEQbq4kQoU7R
Gwg2yOk07HqugskNAdM7VOf8XmbtmB5Sy0GDRa+q1h8cE/my64AyTdIMaBfKrNAE1YBhpfiy2JWW
kGNTjpXSD9AxYIjlePW3Vn9JSsy2gUL5BBX8+IC251y5X1p6DokCfmERxixQYaIP/MRfW571Y+zs
s1B2+jhqkVZl49ZLUuDFq86hIJjUwpNigbJCNgMdcTQECxoiFWEu6EWjEcOimU7PZl+8LLajlK11
5U/To6vCPBctvnJ8LPa2xYFnV+a7M4EwUdlYi1t1qIAKG/5O92RyqDmSFgqaNFphgQku+zd4MeQ9
fyVscV9SaijKluvBF7PVBvwHMQ4K7bSTcz0eQl+ZhsxdnPf3xMTORM405Hj6N46uxBeL8o7RMVVE
697Nw6yRKhAep9HyN/027an9pZ7jhvL0g/CwuqYZgRNZzEbEWWVtA+YfuizBoNORCGGIlw7+L+xr
qFXprmNB37Qd+Dtp9ZgBqo7ml/0tAmG5njK07ITEgtweFP4bK13h2lu8UuvGBAEAS48cj2z60ebO
yQXqurFs/2uBbVYOaBKHahf1cFWKpt0biVXfFbP1a6I19joIpuexDGhXeTaNSgy0mNXK+cnU5SW1
80ePLBl6n7UJHzABES2Md79LB4ond2dnuUv73kfFEmsbm/woeA4csUKRHduZ9LxOTDstzztqS+3N
ceDJ1HLae5n50oBFgiJLd7Wx3+qpwSedRk8xw2rFXCTnWNsQpgupiMASHPjXau6OYxZEm751b/ze
hshM2pFdTaiFNwFwHp7MuDwYfbT1CCbbOMlwV09xtwFitHbR426t13bA3zlWPYZB+8dURQUVdrnL
AVqTeevHG8fleQexvEkO1oi/wFM7idglmCTXKdIwOIO06wjB2rgzQq3C2aRTATxXo3FtIYveBqZ/
1EIOX2WiTI5cyfwsMWPTJ0czvH4+7fF2IhC8Mil6RbCZAgTis5DeBlTPqYN6eU8LI9r1KhY7iclr
jc3iOLrEneSk06zoo0gufyvaDcrmZZpZic8iLnEBGuc6t/VjqTZnMwImlMp261kglhKRvU82itex
kq8kTz6RXnmO4vLITNRYVwmmljiSB8hPh7QyN21QMmO099LiYphya6O7mD5ie8TIlx4qZRQNcOSs
CW+6+aFTMsDon8IGOn0p6peM2xWQknlTgNkjqu+zaIz5k/kPw7qO8Anb2ZMG9WpX9hX9j7KvSI1l
iM64zu5C7ACroBEae10OZHlMwEiilxwYTyx6Zc7VTZAc5ctoVDTU/ZT+4FhgL+/E3s1wpFsJe6nE
mA+Ewh13clgRm03aXY4WewCoTxSJe19E5RmT0v2ERb/UtM+sGG8cWtGk0YaOTENB/TMiHoP+ozdy
+sy8/1mt62cb1Uzj6kej54Rqc1op7DLb5Z32ZAYKMp2zxEL5PTQR9JI4usVezv3kDY+NBosbvbhE
KGdc5prGsiO4q1sRH6YEpRkOiw+T22bF1JkQLOQq2hDfJaAhVkm2r6riozYhKjQROURONiFUD8oA
a7n56dPXlN2vFavNkQGatvLHZt/YwTWtqqfcs4+3HWk5d+VkGitPy+90HJZO3G5KV74mWf+9cukv
93pwYGW7NuO5c6qPtuqeUdYDvj3RlDtVmGgItC7ibYLwbdXWebye3eEttW1SJwIO3e0e7t51HtuZ
P4Jbr+Je5QZ0BST57KVOe5c8N/8z8Ria28lIbOQMItA1IfVBvHILVGwpS32uecZ9W6fzZuol6C/4
CKtkFHvNUC54mMDIjy59HjwPeEgGOjPXvmEyAZD6I87560jrtdSHDFB6xNDOIYGMoy2uGDycWqwn
txIOxAEwBZ1BUUE/cTRCyTZGEsuDNjKw6CZ0hMiPY3dymFI4JTsw0GD+zxdvaNCym/1jJcHqAiVg
NaTVjUf/xfXzm9aW94nZxpscki+JPdiePW9bNSYwtdl9calvjgxISQIYocXPMzYG0q6TfeN1R6+V
6Vb4IL99GX8G0XPdIE4ZJhZNyYCA2EuKLrJlzX07WnIvZPzsovMa49pheNzCnSJeijGLP23bBGFF
XxUbGJLutu9M+rgeHf1heCn9yV41Rpev/ZkuqjhGhBBzgtf20ch7lfjTVy36wl2OKC4eYrJo/deu
8W+jQL6N8OylKeu9NZJn0upMNm96nYVHp8n2hEgBk8QVuZElRLay73Yg5C86MX4AByVOpQ6f/2y+
l771AX/JKBGvekzf0qhnduHkp9IMv8Hm6tPwG1RsuN0VDl5OUy8kIkXrNmWKWtrDyQiaN13zvwU4
dp0SqesUaK+Jo0QseN6p9ftqW4y45XTrva8nDAx6RVSYdx/DY1+1bnrwe9SiA2Vkkp463/0Rx0r2
4tU80b54G3xTw5AmtkMur5gl3oPwvTHOaY62QEd/vo5Nfy9KRoKtNA7Lzw4k6G4itrdm9rfTmDLg
8zkaDMImZtkGiZeMtGyHN6ma57XmkQwaa7QOXMs71N38onXpLhqAk8GlTXGmq0Yday5ySbt3aLSS
KXYA+PBWQPjbVLrNuJChkm41eCyTjF4EsQOR553H2v8xql82ewW3Wpi+yrLFiQp9YqpQhxiUa4wJ
RTx8tLTH2TrfjVDY71p9w2f6mA1zvdVchCAGqhC8nyzxuFKzj6TQ9oI9d5jieO/03rhFFBavNF98
lzHal276zFvnYSC4ZYPF2Thq5fiOQeHSgoDr837n55pkvKe9TGArjqPebqeh7JFeZCRA0DjesA2k
m85lilGejTY/Wkpsq1G5NhZzFZvABg15BAUgQhv1AHib5JYi6zctjV2Oq/OuMMFpeclE8siiPVVw
AcDj1ZGX251Ii+1Py0c/H0LVoID4TqZnh0tyBP1w6r1wP+Wpt3eUGNJUog+n4vzdIvKdxmQ+SdV0
jrMIU3I6C/W3RAnRokDrVKoiul/L88+hlzHETTEdKRVQUuWvteI75EonGwUGO8eAdkC6khzLmGwR
/O+ljXw2Nzf5YIC9a4272KCDmmQvXOJsu7SdMTc7EkMFpxEbUDz0FuC/RnuePXItGsTFIam1XR09
DIqhzZ7z3RbpnStvZUTtMU/hA5kNdxyTRnLV5MNQNC95kzxVSXTOuuJ7PYznyLA2wjM+vc75YuEd
pfzsEWl3WfHdSMMHo9XXYHhI3wBnvI4FDA4vues7h329exm79DtnqHMPLpr4H9rR+szWRzPM00uw
Qx7xBRP+nbTlt8xRZm9LP/tC3TchxOqm02DCROxdJguFIzLw4ajfWwPSSK8x3CnL/ajGFoskzDHG
YGsjpF2STFuVc5nwRieNfQ4zblEtIsa0wS9zWh5yvLsnYh2unLsDVABcsnPHMpYOxDGpDnatJ/4M
ArcmurouSHFsvzUqIHN5d5ePlmslmtGpRxPhE0qyJvdLpOYiQVo+8ixGDqJysq1k3NFgnnIUB9PO
ZiJhM7FOHHmMav1jQUgMff4aeMF+Ia/r5Lgr+AcFE97nwsLwbl8QC7/4JqSfyVHGXt1WME4swXqG
W6sLT95EfydslewJryBJwskxzjjEkV7TriuObmsLgpGGx3VrG/Ov5Bwdlx5mG+OW7wvm3KiTvUJQ
sGGanuvunaqN45GyaTnzncOUN+YfTNbN7eBQngT8eWpIQr2CTQOv/D72cDIW9FoLVc9GBgXmlJgH
iyPmyaW8rF3mn+MEZqJyfiRqW1etv6VIDEosSQ50FCtrD16Bc30pueee/1tEDrlDfXssjQy5h/p1
UWC+CDFtfS9S5BfC2FWbS8v8Z+WKXVCrMYZ38GCxis78YY0zrtH06Iy8vri+Sl0jTCLE82noutxG
rf4YGx49toFvcqd7+GEFFk12V0cKEjZZD0lJXGnE/q7LEct9R35j34p5IxzC2B3jIWgRIw4TRzjU
op8enku7Bms8oaauzeTgpt0n3jnG+b1xTGmRk7x2WULLM+xcPWQXPJbGcHDpp7ZoX6ig1BUzzion
R/UxHeAumURNT/egbnG62vZI+jSJ3aFOiMnyVi6GpzjXVa4m93in2ooDwA1e1nhr3frXwMGzlA/T
uRQh53WFdnLi5o3x1d6d8NfbevEqurkhdwVvWZwM59oygk3asmszNd0WCnxBzz0H3oGiLtF4Uo7W
PqCmZCTbYYHeLm+PZKWJZNSunSD+0iryQD/nr4bOVhbTGRzsAj0jiKREJ8RZCwCqWyM6glml3Sfm
VTO9m04s9nqBjXk+NrSIxJTRpyuhTIhurKS4TvSBA/GmBTTbl6suGSXcHR3GpTKXAS6CVqP/mGfO
D5IhnYqGWIBHMyBWLi9cMaq/CCz7OY3xJC4kCaq2igvq6NnG8gaYUpXUqhPjZvatrq1vacmQ3g/K
FY2k75GmX3PrSfYFAY3S3y1/0gjZ5dYk5VkZ4ULuUTtXqhGeeJF8crZFaTX38uJmqo+r+GhOg4uI
C3w7tMlTNo7XGCHoFvszXbbI8lbEfRmbdIZZFmbiLi2TQ06zYcVI09guBr6x5X1dmtswJTI628Ox
HaK1Dqxhozn4QYukMw549TgvDDEyRhrDRQlti1kcGMmJGCss1MeOuJhTMcVfQsjEltAuPXlMxNIx
pc+sx8ADs0f7nu1YIkAYhIS3X9RrTKw7P4uaTQMz5OAHT7KBDiODmZsWcQnlV94VqADJv1NZETEF
73gU0XSsNftdeSqpCoBIwG9ow+TrECb9MemqGKrL/CPTX1p1AduSxprmJ1+iISAELKA8xlq7T+ib
kUl6G2CTZyokY0F+z3YU0xeiZcGFR/+CiIPkvMxklGmU9goMDTjtUYrQdrZvTcBlywGqSbOWaLqO
406nkpa4xhY4wxibOwHknlsXvIbeVbemgeuqCE76zErb1QT5Yd/Xo8zYBBO6m06Q/grve0PDXs+q
vWFE/npEG5PpDX01rTxOSa+oYcyb/KL5FgTBneriwl5oq+lR9uGbrpKJRsfQNqmPBqnHqF9WnIJD
8k6dgFy/ifuZV9h8r8qkXk+RPNsC2iQ8W3GILRqkfjwcNNaUtWSyTf+BUVsWIiGs/TLYDtFj4oyf
dUUgNyLfwJpQC4YXn+QqRAshJHeXU+JImdNYBIQYrXaPKZ8E9GNRHRCUg/JDSW0N+7CE08Ck4C2y
2hts5QN5phwKAPvRxIZyQNmxFyglVmzObcZhLESfNTgftUgZdKTTizO7B5G5n72nfcPVjqBbaJAi
OMFV5tEBDrKK4ohWlG2ua+qb0ojfylQS6DyNX1x7QBvYJ8feTC9JJqhrcoG1PgW5gEv+iiTzYLfG
c1WTVDqjvazSqzlFt45sqi1pwZfZR5UUpDVpSnp4rgrnq+jS9zakWIy8dOv3eqzkKmBtdXB7+tyz
F9nvIpjRWzfVlXwmRdSK4jPOIn+j6ex1bddzEk4KAhE5pjjtLbLoZ66i7jDN2bQ1bPN7MBuVBxel
mrfEVEjgBKCHl4dQrxAy/Py89mlrVsVw0prCO9eVqPemFj7WPIOTyNJp7VqsIf2oTWfQFCvWkmpj
si7BoUL+AW4N+cfk1Ppp+dyXwT1ZCsUqAcREd9HMLwED2XnwcmZ17lanWbAiQTXc5oO+B19NHpOS
dbcK5o7AgA9xshmn5aPlIUk0Jqbs3dtUAZuXh6BLJTUueZat4i///IdZRhd6/uM2jOkT1jiF4tB8
CjszukBzq4YKuawGnAYeet8BEWQ+ScuU0rg5dmxH9ln3+UUFu/YqyGP99PPB9smlMq2ODJoCYL5m
1adlNPD/VUtgMGtg/v5/awnuom8yCj/zPxpy//eH/ldM4Bm/WEw7XGH5lDYGq8Y/xAS+/ouF7xO7
JzJ+ZAEOntDfxQTeL8JDpo4j13QYaAmexe9qAvELmgTdZJYkCDfx8PH+B45cTlF/ntUwWRaLlMCx
PLy/+uKi/UNjvgLT1lZpI85aIJ7auirugrln0mja4Kj8ryN+tBPwe0l3qNW3haECSKpJnv1ZXJfP
MEl4pyz1bxOd0xvhwe9VMQ/n5TN7TNENCpntSLn5ZpGgRErADSOOdZF5DaxJlPQj8yA6GYOz7SaZ
ncOEPnZDxDMkE879E9rzg1nl1eM49h9lmjgwO8lDr5vw3qhz8yWIZ2zmo96cmDyMx2LI7vlbPzSt
Nj7mrhPtHE7cNJf0Wq7qTkm84/FgS6O5t4zWIUN+nxlheBN212+mKcdDTww3uJpBfjptdcjGftiZ
aLc20yhyqjryP6bAg9+qYI0U4gFyYtO6zXoXwS5xHvrA0J6y2P407Ua/jb1VnyNb40lX35wiHJ7c
jNV+Jg9nE3OAKSpj+kIPiq0Jiy6bpd1zcndQTRoA0g16t2naOGSD4abJwvIQVp5/8Trw5qzddNN7
iEa8fYBoTdO9ehPWBBEwdrBELC+e1d8ryE1NTuURI0p/JaRpV9JC/T6xTl26ofGfvBmot0G4Rg89
hY0w1u8LI3A2CxEw6pME+XnTX5zWeXIA9e0NwtyoMER+nxeE2cDUv4wYVIom8i5Dg31Y4ak6m7NM
wbdfEWb3Wlg/RKDwZqFFaz8GBGsQNbPm1R11L3QeiE0OztIOb96gJ3eZS/hUAHcQljI1mtFerSoc
t0gRvY022OjNUqJJ0dbfYc/8kk5zvG2xZp6DCetSWr2GWVucRQ+sSerl41D5w9p2gdtNfUIrB5zZ
2hhdA7tK2Bw8PIoK2rCmFhIPjT9yPO9j6Op5AG3XvO9EOfy2BH4b/zv8XvwTqYkw/3rDMQ+1PJYE
3TNsG6funydhXtMNaVDP9XlwXBImAuYc+HkuZHAg/+2iu0bv5BGv21MrQ3EE3v1hEb7NzCpW2ltw
Ln9YsP7J8zFQTPztGTEkFi7yJLQV/t/EL1qUmqXWFeHZD+VwTJOMdD671NZpOTx2SWYd9Z62ecNe
tFYdDIoB7RaU9rkmKavyzfoNhCZK7Eps2zTzHkgSU0V/EH4ZrOHioMZAEzN8IEzh8G7G4bP/rfQZ
PVjgI889cTdrYdO5tEik2xPeFWzjxl51ba+pwhBIbiHvnJTqjRbsru34QaYiSMZVlGloNAOUVjgC
lgtEqLW7+d6dYnon2aGcJvdY9aQ05eW9YNgL0x/Vks5RfR3X4Xi19GPLqPGr1s/otwMNq6sGKtya
4+eway+T4HTuUhStPZ2SIkmEeUQrdZdoIrxzBBQmQxGfulK2d1mdPxmT9mXww+nRq8m4hIqRGLF1
ofZAx6lZDzN+chkISeruwDnfp8UWl8azvub8m68p7XUi+IbHkYPZQba0esIYYZAlOeJrLlTm4UcW
mO2eZM8XUTvc3BHcW1Ih+03jyytR1NzGrl6cwzC+gIHzt2b2kWVtuI0GOhUYzNtNm4lP36PTjivZ
QXjUvblMHjkBJ7Q4hmpTZn56hM6LXahsw7VsJZmBzUyYb3YmLZSuBu63Q41S85aT8dsY+ZGnVBzo
TtcMsCeweHSZ7GoYL+MMIRvmdLQqu6o7xK5Akdv/CoKW5NG40Nbk36yFCK2tkbkTMz6XcCzG/D3Z
LBiYm7NMvE3T28lR2FwgXVt/AKfQ90R4UbGGjrO3ZFdtWvzwa1ujOis7/tNY3SO1rR1mnQZRE0xv
ZO7Av5qwHvWWFq3ayUdKYPnZZmwMcmWZyVMW+Nu2gR5rScs6GzNz9ba4n93gyXJ6fxtbUX8H+ZgS
p4JrCFb5uoBfFWsH2IZ+aGVLXIHP0NBYgjKN176abOrrnryHKXB3bg1VigYPGim/PUtdPxSU/hc7
cG8kwCa7eDAT5onYIavA9y7QxGnnYHBovRfat9Yx9Wl3eGbwaftTtA99/A+lYFIxRA4wwyet03Bo
IBO9sxSyJvOTRyDk0mkLMgYLhL5jX25ys8Zh1Hk9sCf6+GXz3CBLf/SoIqmcuXkbAMJTSGauNeZH
zQL5SanwZI7CugdIVYrZPDam8U2rjJIsvJqSMQqekUq+QhPKVpqZk6ZsoQlE9nSZ6k0psGA01fiQ
Wl6DuDi/lnGtbejR+tsgj14h95jr3im5HaSSQcTAQ11JCd9MPaNw5sZgFUi3bJhmaH2U7y1gMkhj
83XrwW/McjjbBAdsqrG2nwj0qQ+VggIU6Y0zSbPN4aRsgHOFRPaN/tZripewn76Snc4M0wwf4trX
V20FAymqp8cxyqN9RbSjr6G1WFYeMpG/SJ1ggF5qiALs+rXP/ZcGMCKz7DnbjzmQbPr6RJnUHKhj
bQQHSZuKOfbeRg7dvdd+T8K2eGgZqnAEwkMUdjiAR7P1NnCztrFjHDq4EJdCgnmXKRH2Q2l9A61t
Xc1v2WwUnBkYmkHMsGzxY4gyrsUGhHYjfwXJQdyzuhnzIHiQTn0QeczJvVcEYYajyxpXUlYiteaQ
0bjmBV14e57a6JCOFRAeYSOEHmoCFIb4wLjPKekC1Hr7pcwKPFMeGq1Z5c8SHbRPJowVzLdIVFV3
rmFNJyRm87YcqE6DIUen8GgHprvrdNJi59G+tkPuQp3kmzPaN3KSxdV161PZcKCqG7c+9HV3JRWi
vBGRh0xvri/lhJ2rImxly8bhMFxpv8OVbK5Zh6PM7bRDQNxAUAvvwddD/8GjS7suw0FRzwGj9WZ3
mbpNxXOj+5WZDBecL3hDC3i1ZvLoTNrZKqfmnIYcYYtIHlu/pOjLaKqiloFZ7fjPQWo6iB6znZnO
7oUpX1VFTHZihi95mBt3UPatVTNLbTNITZ4TLz5m3qyf82Swd1Pn/hgG7j8J3H9jeRFe09z8DvAv
PiSjB0hRwG10/BBVx8B3cCoJ4CvZ+SkNaVCYHU4kP8lvTA3o2BbFhx5Y8ak2uxtZZe05ZzG51qlt
nCOmMLRPW3GheqABOtrHFpWfaHCKQVoud9qAWym/EiUVHxsdEENGiHNq0KqwJrJl0ePvCJ/71OYO
FraDd6mb3fDBDf27KdI5kKVOcwFIOkzJqmUzus/lOG0gGaPu1Ctuk84iat7M53WeIcUF4XIddFnd
KREgTNvhs2shslYtN2Gvkq1BkE/nyGuJExP+zuuHmC5eAlW/h5jbBG2zQdLABmHRYq1Ml9emcTNa
WmUf3bqGBh1XkPdpRF60eLgtmc7LZwPqmrXlltDrZhD+NMqtp9SQB5t0sENlq/hhfFN9FmLarOH2
6j1ruQjHY9wZwS2EAKLre9SEwRspbOSOYZXdtaN+r+v6sJpjknVn2/tMAcls+0kFeUyUJX3DBD4P
rZep/lIGfrst1AIbqaW2C7EIOsBa1j630lF007uZzfJieHi1rRKHSGMY7OnIf5yqY4tHqUNH6bFt
ve8E5RbnxNDEc9ODmfc5NaUcaTm31L8KxBGe54praYpnnk58yJPo+whSF3GufTQTZl3d6GR7Es0Y
IgtnTwNJEeSCdj9UzbxhqlCcowFO5zyMr8nQlRuWIj0atnQq/Wtbacdiqu4tM/kR6WaJqHba61yr
FuOcGwxqRAAJm8EsvoUq7haRwd5EPaBxk3ET0tJux+2k/rgMMXepm2uPbF2WM4lrjq5OZ9k9WHND
y45wqlUtU2yxfvaB5qo+V5Fzm2WVP5Y1OS3e2NEYRybDuZM+j+2Pj5GORVrELBYmMihYgQ4ii7CG
QRAicXKNrY+uF+VE+4Cts6ZVRRjz0rlYHrpc/7WIY75dkxRgdTidZUuwbJ+d4w6/xcT/sDbmnnYt
k3USAhiqSF7JYaxGe0+2GXpaxyYIbykg68idH0ELR+AK1otou4yUomaeOxxEYFP1PCArh1TvbYAR
5iDnAKmDZyAmDdr7tCYtAa0hHrMygbVXQl/OJgePa5Z+DwLHXzMpGfhWrKJOKK1j5LZMdIjY8aOu
/FiuyiwMp4d+kBeQ5Pd+WZUPEnzwuhntcmfY41dJhbSOW2IyIdQbyFI4eZfWhMHNrd4MqjtF9ac9
jyHr5EWFWPe5Y33yzHh6LRLdkDM9ITYIYuJ+MtZjOsndbA4nVy39UHPzbYilCCdecizg5VCGlhs5
DgH7llmci9ycN25etvtAFupKnw++ln2Fd9RcY65RRv/X2jtOelJtTYQux6Z3Hk0tireelp5DlAdj
Z+gnAta/W1HxlRLXOo+QEw7g4UiFR+8RlyRZjnVMkl8yODtfovoeZsILSBRchzBs2eS4lfm6s69b
FBNO0AnQlLTWKrvzt6FxNPteXPrO+ComTjl059eQPQgWLokUJMpmXuWRb25wjFWbXjIwAPTNjuuB
Gi7A8zO/MNJtBTY5sJgeWbj/903TBxf7i+IBX4dcPCLDPmkCd1wa5OFOL7xjahfFKzKrcR3kCArm
2jXvx/GL0aZb81a0qGQnInH2xWhcMR3DatAOdG7r1QQcZhfVHD/YK8zTN1eM+jUFArax/MrZ5A5r
u9HNxwiS8Aph+keVeWTfKGm1N+27rlLk3cG9mPyxthT4qNtjDJ1hTDOQ7F6xbyzrB+9KdKLzjbNI
ASzD+mgxzNkRoG2ujKYpjrbMbgwRXgO00uCoW7zljroLfGXoFiwAflZ9/R/Kzqs3bmSNtr+IAFMx
vKq72VlZDnohPA7FHIrF+OvvYs8F7ox8MMbFAQTZg2O1usniF/ZeO847soV6jO6d65+tPJvv9WEA
h30tRvxeLB6cg6mMjrR5+1r3MczF0f8WTwtaw9guST3QNInAma4mNXeUt9TW0n3UNaEBaYcdTrTc
3g47nE9UuS8F/ljfVsep0vfUAPklEONqqXyYLQeVpsjnR5NBjuUD9G/g42ySKsPcVzX0/8VVoEo8
j4LUnzKczqJ1xdVC1vZ3NVfZsQ8NQ16LGPu9YNEYGYrhgaZ235WmA61/7sKLmQPIzgLrfPuygD92
3fwhTiwoC5m97HoNOcOvzYNX0dRm9vgjt7mTxoGC0aa2IsTPeB5Z55xH1ZGHto7dSI5m8IXojlqB
4U2o/A0NBRuHeh7OqnaDTRwA5DAmLzmnU5aeb9+1VrmNB/JYQld726ZuCP4L6vZChRYA2LIe0tTM
nplPVg+iL+nQOAg2MqtxSPJ3CFf6b06c5Y/cKzlp6YA1nJ7msbHzyJd289DmY3yJbRhnd5hSqUXJ
2DxT6udnxG8owAIM8Za5xCeFJnsz2rqDphVk38lOcIERV+UzA1ALmU1v7dh+yE09so0s/cit4q84
MUrELOudVXnh1u2z4NQL2ojBb6eNq2zjdcyrz1S6/T7NZ7Q/ZXusuSQ3BcmhuxYFxoNVoq6RRZyi
PSTGbxUcSCC0z0ZdzxsYyavvmIV+FQJ+SOzyYVyHXsbk3A8T0Mq+wtGR9jJ9lWRin5DbIGlMzeSV
U3q5zLX8cRnd1H8xW99/SVrFkWBV3jGZhUJnpO09j/HsqZ7Zo0BrOpt1QaeiOBvnbMtYt32vF7wg
qRCovL2h3hvsth77IH4Z6NgjR+C8KZLewO1cG0fo5Sh0+KXxs0S1xEk/K/vqBMq63q4VbVkwJcqn
kVr4sWkKuAjrELKBMHxeGGVs3dhmNT3gNrcCtKTx8LDEu9msxke6LzQEeYf0AiV+SmQh9bKP8ssl
dbjsIOe2b4uvlotiGnBVhvcc+1RpLTQXtzZMKKChe2mvWv/MloQorZFjCQ6pZrgH2GJQZbZXlF5b
kab+uRYxm7Tw2ItQXgcH/41f5hffBlGU44raTP3EogJ1DxU8v5KVIvoKaz6pLuheKwqKg5pyfejU
cu/5HSSpIh6v5dLHG9du03ujY7FeVM54dZCObs0OGnG1jMj/0hQH1RA/k8gcXHLXVYeCA52n7RqJ
uVg/qzJszliHSSxMVw3psHp8e8RBWUgA5ARkz7Xn5G4stH++fXFrW++XcXwRg+2fhxF57FBO/eFW
gAQGehepym3XTRYURQDjCxvC2hZy0yEe2LbgsPdUKU6ZWcS2jj+bsHqe/PY8VqgmOFG/SaerqR4a
SBU8oaJQBxgQ5KFj6IFBwgmOhmD2Y2aTz9U9pDh5BSyL7L5nYfkpLNo31ZjXHsvLW1VebY/tvLAy
eV9WlnUVRhqZJI8ceGSgd505QVvMHo9EomTUu8FT74fLNvQXfO4LaPUgdc6tah5UIli6td0XpwFC
HITj1UMiv4kn6R6JAT65on6NS1bQayNZr7RAxupfdMBAp+tobo2yPgSurjYy59fvyCxDeFR/S7vl
Z50EKgq7zwZ43MXz/KPjpNeYZV00B5Q7JZ6HTZZ5QARqYiNmHAOHBXyk7MIdH7IBAHo4NgABL7Ux
POkqSa9CVl+S1BipPMNvYm3xkIXDSbdep2pAfZ+SAsxUQ3kxDo1mOVXnTozMFDJ6dbe1mTfFXLTl
GmLhMs7uWdVEHDQdCRE2t5er5dlNCaXxhd3u6eNAKjQFHWBh7Hoq5bdMrUoM9GNe7ZjEAbLs7RrU
86qpgTKvnz+l27yNV+Gf5zafjUFX+8BeaIWKIYssT1E3O5/mkiJsLov7gSnoJfQDunuJkrlgvTDP
RJ41Redc5yqIyDYEdBFWLk0Fg0yVC2YmVtdcwNVvcp6VD8m8G3OA37yPzpFKcHrsKm50QzV7lEZ6
i3rmF+ac9tpxMnV9QCg7k879IA3gNOYoTiU8NTcoswOzJOKCRg5Chc+UkgAFharU1hBVwIxg8DZD
zKCySZ1Xb1y1+41fAWFABi57v8Xjb8d3drKnTRjRf5VM6tDcH9KZFzdD3CB/4dSxfIwsyRSTSic9
7Vi6yuM4OF8CJC33JL4+k+GomOfJTyJBgICOGa6ZwXRP14SSuF38I8/AzqzDosYs1YHg3HgTinZi
t8mY645hO1kJmc9z12O8FDAZ/uVXVnsxCmm8oE+MPJLw/h6m9HH7hbXHczPlw24ZigGlx0LqrrKx
b1bZqfzkJUzDSdAY7xxFaeV69Q9HpSeUWEPUI3HZVgagSNGidraSBp6OSTfgV+YhkfHKBrQeZ1R8
W68kP5tqZl9M3YIolrGN5zLfYf7e78qW3PW+Gaud4b2jp3VO3SrLH22/eiKJIJKNOFF5uRGxsgMZ
eEiKbqOgzHLh+awRSPW3RA8jjkjxWnNyoPAwn7L46sxD9WSCLCI+lFBFvEC0mVbzNbBHl1FmNe6q
wsIBMkiKKftVN1Z4lK5Oz1OPpjseF+/EdfplYpyVMgW9Te4drmvfbdt7R6fPnUejHS7lY61pc8Pa
ToAAxuEn5FH3Kl/oHeKGA1SNxrmvgZHfJhI9vhKmLFRbQYbY2C5GdRjZf8GozqBkHHwTKGfgTky8
l2ZBTxGmh8F1yEAeKPw4vphxeclLJeH7OK0jaWOQCXhOn7x0M5pFNBWEg1kNWX/rF5H618KUq6CE
oiWxpye/7owoLHx5trl0tBWgTghiXUbS6jJed9CesybdrTMBVHWhlx8FfzRCu7yE65fKMz55NcJg
rRK5scLRvK/bMOoTjmqtrafcIoSvc34FhnYOlT+8O1IFTDNcuqfWX9Aq2fNd0Un/zJj0MR7d6jQR
7XzpbIyncyNPS+a9m4Zs93WNVtsjAOepG1PUG8tfdavDF8TTaNQ0jg2XivKQL/iImdoUMJfIrdAZ
odtZtY6PQnvfsDe9axxeqPIH53Oy6O95R/NNVWSd7MzDnK3KaT/l/Yj1o7ojS4UQSG11PMcRYKKT
a7fZVJevi1mCHw0wIhlroOnUs/+NWbESNyLeKIEOyGGIFRsG4gcKM75mvWI+Y6fgT0dn04fB8tqt
6Y0Zuvos9AdCjX2oMVn5rpoRdZSJ2sT90QWmt/Wlbz4u0ITCMS2i1k7LKK+deuOOTMGcRb95oooj
RzUMO6wRxJhdv8G04BdwFjaaPQo8MLdfCoD1O0d8cerc45EKv8uPEctinbdpxSlQwgE8FMtACJXN
JmOu6djm1qs160i2tGhc3Efp8VaTxDp9hmKCzGihHWTqdoFmEpkcpV+qxn6WGbObvGpIohx5sPAR
4QJo0u6RmBNKFHHh7rCuWWr02zjWSMEqqtoFUypeL3uDIzt4nmSIxWYwZURkEcFfaD0JEk6+GHqW
e7RAcoshPd80nWOchsJXDOM4JUNNhelVBBRMcdt8bfoiOIcxysDbf+WZyV4UsE7mVhfPAMFYs3zc
NAv9hLuGQjvzQ1/SpGV9jeJ6foz7ZDhKI7GvQ4Ea05vHR+7DdM+tjsQ9wHQeiP4tTr4RlQkmxIrd
YxwwNKEnAs/HhPXqipk5dUgt35OCDt6jyz6L+secSPTuRs0QnOxWzog2OaP7bXn2l9N5ZYjUAGae
aN8YwrICXNTc77xyca+Vp5G+xdl812cGdyOkhu2kiMiarZyVzczBtWQUJK3qHsaydC6m9YtU2L/X
2nlGhR/m/WusU/USjJ9N5KZej5mr4xghMCz4DsCH6XeKEDlRjn6ZPLJzGeY8GvPyY+wr/SydHQP8
cCvcdoR6iFpwsLJfSGtIYG+db5VtvnrSQ2dnhnmExBYF2Bwa+AvlLDd6ch5wp0a6SMx9msmHTPQv
rg1Ln+YDPwkxbyGXuecZP2LZgVkzUJ8zScy2raAnN7qrprflvewiyziYpueDjeH2SUzrTH+DgNeA
11bj5gng5ez98YDA78nPM40EIOOVDOUPy7Qku4fNukoBzDtGVhVMW6s037VBac7yHexCBp+rTAfW
B0ZRMhPvmzsakrSA/tOkNrcMpYubb7JGhHfe2F7MMo+vSeKF19t3UhqXnEyAo/amnnh5EI4H9B1f
RkncE1Gad8JZg1baRLLa58vtu9sXYwEjM9jGoZqUvJdVmQBjSH60jgNREqRict/EkDjrYUagsv4d
QJfkfuyIfNEuzwm2rRkwidVlUvuNebcG0tzfvpg26Q49epy//w5RpRUpzYbEd6cMmGCQ3VP6L0cp
y8d8Agz4//7+9p2FFZiaAKl24EdmajBO6ZsgOwmvvoDPoEOr2588yDliW39ea8gckl+FzXKYzIh/
H7YUhMmDw0B428YOYPE+N09h6L7j9OPusfCommZxGIx8Tbiv6q29tArnEsUveafLzkBTvjPteHzJ
GU1eSKrfWmb47HmLJMYozQ42J0Ksmfcxi38seWc3BodgFxT3acWEzIm995HOC2tV+labza9qTD85
Y3Kg8z8xT9YsJWaa55ZRjp6dvXJSxu/KPVsTq5XS0diK9MmvwVzo8UdVffW84ZvF8q+XyjqMqDMt
NKyF/7mwBGu1pIuU9C7hzLCY3o6qzevxgFfyuWOPmgvCsmTY4nRjcnYHqbTzQ7IbPXQaRjgARMDY
kpvfqinEePbeW3/57IvopNxTPU5kuANJ31iDLHdhlhOOQVCcO3jAH/oCm00mSnQmtnU3DQfXracH
V6FVdb2vi1UAlwejuFgA95LAfyq8ghVvo+6REke0rf0APMJktubGJevo0DjGq8K5XyfRieifYkbi
hL/GJMUU/b1BvvGUfHZE46NboT5A5HgwtMscTxcX8hzVqmH4WuHaNueq49htdzw0NoyOBWRx/k0T
c0dYdYfcQGhe1X8VgyBRWzj1FqU30L3Y22R4zUJDIEjMpzt/fpzCv/IJr6us8YLO+GTx23nWZsQn
3NgRWyvq4ZL4FhtnGHawdanu/FjG+I06jyiAQbyEjb9Nl/QHxgIc/NwXykw2mFTTO7fxvy9p6+IC
zYt9EozPqKTv6zJ+YnfcApXF0mXmUxt5Kj7bjs9dIGnO3GDeIL+Zd20rXgPWRKGvGfEk1khOj/gZ
5j/y3mdr2gF+STvw4MyOU7yn3qGUzrx14moPxFRv5rGrd2avIfiXL+PQdgTUt2c7I+S8qzpF34VG
3CZt20LqvWtw9/KMJgxMqM92ne8ngVibZ8dP4cPGUnZk5wjCEYMfOeEZxicR4CU+gcqqduXSPttK
tMDsRRTELJIcw38K/ZGNgvQb5r+oxAfZ7Ogzf8CveuwV00c3rrYOlrWdKTTCq/Snj8Mi6NJ+y7Iy
iPwp2/ZhJ3H5wkOMocDZonroGPA43gSaMCmDCBfhO0vJr7yvafPgTAYXuMdFVWvgkaZmQd8buN3W
Z0zNGKUBeF/Ikare4POJkURgoADjaefdMdHdgZ6zYssmWMI0DO3zwUbSjXzYqIsIY9lj5609aS7w
WxCxtmWCxgPHrsf8zunUi2dTNndDVGWu3g0piQum222rrq+3S4kwqeBxOErFgp4opWbiUSH99iJV
CvEHaGqOIRxvyKZsPYu4iW6XIm/aZUGzsYz8qQ4ygIKiwLVqhDs/Za0z94iS5YAq36uYb4WWc886
lDhoayHJ2kN+OobmX7rI4UO2lPa5KlgIm9XGaH7MWe1syoah/QJ1hCCZtxpdclEyS1GWklsW7i+9
1ZLtERED+r2UBduV+RvKpm85J9qdD4L7LkFQU3TKi8bYfG9nRj5MMPBFO7BXsEb4r3iddbRUUWwH
QEZ9fa1LVrUYPq6OiwmuwgyJg4pJ0Sj0MfWgLS4U8WYw5vuheVdIXjajTnCnLt3LPKbQuiqUlHUp
TyLlQ/VML3K7/Ehj9znL8r+sBEqi4DCuFC6cdEz2ZhC+ztOZxNOvNifRVrOOioLJfTYZ1ycBw2U3
oPNN8y/10iY72djfm1p+6rnrstAmaSkHAebWy3sZlj/9oWtILz/HyN1lo76WXi+3izOwalgutXIY
nSZYgwM1bftSi2gwhkerI4A9M+L0avJZlDFu5oIsPJqP+sK89AfqgHe5kmg8HfwalvBnLHjgtoUR
jSow/0AwWZWu/yQz2bBjfIf/WaEfhiTXfIC6tDXujqxoCKUEGJnOwWfcTXqDZrTYJCOBQbaTVIwl
bELIIJrkBf6X3LjmNPoYH5nMuznpTAV32F5SHf23du4jceb24gRUL6gulu1Ddvm3ls+NF8yG7BJO
WQfBSa3jLy9MSZlN3B0jeub5RXi9mc2YaBUk0SZ+tKRQkVjMGhZ12bjEtCildSGNytzb8/MfXuAH
7MbtBXo+Ly9EaWibH2lhQ1J72IxlDHquI+23xvy8q5IoX1Jj3/LCN5AUp7spZuNoFiP6Jm/jQPy6
/++X8ZvGmM/QN02wTYiNg9D98BlaeJQNifTwhJqGJcWSb+qUcNFSvNceRWexfpgNtsy4Loo/yBs/
gHd4A2B6BXwyATQ3xNIf1JatDP0GdbB3ctaVdMe6MEvTYCdGQCjL+htLj8S3ziez9r9/Z3v97P/B
Tlt/8gqII0o1ND1XBB/YOxaUnZq8LwjNado+IPs66dHYhnFnHbRMiVgoOba66bVagl+1D1I9AAx/
q/ZKErhjI/1VTnCA53Bg/lZNBEIv/bnI1HAVosYDRxGP1uFP8tRbBtOHlw3nzQx823G5ZD7KU+eS
kU9IZQw7UTFfMRbyCVAQ1CwdtrnjDo8OiE+kGQcEeu6CAz+2l+KCAFehAB3AO3X0znZ9kTk7d0Nr
RNfA9HNbPTW6AahoNrteod/zHWPP3hgR+fKjHIN+P3bAiVtWE3e4LftLYydo5XwPokgHjbbL7D2r
abI3besPvKLfr86AGEmuEtP3bZaMHz6ounJbk3faO/XMje86buA702kBBfVfOodKMFUMgC0/+6y8
3Iz++yr5/XTjZ/uWCOlJhI0k+N8HSBHbI+r3zjtZJgHTy9RFiDTBZvjx1l/Hpv/90z5Q7tZLUvgA
uYRYETzi41nqacduUUt6p9Q2fo5186YSsKbrdB+IyS8wNT//++fZ7u/3gAhdx3QCpMVYFj68tXlb
tkw+anHK49jfpUa2oSTeWxjc8JWtw451RZASiQx497lpMHrGtsPTtg4YAq7r0RYz/9GRxBys0rMS
jMymcuiqxnhr1ILgOg6sRUvxACHlRA0d/uH4sH8/QANPcHzxhrkO3334gKp0iAlD8VzSEQx/w8yi
2mederT6QJ4mP5wOlmV8cViEeSEvF0FVf0fKAjO2VY44BihEmmrfxX0K7GIOWWd418BoPtlpI1+X
6i0W7bL/7zf9f1zOK2HMsnjbed5/fM9De0zJgRX2iVEDA37BtkMEJCaiADxacU0i9mp0YBQuS/NP
OWb/48zjSvY9hwG075Jm9+/L2Wd4y88u7RMgopKYRqyLVoByZ1CAahy2+bEa5qulA/LWMix/t7B5
NZlkOvj4vf77jbA+YMjWyx2DDMewawroRx+hawOARicJPetE2jjn1aoeWlbNzyPXX7Jfmje6cm44
6kPDN+o/3Nn+77d2iEtHIKjzWdj8fqyw6wrMKjFPjbl606Hlt/jIvogAh2XxvKSsoB0B0LyM1xWO
mUm0yJIlSeK9+6l9iAvD+ktZ/mHpa/EwOERCyE1qqWarFtQM0suGKGVx+TC51uOS4GeH+3OSYW+d
8wE7ohDLXW8P5l4LKDk6YeXWoKm9l6ncOcxZ7jCMiKhsFU8/nPC7tC7CbeaWz4OjD30bVmeWEuvR
IGbICTEn2IGkYEzks0w2kI2QfnWU6aGyeJZZ1Xtmymd7CbooC1kUjhZMcL0JuFC2qS8nEPe2tx8n
AkBlY1wsZ5jfp9E5GBmqJIgLz8qgcKOovXTDuLAXC1l2dnRUWW8SWx0MwQVG9QvG1se+Syy6s8r6
w+XyPx7YoYlh3A557NFA3A6zfzihqpTucTZicZKjG5yXXOxRGvyVJV3wNGjzHEhkGDlY8j6D9DV3
kDKqrHrtp1gczUWxXGYEK1t0xXZf7ENrZE6AlpFlSaOOfSveBJHAeI0X+w8vXPx+x4MW5JSlPAbU
CnPx33edLAZkK9SAp5tMVKAxWYz5Fw5R8VdZqvfAmAkxEf41X5YY61PBTrrqH3VI2jndg/WKhKak
/uLMSs1LXOCEh42LelBN2OEN55hLeDJe9kmyrSLdA4+wG4O90Q27ho61lhV+cbIReb1llO7ZKdjk
e8jUT9bUPN4qK03ffykfEStwMIaTvStsGH0xu+WzWzpPk8EupFDfVYzomdSQlE0hR+ahZYKnxjmM
jPfAaTCllOTVosPi96O6d3iHH8p4gieNG+xQa3Rewh6//uEQ+d2uE+L7xx3HgcpN/BFjaRIKtAwB
j7AiOIQMe+47X7c75Gz4i0KcnVKXM4M4VoJ57WLwbsl1nxJEEXnYAAvN/3C6W789Ur2VTOxaWIg4
29yPr6dNOxaXal5OfLzj0e+QVPj+bqpNdZ+6TBL0U64rggUadI+T2UTJglK98lm8pUndXXoAAH+o
dK31VP9XychLCrAOmp4X8rT8WEAFi40mm+HhyU5SB5kpaEXmFYTGompNLMYzNvI634MQzLx/PnpY
5UtzsM+OBaPqDx/Xb/X++lrQGlumsxavYn2t/7iJS9w5DUZ02CcSGzM1QnXsdAs0cgyhd/OhxbaN
9JW951Z7hrX1e16bMTYPkiAkcD7lI3v9mP9P725bul2aSWzJy7S8/+GF/v508igo1qYEcxMNwsfW
rHASQI6NjydZgbrCO2keS2leUMeG9Gk5CCMH70qF5v8hjsODEe7bmls7TMvkYqTPDqgXWL3iLZFK
HRXRgsAbAtjD83hNogmh73PTTtiTQ/teh7p54YQoz2wsMRyNzc7uOYbrvIN07+Zqt9Th17jSP80F
+Wc9Q5M3zNVmXjRVuE0qBOEicxkursLqpI3LaAgEykKv2wMj/+l2vjjCmITsNpf+Ttttd9dgFjoL
gC0EhunI7QNQPl2xqsj8itRrjpWeKjVa6ird9tkyP3BPV0wlxxOz0Rh5IwHEtSuq8+SwFr59afSs
IwDQ7v7WgNQs9FC/Ovqy4JbEHVJ5D8uMBGHYlb1vv1mA+ZmGyDfIul+LjhZXpsXOcLV1xMH5S5no
QQZnCcDeq6tMBJSNvg8fbodoxtDwbAbDy9z2X816wRth7EaUVhB5jefO1hhxJrQUvks6RPOZhX+G
5yAMT56aD7dOOo3Vr6lCwZ4BHeBoZS5ULdK6t4qUZ1wZHzpXTH+oOX6/+IVFp4/fOBSO+Vuzm1Y4
ZFBzdYQDQPwCZ3CroRvCmPAAR0bLAmGc///vfmFx27u+y5LCdz7Wm1qath6mRJ2CPNcR9Pxr0Q/h
OTOqglx2L90uAWw1TSTNqsoqMfP8rVcQvRdc/vumWsOS/3kSgRmm1LJ5EmIGE+Zv9xTMDsdqlXBZ
TRuvrR9UF24iHsGCgS2y3z32DffoJfEVbNq8Xf0ai8+VKGo//JTlRpQAK1NVMF7TtPqLQoTBsW1s
GoSOk1FSO4Ws8pfkCQJxu61RZm+WWkUi7yCjTfafTnpQmR9/Hc54x/McfhebAHSxPpv+cZi5BZtK
F9H2KZnadBsYiXVaSmGeyi5jrn37M5ZF63T7Lq+KTdfM6XFcgVuZxgl9d/s2iJE8QQEpi2h2jE/T
itu6fUmp4pG4TxSeSmxvfyWMmuEhowuC0gFy2VPOQkHrg4MQjiUI/Mo8x0ABufWo2oVlSuY5JyjW
BsTWhsyE//utiTLFkAyecY47pywJ5p3wul9lOBsnokonnu8AHVXZkedSTmDsnHhAtlQ45cEV+SEz
GvbamRufCuTaUHX4tSc4qXr9dsYsxELiVK1fbt+RPEpDaVYmX3EnU6w65lMlNGYZlb3o2MUtHUN1
phctDpPn7m3S0Mp2Sl5a+Fg2pxiKufa11CVCY1DprKwWAM1vSSnF3m+xs7FLQC9ueOmdrZLXmzPz
b/sVekEsd7LfCPByx35mLQNBqH000m+WJu3XKeE2ugkFuEqnyMGmRehOLQ/QCQuwJPnRZrnxDHzT
eq2SftuhZdlNcc6qoGDBas2uOod4goBj8Me5DIKVdrNl9hxHjUtu03qOwnx7dDNoDo3MgwimYnLQ
GMVur5Id+LVi937sUwXHxq/Ei87tdBvmXA20L2zmkQhtvcLQF8Op+0uG+InmokFybwO+V5pZk64G
GGet+ZpJM9xLtMPKBU+D53+Tt9xDptE6PJe6xtgm5HGg9nOvspLFQ5shmK1zFFje6HnHm12Hx5Zx
J0dWV4Yiu6/Q0NbnGbs8bq0D1yC0lCpBvOoY1T4hIfBOdrTToSCfq+u+4509aGe0XseV3JaTyIoH
lJH8XIvygsplVTuJi8hRnkl8FHuNyHWPc8u6SzX9U9iCuMpj7xXBmL3LUNfs6xI/ZA5LUwepwf5H
fmJG9IDVijGU5R7gvFpHu3QPkmYfjTqgJh2r05yOG1YfedVaX6pSfHKr8kvQgZhO+gRfKa74o92r
yBh8cQA8ipVP1kcPVhrITlx9arA/I5yldq4KdwcRKj10yW7kh2a9mh55mXfawx7/94TSzJEdBuq5
btfEUGybN2PqvMpypzZ8tdF3sYRhliko/S7V1D/U1tJvKiOrdsGIvGoo0s8oYdv9EHAZ3dzFMQrb
R3dgw2SkXvpdJd9MuXj7kBjy/Zig75thJW2qLKmxtdKu4zLgel3spwVlzOuIRvwuT4sEcRJ/LNr+
ipHH4rQ1PXQjTBf8fkTUkjjTY6rWcPAh6yJYMNmha81LKAySjAZ8z1mBeXHC8LdzjTnBhR07z+gF
+PGLepntwt+agqQjI8fs5ZF4kPHkhUbIyrM+urPXvEBmkOTTtT3LE7fYOAsb1qpY9UdYb7eaO9/E
coqAoDjAtoa+PZJm0bkz4dLaRAKpkgvDkuToZpxCnckNUTm9EYEa67YaGMJ2YIF19aATj4FP/TQG
PPB9NtRh7aDQw1lwHvdz/rPJkYqi7WsuZpquyhQMJwXCygv4UjoVfWHUW+wYQIabFiRSBJoNbr9R
y2MwdFSZnmxfqWs3dVC5T1RMWFbC7lrp3roHnJnhiXjGuAPgWPWcMV1HfN2gQwYqAL/O/P7JyQN9
lprB9JiJan5EQZVwBSwEwPltJNwkeDRkZz0AXbtraWc3RBRlpxQf/DrAHU9Da1wyONcx+HsO+i91
MzGTq8bX3A4JX8NMv9WNfEBAHLzk+XceDGxYOyc4acCAJzrJVtrYNhHzunuNyWKIB4RQj+Fkda+M
5a3IbGdnk5PQfZoKeS6nE2BeH2uJ/lbMldqnpSM3sgEaqZAlnUlHeO7MSfCWfkt6eQTEGoBjRQQ3
I36PUtbad15BFJlQQ/lW5m9952wm3FbnFDX5YRhIWB74bAzBI06FIsYD0qBr9F3KyoYj5Zl8zKgx
bnTT8KHWph9NylT7OM+e3IpRn2648esGQDMw8RbRzTIe07Iyj3Iu33jkc1ChUeXdNhn0hV2PIQl9
24aaOMSCNJFmxjJ4L3vvjnxY0ifYpmYNKiI36M4N0un0rg/3RttwN5viPsycX7n0trOTsI+12dLE
YhK7FNVUJdl3I5ytz3NJudzGW69y3+Fo2XfQEOxIB4K6ucgfUN3zMWSNue0gPbABHnF+GXtZYBTA
LbYA+e4YtJlLuLVwE0cJtuUdrphyHy+kARahlZMXdbV707mnbUGrBp/mYVTA0WJkrWiTbGcXMLPf
T1pta98OLgjo+l0t6iRCumUSq8tbr4s5qqGlHoXT4jlf/2mWwqQ3rrQWpDsBN8f0MnIK7XyO0IAz
6KW1JWlTsp8QTzy6whEvLUdl6XfV4zLX1X4c9LhZlIfhZMix+MR9sGljkyDGqc12UK/xUs7dahlJ
yaobUeUtU/bNDD95+b2b9v5XD95GJ9oCvxbxTtk0Di+o1DY37W+dp6xZEvGt9MnAQkaUHEND79rY
cK9l5c47NSiCwuYfdtoegiFcjhb4d0opGqPpB3IO3Idl9+T7EKvN2gI12fv3RS7vbWbcD3Y3f53d
BvifLC52Z4YHW5EevDhIbSX2REheo7WnRNv16eIdOswT0L7MlFkcXUfiphtvZsyguyGha/aOsOyt
bd26L7e1TK+d/OgZyuN1V++OiYJDD95FV+3ZXcXWk3SA2eSXOnPV0c571smxxGg9aBdh3jgdHH6K
VTbj2avqfSoT6yIGD/Zp8aPVWXgfIwtyGPDs9aIe2wmAYiHjeVPHUI5TCOvJcq7msLlHX4ak2G2M
I5tnIC+mIhaTtyMF0sAoCILAnD3XYZBcBfYJoLvBpVXeNlgcsVXx+O3mLNeAzoK2THZq6S5toIM7
EUKQCbXe3JYhugEh3A/5tm0tazshbd1NKTOimkE0MZlcHL5JoGkGlD0oraeG6UjWfzdF1CJGcFUc
QmUeWkCFZM0JE8O9W2G99xqs7+NqYcQh+n+4O5PluJVsy/5KWc2Rhr4Z1ATRNwz2QUkTGCmR6Hs4
HI6vr4XQq8qbemk3raZlaUm76hhBBODu55y918Yn3FkM6pIPpMXTvhks0Ll1tVYZkcqRK6IjRR46
eazRK6P1u3OEPXOXms47JE3rzpn7xaiUHUy9+BZN0t4yDzXCBObyysPrk+rVcOo89zkoIMvbmXaM
yrZFs0cFmjfyubJ6/STseM0QVa0GZVc0i/u9ge3X5Gj+RG/vpVSmfipm9Coyyg8FsUmMt8dxozwr
uSAn2coZezOAEu9siAHjiRzTI/1HY4MpAzIzCjcKZufB1dIry3h3lDSP7mc2Ywt568HyExaQIb+I
2QnuaZ24KQLKlIkgAkvGfm0//qD71zy6jzfASZx708PtHIpoelsEVnLmvG+xjCPp1toB9DFP/lrr
ZjCS0JqZB3Jzwia2QbwdEHn069jyx0ctkAd9ivW7QWhg52PCgxrSr3dV4t1nut3ttLLANDMjvINZ
gFClTz+8MZ8PE4kPKB/Kp44w7RSbwbMe280us/qA5T5DfOJIzOApQbJT2zxVM6AEQwNXZ0/xPmoW
xP2Yv41W/9yW09U1JLHekuZt1uTm/YjJmvYQgBmV9Yj5cr/c9zlVC94mrHnjfEp7fb43BeCBrpTa
D2UV9ziRBBl9XxG4vg5t1Tv1sLbuyOpJSbbKWujszZAbhy6vON/Y3BvEOdWYWg59g/MI4p48W/hD
927rf0AHMHGOndqBKdkckfqd1y04RieApmhAd/otAu6BEyAeZZyKuSh0ifo7wvF5bR3SkIOmekSN
XR/SxF/w2uLRtyAFSh6wYMYWJIq+OsaII58aF80Nq8khjX3sx5PIMKhHy55BqTWVyTGzv7mtxnmw
6pEkN31DSCmStWPftOmBfIyHuJ2XLNY5+uYmqG0mF3BqNj7EI9l3TtZbF29mV+6QfoNahPZq2YSc
T3hAJOhBhZc6SIvgxbfwOCLvuxOtfWqk6h6dvukfxxFF5NjM9mqpH273rUQTvpIdDJceuOxOeNb0
NMnOuGTCCq7sPsHGUejhMfpsVQOQYEQfu+480a0DqQ6zRp1HhX21A2mftJJIVk03qx2fzNtE4gMz
OlbbKNNXTYA6FGx3/LggZciAok7MJxtAkzU9lwPQApmPe7fA2E3b0H8u/O/R7ABAMYJnCX7lN1eE
x7qDWZ+yrS/jAmFie+Juw7xYR4wRK8Atvd1ssirvQhpnaK6q6VDq5K+SDw6iZhyBcaMTqwXnAeIk
AFwU+bwLCjKmDAjHZ7YaBR/CRIDUVF+0MoINUxUTbHIpVpo5qYNOABNuLocIFkR6d1ZtbRHz5KeS
YdNh8IazORGWMTFk8Z3ugW+H+DdTSJjzvNkNAVINQOParlNq2NWR/lwxAzgpGtK39tbcJz+rkRlu
gPM1LEWUnbFYszSb7gsj+BdZqUun4eqyOcGpqs9wPEL61Pqk29cdXk/yCAq9Xw0Ly6jPnGua4sEh
ZhVw/uJqwqrf3zft2O+qOMBnZfgEEg/jDn+1vzVpfq1T0b+bg7BAko0z0wSUO+EYL2tYpbRXEKVG
7FAZuEpfF755YVg2fSfCy8vUtiwKl6MtWbmRRN4eNxX1VtVf5DDkR2OIjuVQ1CfwrR/x0Gq7Ip5w
dNhMwWqLedgNkTSgn90g20pCAiNXKS2oC0ycbeX03aOVcZCMsu4Dwq3iqI0uy0/HsI9KvJ8mcxc3
nYo1gJThNMaDRbq9Q8OsdsSR43B6dspTAzHzjpwRucUEEJBClmpIwMGcuAxZnYRrWKGiWtG3wG42
yYPwOnefRtMlRnC5n0zzy+uUQ7qyf4bizUnTxpPSqkzuE2SZa1iUP2wUxxuXioKiaYT6z/Xbe91V
+iwNpsW2LqR8uoGgOBvpPPhBaEBmu2EmkJobl0gReNEm3Z3miJcW1eKqH7py0/huRMGeis0YQzWm
hRzJejpLh9BsaohjAwJMoKzboPjNoWq53cnLzHtD+v0T9Tm352KQLdPL6JdHPw/se3y5pxo8PKJb
O36gf7+Gm91uvIWMOnjIKpWWtOeubcSq6Np7g6y6N7FFUx42etzd9wjRbVxr3jj3F0+AOB8TPnnw
ENvIqX/Ijr94sx46cq7Wk6juc6xCayNGfdniqghzf7i2wnoZsSFjM1LATuyVl0VgwmAQrVj5P0ot
wYNWmO2d5DUPgXSuWh384KwStrZf7LDVcsylqbErugoDTZHdtT3h40uV2RFefWsyFY1rHSrP2PYG
o9fZYe/Sl65lMBaX1kw48IriObI+DWBc2MNbxbHK2ettbb750TsUxY94wjNjezLaJCZBhoVB2T+Z
lr/BZmmso54sO5xt+xh3TD5b/cYeYcckxJrgHPxlCw5yHo0BMlVaJ4wGHEEIpnGrmS+5RUvMMIT7
a1651Q9ttuK7OqmodnzjJShIZ4nd79bojPdmWhw6crpOWVs+xR2FF0GbcF+i6VEqG/qspxFzlLuk
IaeNf0gH89SLWG16aTnvI7TYjaacg5tX1j216Jlbvnb7iTweiM5aisf4doKrWV2NlOlFiuqYHylA
0AaE0SPGPMIvuJt10o4N+lG4MjF6C2QBUvGs9ihWE4/6tZYsO0Fvfeu518MkVsPBmkcA4ZVWbQJd
bVgm0m06yJOpGIGORnv5DYJcBGTAnyZilXQLgwNdiYlYs7Xn0HmPFPfmKNAZVzV2FpCupMY+B+5i
r+wRDqL23fktnGP0b83K0iIiMdKI6JYou8M1JsM4mivQO1iE5nn69FzgfLOeBXQEp2TxCi4Lev+r
ydJuD0sE6/k4f2g7uDw4foKLNIU8kpEhV5OVjOsbvguqAOykCdl+bA7NUZo0a2+iSQbF+dGleRnm
DkAXJ552ttfRhaWs86um39mAr6egoJxiC3JH9LwVxvJwGPONGdfVcRzydzG46R1H+TbsXBJffM5N
h6QeHuUQWAer99hSlH5rmtLJW35P79TZKI14bTnkWsRy/C7tbthCkSeoKXfpfXpeB6VeUuhNi0Vl
IPwrSHp9f9vxxQBJoq7HbUe11Vr4wrgnsaECtZuI7P7m9uYhtXE9e2DG/S1M9OZQTYzMiPrRgK4Q
YTVMD0g8vdDrmJTq3WYSpnWIWGSF7/YnMMCPs58bF9kBCBGdhmNbSp4dClF/KXaKIfroJNQEvxPc
zS2QDd/p61APZHa0QX+tZt/dFcswUcebRxklkdPX7Y75iXVosAeFM8SMPSEIhEFE7Q/+DPOLKTZD
mhrnXrYXU07uQVMYwOmlPwTH+n4FscWlW9TQncLpcshyHXq4Af3ddPvnpjD7p6LL7ENpD7QStfKh
u7jSsR+dPD53fv1T9wt/04x2u/MRJ9Co8MWWjq/x0rJVHSqmHnVXPxQOLDcJWlxGbAgYzA9ImtVT
WoC3yJW/6DfSu+ypaEELu6Iw1iwfD56rwAVIwsbMjCV6TpR75iQ6qnt6yGurg+GRQTt9RLPKkK4l
mMBxZc/TmKt7C5cbxmEij/FBWo+az2Jrm72/j4DMrBqBo5Fa2WEUsdy5LVQYrL5iB/wUQJdTxQzC
e5tclB5GAzEfm3IyvW1uCPY1jYAnPUjd71L98hPcWVoTUWKaU3HRu/I9CqofwqFpoooX0uDMV3Oc
cZuifwTrQYSKM/6i5k/WmKZKZhZzcs9utbZdszr3gEq2Fq7tkLY2TIXYfuocZzOzcD7XLEYq8Y8O
h6ZtMtkfTavSK3qDb77RbMD8dp8O/c44f/Ur3zqTxJfc2SzIBpqysykYHxA8A4K7mj8lMRRYG4iJ
QcVtX6PoOxXRS0nH6Kkm0HSdJvn9IAqdSUaqtjPM8g3Hy3zPgf4sK9rpWhap567ReXwG5eDxbkUY
RdJZtTM9qcSNe4JNzKvJEejOas6ameo7owKMe1RJLpgGtdfcEf26zbv2u79YESLZTPdkaOmP0qi+
4adrHlTdf1UCGpkps2KXS817m5eUK9Yl7VIrvB+5nO2tSem170UA1dzS+ks8PQgoSPXOK6K15WWI
gmmxrSCQsFa5C6jAGdr83KGePkbpTAMQVvaMRQY/DzLZA0pOGl1BQRaBWT3LbHqLao2UMhC658iQ
J2tpjbhqHDltU8yVdacu6OjUxWQpW2vTRFdXqNecLJiHUfGNQ5u31raS025BwuIk2vE5wbK5d0di
o26/VAQPPuvBwXYL/b4g2LP2auM1TuTGM/Xye8d0ZVeAqdh2tTG8em154OC/Hl3c7uEmwqvM/Qih
BlSk9m406ruE/3FNAmzgxDVsRnD/xZCfyxkZWUCygDdAn6KK993hVCckaQS8Ng6QPFxG0hl+B/B1
wt3snvjf5+fDGEJRX+X8j/16g9ZyBy/k5FzMB8Ia3txfdIPNJiSRWFoY/CG5MDZaD5wg0nW6srHo
bAJWYegAag/euDtL/z6Vz+jYG1jF3RrV7M5ebzaXzeX7BWdZ+O6HBJqE02bamFvn2B7Sh/RhvPrf
rC+wN5x6GxewIO2cFR5Rfpk9tcNGOIw+Nnm59T8mxlV7/VCc1IN8MF/67x2idXwmeKI82E8rGtdR
v8YJpg1bATU/2uNeRQmCg0S/JKpUK6dJXhLRbHuAaLilGFSKxm/2gBDHXZQJGyt+R8iOpbSDL6sL
trv64ovku6zLiQfV3TC3tj5yDgIhx1kNNGju7eOqPhf5KN/rBhiAmLT6TiG5exBSJ/Kv2vZyLN74
jwxlUh1zxkyLNzrJK6dDgpA7SYu33LbfrNGlY5Zx3Myqk4Xho+JNPL91GzfEY6O2DyRk48g8PuSA
q6LnB+8RX2XbSHft9IoY+OXLX1Lhl196SUYfscH1k5lZd/SWEJ5/hsLf/ivvuTVEWZ4NxmlHJl9n
LTmXdG63rTnVx6Bxa+bl/Ncfv+yYjuxnh8Q136qOdelB8kjilq8G87LtVPhPtz+ZSZJapU5Hh9go
q2OUWWePAeH29odRPVbHdkkSWt6BlKb2l99vKoIQbTw4lTTK4+1LnEUlDzdf/vl7t/8Ca7Ms++zZ
Ba5lY3nNvmK/jmb4/6vbW3fShrqSme4qNhpsOKI5Rn1c79RQdP1Jb0yxq8G7zY7zX9+dfI3q9+v8
8XtZC8DJ6IpuxZz0da7aZNt5JkamnjCWNRsaRCitrY5UPtWxx9ZZVBlJpmVusvSYCQ4hBtXmknL1
zy+334u9rqClV5+05arfvjCPpXeaBjlfJ3cCd6MhkSAf1A1HJ4WyRZrDMV9eSDLe/60d/P8WyA+6
HRHE3wD53/v+/Wci+s9h6P+Fyv/7X/4Xld8N/hEgnyOaGskIJg3n/0L5Pesfjo7kwnM8y0TRsmjk
/w+U3/wHEzjP811EbrgjLP7on1B+yqUAGaZvIR1Fz/X/AuX/U/bhowRBwgIfCr25QST9v8o+Aku5
Wt5ozV7v5KW29XXUAehIGiQ8fh0RSUft8peL9PBbq/c/KgF5I62G/n/9z3/3ios7CNGQa5lkV/zr
KxaVXdnzZDR7/MJ4k8PZb17ROkkbb64k//I/qPT+kEbbyw/ICwWWbnumjSnhX18uHrRo7iBs7Y1i
Sy4X7j5PXbEFvbvtfP37n+zfvNQSfc0MjRfUebV/fanRo/9Wd3OzV4QI5UX+tRhrUuZYefzx96+0
vOm/qCCXH4pXQsyHCMpl2/3jGjKvp/dFYbGPNJpugU9fv08Ics6pM/7D9fuTIX97LdfASOWRpIwy
dfmp/yIMihudqWvCT2Xl7Ecgtq5+C3TZd0+TTuaO2+ojGXIHoxvoTamWbpF3seJ2M5vV3d//1H9o
j3+/E3PRTGM5QCX7x/X1xtLXhkDCugm0rc525Qr1pOLpamjqOjHdhAj4GaXxf7oC/+5zXbRRLnqv
xczyxxXQDIcMLaPmFtKAl+vDwfTGMKsl54npiRIsZW6KIGS+Zj6h3DV6nM7umEIhTE1tSrzJd18y
N3/5+6vxp1vx9+WAwmUFHv6H/2aAcLtamAWj5v1gw8yJC2fvLgUlNTwxRf7wS4DrAhQRDhl9VN0d
VkNdPKqcQrkR47PvqJAe+Fa68fvfv7F/+zE5jGQtdzHieX8YcWaRCZXWZbO/9Tw4LtTr7hZ4gfkN
wN1X6jFjM4fvDWXnf1hbjD8sNL+vyV9ee/nzv9ysPrOsURMF/UfHupc6mbuCSiWMJ5z63XSddKx4
IM72SIQ+UtKIu2j4D3fLv71Z/vIO/ng0kbcnHEN4BzOwccCHjHkYD98smRlLwt9falM3/vvVRg/t
Y2jEs2qb5p+C/JqxuF/WTbkHs7D1Wu/kknEl0daGSh+Jpm7JHEamWqSv5Ps66M00wsN8yXjP2g9w
jRBgqJPPv1GFguCyeLW1gKzNYNv0+rWJGbDm4yXWxZNtiac6205O/bakpAVp9u4avYWle7rOBQGh
9RmNk3CR8s6L53v5+8JFnzNaK5NKC6nvs1LRirhdDjfA56v51LrcoHnOX3IGAUNDXKq54yztGNwr
DrNf9KzLAzWN8sm23cNouqvESPbAo1ABWqTV60FFQCb6ZM1esmPVu+zRAbX2ivTuY1ST0kKLLVwi
C+iFPQwe1g89IV+gXBJf3CQ/lKj1VGRt+2y+gmmH8wVAIAPHrJ9yK4YcH2xTOx/CRo4bM8i+Sqcg
jyz7Wu4nM+AWNip+hhTpjdP/9JeleLkyei5RP5s9IF7KlwmavQftQR+TLzeBD+Z5d31PUrrk5zIm
dy+n8aUYxMYBDtpxPW+LB3LJU9INpNN0NOEmVb4bvKbdcYFMVjwZdHwDpZ6M1OfDFu9y8bX4zLXM
DAHliCApopCFSUAIcW1Mi8iBj6WG/6JKzshE+N0uf+RkX5LsFbPWXhxytHCelV/oJbdBl3wRAXsH
e4GQLIVfCPwL9u7mZwCwwJ74UTUitUjG06+cmJmef05oNrCAyWtCtQJ7DnBNwLrYBMc2QRBUCxID
CTojdnx+nCwgBmzCgT8+BcG8p0wgigEkP2qkYPOY9zW7SxO/B1TiYLkBL6a/2nE62XrxvrwEKpmn
RC43WkrAMq+XqvZHDyc+0Ip3C1q6s1wpDj+XqXEvXq5fNVmsNVv7ysn0M7LyHcUcSoLp2jLCDAn1
8uv4EfWpBK1sUG90a6iT3FMxcu0oFo95WfPNrb4EOMn9CRCu3BQ1MdY65aaf4MgDYRBxvJh5R2Cx
hi3UUG3Vt9l7licADFV778bjp5/ycqbFh9W5gdq1QC8+S2NjPDjeABWscumJ9ufbuweMCYfYGHFK
6despcmXvpsN+fNt+y5LnhFlnwMCkVeTQffSNi3m8/p1uZXlsjkjkbtowoAEHJX7zFiMGZwsdvbS
KovGq9XRLOi7ukfIoF6NtOrO9sR7Iw1M8IVw5fzLjQhIaPWIIpvJUxhb2f3tdmyd+CtbHtx5URUA
7/lmmfGjN6AMizxe+raU+GnxJd3pipnlatZ7llsklvJqJexThsZa3EYAWrRZbWMGn6EbJO8DPd3Q
BrrFr/KdUs/oqMXqtmyNy1afYOWUaDdRoNqraaLvnw3qaiwf1KqO9Z8RMjTEXvpMdqnwxNNK5MmX
VwOEK3SWvqGLN2CxX70uf9daG53u8MNJj8R2fMmR28WI83dMkzTF4Xi6zJ8YkHAEnnwDhXOrWbvb
XwjELm4lD5lHv2FZMweNtzW5vHXL4qVARKBjEgzYNOtyw0n6inC54QxVDv91iNPUJq51Ouldqq3z
ILrTBdcmmDW8yfreCcbNRBFIlAZKXiJ80AUEcbp1uunOJzOXfCjz6pIbhXKzbvhGyDoGSlGn4Um/
2SE7JogM/iEVpkOEhCcq1tHdDLrjnGtcmGaZ6w6w52pbHhuzr1Z6Io+W1dL0YRVl0MY2WU+Ep+q8
rKtrLzxb9HyIWVcaqjZz6O9axdjLByiGlA5SCur7UJuYjRPy/TrFI+G/lQ0yp+DCFbCKM43nqki4
Vq5U15uE9HZD3g4vrsi+lu1AL4svJ3b3ms6lYYkbEBcRoq3/QoD1nCXVatQNkLTBSQnmBZh+1pHr
D0Crl49IDW/oFXcT+IvbzS9KWa99vOUaJN2UGwoL3TvsI7VMr+F0qXyrWlmtMHMiHhgJGFDiU5AG
ugEW89xWgTqA/zoYgVVtU7piYaHoKE0CYidYvdd2oWDEILaYPeBJ1zyoXMYHCARnHc3goowgHxC3
mO3KzVpzrUvueSsGhUD3nA9QkNxqahuEnjyUzQyfdmI41Fnx0ZM8Po7Gc2hHQG9jFFmYVuoFuLw2
1bzPZmPi9uzVujX8AQILWqMKhnYytBMukYSpFA9h59Z3VcNgwicBc+WrT0ROF1Owbin2TOAun65O
yGjZcpFGqPsNJqGV8Kdmazm8GOPNzzaz2pCp8cbJW5Rdy2dXI95ejfPwVdnXvhPAxbldBoJl1/iD
3/NEIXmGWBWOc7s2Ox9uRsHHjlztnX94MbEJ7ypYYcQrauHtTISb5mcAg2jjB1mwVswbg5zRIsBB
GrUOsg4nob5IJEL0ctBWYjnLAotD+PA56eWEUnZVV/xQmV0/QVS+AnGiq0GfFDDNIyBySa//MutO
ig1gMYFL65sH9je8LUFQquHmG4Q9NxHPMppW9ramd66T53/emLNYUF496enrucqIhJ8bHZxEMK4K
Zqy8GZSxgz+dCZPgpNWURwpNNGx2DLU/lrh9xRkwqbMe4uplADiz8Zhorl0on+ijAOLOyq33c3zu
PZPouoCDgeBZXlft5EA/wVFN0hOknueKyCvbrPs7c/Z/qlI+Gp4vP7LYXyUY7EH1uz/ijUBW2g+a
fMmQZowj8QoU30j7ZIpafNRPAFblWWNugpY62ll1Rp9w3LXQiO7idtIJikmb1WDGqKUKRtVWUv9M
A9Wy1WQoozTAYMY1oIXsqhSj1VS8pmylaz0FRDS3B0XoNg3iYqe3c7vhhiYAaUKo0pckNLedBt0w
ZVqsTIUC3j10iXWn9+ZzJQFpeT9uNTnD31BWTGaFt/P7yNjGJC2A1T5X6SIVcswHB5nM2qjr+9yl
zeho/r5JGlq7Y7VJ4B1tQLZcCamtD0PerNucAI24FA+6gZHM8VoU9T2I3bI9tbZot8Ile9Yd1Lip
Aj9mLjT8WvJMRJUJBtbDNrXSYDc15QnqQMtDkT8FyCac8upLZjlMVdi+J3ZU5mDYdiIcoQBQAAgR
AkZA6Jfj/Rwmtg8d1s92kDnCgPq+s4xz5NnVKoX0TvD8WscZvxon+5utoZ9WMSu5Bs1ilcUUJgwX
efTdJdIzsPdjmfsh/hVoFosKGM12iJpcrNKcLWA0xRTK1Efl7nFfqo0TdPSuVeDvPJWSqQ01Ku5y
fQ0tXlLzoe7uMuLIcT3QclftOTF6UoRjwY40bYUCFO8H3X0uIbg7daPW1UCs/JB7m56IBs6x4/c+
5UmbUfyFBUlaoeUX68pPybA1q73nowz2PDQi4Ps2PfllbQ8EMwDmtJPCQS8cRauOHQbVfKTWbgNY
S6N9fdNAGFr0MfY5txMXdWUvr+4OQPeYMm0cN/myOu/IM1jsbjtdZRFNRCwy5qIl33whR8/dnO9i
+gQsZ8EuqqonOuLmbkZTlvqxtReMVQGh+7sJDHE8mcldQAaVFcWvWHfKrRr7j6LV0HDFwIlKM/9R
FwiIreJb66J30+Hv5lCQtwTPxKTHoM0eXHTnOQhsIj63ERlerupfAz+rGZovIlDcsGsvmta6ydlg
Fv7en7DxVBXHdIMUiYqovdW8HCl9wxx3owjIPpHEjwTGlQSMKPQVFYbGMdlJGdCrpnhfNszf3SVE
XXG9ylPOP1nN7cOzboe6/TZCZVC1GXOE5nPKvZkc3Fk7QSxjfzc5Z7k6lRlGJ13mLIJpEuxux9Y8
seA8Kd5Z/0YOLDss1Uw2Ml9DcwgPDh8kXNwdKVO8U/IuGMkyMnHBrS/XZLb8l7qqH1iT3mo/vtyO
umBhQUCYwxT2qN9gXeVhHg9PRtjV5ueg+Lk7vX0Pmt1yUq4j81oxVrNRCaDz0McdE3LAKNp3h7WD
RZCJTxRXG9S8++X/gckPnXfZ19wxohoTfCgQ+u+1AnF7AKaJug25BJPHrcnRDu3wF1k0+RpBbbrX
1gDvuzMELZvCdNukQAWh/65GW/D9OV34gvqujLQlZoUHt69CzWg3hcbHSAwXB+Wl1yKWq7AQGNYi
9V7hjn7MtX51sk4jHSB/N22uvwQjX+JJCTUkE8eWT2zImKsWVCQ7s+Li1sWDN06X2XOeS9+9BHQO
GxudRAYqzW8v9WKCZ2O+OuzTIP2wBGZM4pVon7Gvlxs55S+NXrV7jYDOreHDfHL7+mSN1VnzbPjC
rT9torRCHn5xTOpLjxynPKLWo1yJfUpTa7myeF8wU9+OVAM6TjiekPI4gbX6IsBEaDezoS5lqTsE
P8xhTwwbn+mCpVvu0BhUfNgF8ykri7XfRFh0Sz7r5W0jbGjC2ohXqFjacIQ9aVr6vSthDxI7W6BG
U3pout4zisx93rBTG+X4ZJWBDMvEQC0knyxJuFPH4Vh4XHhO9hRo2HzSLy0Ipk0mxqe85dxTFvEx
Lus7txZUpv14mk0mzMtnwLQ42pAmtU/E8h6WdbVirrlSS32sJ+rNdtW7KLFnNV2qNn4UGKFnody6
Vckkde0nT7voDkctV6dZPfMcGiN6tNubMKHrB0tpW7nl3XKYWlxV5WopVptsPgnn1cuCDpe4Olam
eXZbnoneUY+YAM+ep05FPtybtCGUMR+xJxF7X/E3lm+99D+cePyQ9avtkkQmUPhk3CMARx4CWnoQ
Jva18H80jHDCxpjOxsxhV3npu7WU6DLmSBa9KbVsRsubN5Y9p7G5X82SRkXG7xtEpg4uCsSaf6nl
JX3eQBzoPC/1LvFsSG6xYJFgW9JLMabTInmfDDIBE2u6szJ2TM2515ggc+VflwVDVM23gnE6yrC1
NxlumIJ/u5VtWkuh4zMl56DBIZhaT/icrNrnWze5RdLIVv9D812aZyblZW6r07Ivm0MMBLf67GDX
3or6sebILrD8e14dnG3UyYM7JKshwjPYxv6GI0awGaiEuYP5FzF5nGUMihsb4vLUzkt3rNWLX81A
0MztnvetFtXj7UEDgnesRP8DPCsk8eVhfAPP86trx6dlKVk+1WQWe7d23qciec+Mn8hoV3GPeqgo
KpYZ7V5ZJlC7Wq3Br1DD04IYe56eeJqeHO8lF8nP1gD+R1elc01IyyiA0Pqs5uWajNHjNE/flt6F
qy09ZRbFhgRhx6eZ6Wl89kvjUvQm1SQz+ip7NXk6WpdGhbTtfDORNgfWi9mANbTMLYeJnyICoKUZ
85X0wq+pKZ7aoN7OcloHCY//xEE9jJPqMCGjJK4q/8qgr4C7MI+ZTtNrrL4pF4G7XVB3LA0fJ06+
lE1Xw5W866TXDox6dgaHRG+5tW9f0m5pToVpWYuw1VM8GipBtuxepolbkOBlXheRpisnNDyF2twa
C8lL4aADholI5qjkxotTqrshKHtE+igAcfwgLORYn3wJYRiczOiz53Q9yqL73fGwgvK9IshrLMzt
SO/EdZbamrvSnAhR0ogt62nOTbf2WbYjhYlZsx/dyaHhB2dVD7g4GSLb5UecOvlB83DTdnJTCFJh
hMHBrzRIoRgNlKU8D5h++Qg7Kns8WxulweUr3V/ODKAvbxWvjFU9Bmbp+G8WQYykT3CL3x6/3nvB
jExtuJTaEWzzySqOBj1GfErkAEzoJ01u6KW8Z78Hxf3lxizcUC5RxlIWuX5+6IAvFHLaqQbH1E3A
pwyCVpJxCpvlRO3Qhb1VWvHSKismVoYKtdMwlP7aX/ZHBi7hrUdaauy6KU03XK1So1rFkMlSF3N6
qwJ7NTYxzamED8QpuCXb2WQhpXNXJooTTrOnPNVWSF8wJE4JAkKiDrtgCELkR889vIJddpDwE7cd
Ht21QYGsW/Vj4nKarIZRC6P+YpLd5bSsUGP2OsQEaY9kT4aFU/y6cRJutSdpspsUuipEIC7R4JWv
xG+dZSbZpSKBu2EoiV9yvHfPKDkxXGLLvthT+XXr0mgaPzRC5nXbuJz9dd/fOalOLChbW0Vr8rbZ
cVQEONpy2zqUxoFjkoWJ4UFT3i+QmKR7Ly25MsJjkGT+JyBavmWJJ71J8BwuDbGmoRvdoXUHy1LQ
duKMTCTQQ52RRLQsJarmvNDAoQ8To3qzJ/dLTBgqfJC+NV2E1Eq+suahxJ4XZjMdpbn+1s/DfaNR
ekd1ThFVOCyobG9WjKaQIu90q5kri7v6trfhMmfp89zPtkf8ujSr56U1ZTo8mJWVk8lX39NlCBlW
w2Tr8UHGgG96DiTmkoBri/IdyAdNg22i+eLu9iz3mkmN2sz3t9Pc7Qfl6KXWjWOzNlPk0Zktg+VD
twa+qa2R8mGmj7HRPqF4/QB5hvC4vTOU/h1NIf0GhgBRXMCfQkJoJSQKjTinb3eqa3OSxNJb4+te
LXc9EUttjpJV8wueyhbIWaW+axFnlcYjazB4lF5s8AFEA0Qg6tABkdxR3PXspSylnblPq/KY8aMd
7YkY8IaioFO/Ist70+yq2VKe75xYsLgFSqzaoPzWtMMxJp6zIG+IJBaS4ckhK+HNJ+1P/EcuwV/3
0VgfNL35Pi+8bVAg6S4a+nOPkv9Q5Z4WslyOa0cVJ2mm5t0EE+JZ6Yt/FJVU6Ux7TPkEX0MlcaYn
DB/YI2nf4arVmlCoBtdPrXXXft4ScnqsI7zkxDu10KyK7D6q7VNJ70Gg2dzqY3sZ8wKJcTE2Wyi5
/tYldWPTxAKhXVuQL2NwbMjEdN8jXj6DJSZ6MJm3us9kDkniuI8z+dIJC8MfWnLJcZvy6L2Slr2O
/FcHxrtTIsvGc/9jqIOlR0rS6Nz4SwxK/la2ub2TwsnPRiTNHRiVhwpNubH639ydyXLjyJZtf6Ws
5rjm6BzAs7o1YE+QVEO1oQlMoYhA3/f4+lrOTHuVL/Na3vkbBE0hRYgSCbgfP2fvteGUXWXdd7vC
mDo4ErLzU/VgL3YNrQPsgzE5/u0h0Pmo/1YWZFJyLcjfH2Bl+F0yU/4LT6PRURD8OszVY1ZnEvoR
DxIBmm9z54whpvc2rPj2WXGfxZI43kHbpsiJNqCh6R9E9ItJLeKGqcOODiGrXZB6BqkLot21WfbV
Cs1AOSS+FRUDhSyJ9W0eFRE6bQRDt4c4Db55DeA/w6xtf3KjPz7cPpdUVB4Rpo24xLOTlVhgmsLC
uDxa/u2jP/3VjHpzH9oNpIq6wF3S4wrwIBNrRSL8/32oRpALulcl26EOaOHUpAAcVbheGVRbWxv6
g6mlJXd/Pdb5ilS53ozPaWg+5WPk7kav303mNG1FFJ/zDiHj7aGPUtNvWnVf0fDf/u8XkoAnylI6
Grpm6v7tgXa/8dtHsHFNRJDqKw4UDeaHhsXdGtcPnoZ1qazElcwJcS3rJNylBa3BKCDFrCicMzSI
F1M29dnqOoAxBJQdMOCEPu/SFck8eA5RPQnZnPnydCf1PsLjnCVHLxt6GpFgbaQLydktGvPR1jXj
MY5AfMokijGYFiSz6na7s6gIWHTAmzL8dTsuKPVXGu31w8hz3P42jVgU6fADd/QKlwBDfpxwnKvr
YubVdQazR2ucPsXtcw7HsM7r5YOl3U+pKB8XOBs1Fh6Qv98sUWb38WbiaEjULTcW3f3FSi02Il5n
aNwIRm8f2je0d2hspUPMTkFvzr99NKh34Q+fE7LdDaH17o5LpOSo/WY0nG+acLrd5KVYbQvSY3J7
NXnx5A/q4fbRNERPNM4WIqHYwR387D4Zqr8SBu3blLGhf/vU7UGk3u9/rUgKXzkZubMsetnRYM5g
0JP07eiDH/ARu5LtG2VXseNbd/OjB4qeaRMP7jx/sR1ZSikbwE7Yl2PzZGsdzMVyJpHL3BrqLnbU
3dnNntj3VnKu8zbk8gsI4Sw6pMnD2Z51PmOgY+Z+EttuwhsDvdE2aYdj/2lgEIYYYGtVnxJe1emh
36hbvI0bfIddhTcvFvrRih/zOOn9AUsHxk+12mRqoSkDbMYp1nfTqhXGMA2iDahXLC2cKclDMu4i
F0e3O0JA7PCvQzQJzPbEv5UUdAPUCfWtpLDtXZK7933SRac005d1vEwlXXCNfHhZfNU1zz3vrV7w
I1gNDir1w4SwXgiJUB8KlzCW1iUbjFYE0IcgtnxnETD01Ee3h8Bqfv8otgHr557LztkfZ6ea91lR
D34kLZ5kjH7/6PY5OyTiIliOdI/BXgYT7fEoVoBzMKgrSBrd1tBsZOp6+0FmiYojYoueh4cqit+z
COC9ORGeUkGR0sPuxUgd3vlpFc2z2KZczDQexhDTsesbvTmtZRdU58qzadLJEIaF/lVkCZjsSnwP
XGufOFjoCJ8qpw+vrl4Xu3tLJypGfTYPI3UpJ18jIcybEj6czRc7GZnPxVAEFi26J88237aaRt/D
+hBGQ59gaH/UFOVdk/WY34xq+8skbzLWbe7Z0bWJRTTkVneQkenpxpVQ9MtUhZo47Xti599b6X7n
YEJGndMCQgy/T3XwCeJmPTnttQhtlvUFaXI/7UidIUvG2gtj3CsVOLfEFJn7JaXWS2aK296FO4Py
4rmLxg1NlnU1hLuYBblJJta22lsDo77LIla7hiTwzPzWLHyTZol+uZOKtwZIEEe0GnU7fwurEAZ7
5D4T6/fddLrvZkE6av0Yp3JS7H0VAM/xe8mb91FLz4vpL7XBMM5g3itzAFALSbti7gzMevE7q9Al
JUjzqJE5kTl1tTf6/sGoq3ztTv18WLJuhZnN2poDgcFjzAa3lPGaWdywah5JoRy3VLPNeZF0wBlF
/SKyc/qty2MRGVSU4qR+jUgdBLLkeXCafIUgkYo6u83ryKU21kkJYqh51AXpxg7Hp1tHDzLnL9UK
mm4HKkGHxc2LdWcEvjZAgEzs8bXxiAy3RQWHhjZEF3CANNc2Bx1D49xiJXgtWqd5SOtxa8r0M/bE
k0mxSO+QM7ObdzgeCXcY6AvYtxYSUoKethAu9U+jdrXVwao9/+/1NpaSmP0/wjtPcCpA1gT0zDB1
60/6onZZQgDjtK/M0j7gVDBpuIhoqy8NKCFKuCr/TqUXcIzJ2M5y+hOq1eQxUOsNvHZRYm9bqm4a
FLG+IvGNGZ96KUPajBamLnM8hgbHWUoe1RZu76aElJLe5nDZB5y3KxvFyPxLmlwEfUJNKJwDyOMK
+Fb8WSYS3179TbrG5wQma60RHMXEbrewXFPyQwDqtbNExvL3L4r+J/Yt5FteFDSkugMuA/3jn3V5
oRHOcAezQ5Prrz1yoga/xu1Hwih70Z3TMh5Cr4H6BWz875/b+BfPDa7a4El1Be3/M9S6tQY7p9Wf
HSo18c4Dzl88kR692rQZNMO+K435KlGLzJP+6joGvsjRV6cwxqLXwINP0VjkMaNrmfvuQm7ZcbJo
+fz9Tyn/IgrzBAwEG1ok4FTzL9y6Agd3asmUy4Y4Fwa1HBDdFicEyzCHyVm11wo9XVfKWht66KqQ
jNVj+kuJOSC684sVTEfI2CIZSVKuGZ+mOsu5yortlMVngp8oo1XINUGsKEVZmEQfZRtT3D7cJIih
UOd21Q7sauuufk/wuOHB4lB402lwTPjFIJj8M9K3jIGDvJFmcA3YcMNlgqzJT4lPHmv3wChuarIL
hkMMVMDKc3u4EtX3My7G+2+ezK7qwEaf51M2BLo0rcqHfzNUkzGW9RHPrRJ5kCYx7BtzfgJyevj7
1xrn0l/vUR0uIRA7xxHyL4LVaopLzaX1cYhlaoMHsbZoVDn9Kr1Jo1Yyq1WqqLw60qMZ4GrNOTJ7
adzpg7WTkyjZDugouw4YQS2r2lMB5uXQDpiw1X49j/Rzljxzcj8K6Z803nC1AgbAlV6el9aDVymW
X/miEZCKKmUHH2F3azaHER0LE1ttHn2GLWHflU6/GorEpxooFjFNsmRk7W84owg0KisSiO5mg4ao
mRiHyqH7RpuhbGi3SbbQbdI93Mg2KYa5VV5m787CiZiZ9icQSoRCYLmqmZWnCZwPUmapCtXXo4yH
27y1135myVjt6DloOsjopOi+4IGqdn2eG1QK5jaDfxuJ4hMMHxxVU+zdqGPkJfJtEQ4CZ4ujRiNx
uBsL8UKhR7+Kjo9Faw4IPzGhINnA97Kned311muvtPLOctJjVGk/Ca/N6F2GCnpgf9MHyr0ADFyX
pBywBLqyFrZIw7gXAMSI4cGQEIfqase4JMFaVh2rT8NMZn9ENrVOM/vV5otMCHwYSN+tMWooznaB
1WMtc46VEgncGNMNdGmz0T5COHy3H7U+km70Uxuna5+Ww/0sM4xFvUAM0E+vZmAj1gAlnY4w9rKy
ffk3l+u/2FF025BQe6W0vb9w8sMejYmltenBVL+y2g0cPkcN5/3QulPhkDEWQc5HkUMiT6mGd2pg
ViolnaVkVHWX/Rv97l8V38Cd2SRsFi2wtoah0J9/ENF2s1TpOHp8wJH7rcqTB8pnEIwDfUZ4D818
DJTirByHVyW9yt3sMxD1m+na/+a1+ReLO5RpOmxYJCwkkX+WnvcxCVmwguIDSPEK5Q13Vb8SCZGJ
KFuIAfSMr4aj2rDYX7Jh/hIiOW9Vf0Mq/Rh6inU746fPA/dZ9PGzgQV/SycsWMfV9G+UuJ75l1XH
Eqw5KOQ96M3Wn3W4FNgWY3AizqY0ITCAKTrKChA/hMS5sKZZZznWL5l0tjZv26kQp4h8Nd8BN7M1
+I80qM9gyhSayYVgsMREsqtuVJwTSWpij6PPaq5EizCv7L1XSA4IHsSYc3gsQGZXg9cex3R6yYku
2sDdKi5GjqEtSK0NgV7eq8dZyBBXo3nS0gwXmOqJh1rM7tMsBwM3J50+bzuMNNayt8rGeJjVBekQ
fUyESzmsO5SVLzI3djL37mQ0LxfCQlYxJKCjZo4bMDjSTxpuGxMYiMqYW3axp701VZttYuS7XMHi
fc4Q62rmQfUcb1LRgp4awR/PEQNcwR4RGdHDIFmQl6J48iK0UaEJ8zo3taMn7IeiD3/Zpej30iSa
OgPjgaWdXDKgLrVsYMUv9bn2quoK543Dacpqlc/ddGji+GeHnfW36uP/W0eTyW74h+Vp89l9/sdP
dq9uvvvMf/7zP+/Kpov+Y/3ZlFlcsGr89rXjj3/+J+uA+q+/W5oc+x8Wd6VjYU4ixgRX0//1NLnW
PzD1gJgWuiWxaCjj0u+eJlP+g+UNCBU5EabBf+N//e5pMs1/8E91V1k7bFQS0Gf/+7++pv8T/ix/
dxS1f/r7Hx1Gpm4olf0f63R8UYaJMcKWBq4m01F36x+WMIfYOIzLraJg2dZeTtWL7c7BXrFiiU3t
H9m5okfann6RA6EUHZuQWQnziq+JpZ5lxrdzqFljIa+VBtdnYVnZxQuzWrpEpLYrqBVlvhtWwwMx
V7sQP+YTDVt3lcVjfm77qnozmwuYO6QZYvkIetpThaec9V1RnYghS6nR2nnVxbrzWHsLfAU7yJ8c
oISw+UhZhLBxdZF57zpDN042qjMACF2/02vyxY2otndAktDIMbH6Qn14iVwdIUYuMzpEkjSyKcj3
A7Oqd9E0YDfi6VsMSglIlr2tcBjvk1yWDIWBWdeRMxzNrPRRTvYv0yxhKWlzdem7pXtBv9Wvyqqz
cfygfpRCj15oy29Qwe+zfMlP7VTezQs8EWjHKBU+qdIJ5k7TvV5P9MwVVoZ08GiPT2Y3jttbLgRR
7G9eFU1bR0abesnpKuXngVHKqSX5J+DFehVg/24wksRbnkuZM9uyh2YjpcVODUyk5OlEC9CLWA8H
oTLnznrYFFEVHZQuvE+RcTrG08h4NA4RQBRCb3ea1ZZ7rTwn+MBfxSl55JhXPIACfA8QU+/IQAJt
BiJlPTeEG3uYycMBvy29PU8vAMYO+oM1DdfbNCrvk2kl8yzae/wKGNgYTtirKq23Xalx0m1Efpg7
lx6gEwN2sJrkFYDDxqJB86C5pBdbtV4iXPrBfVQf0gTsqzNLcR9DPdoEpfncplrQbJ12S5+5vXcN
KkPHDqqjx1Kv1HDTvkJSs7N5c3adF+0tMQ87RvbN8aZcDGFMA35CK6AldX/oUpijGvTRkz5qv8pW
fK80MR9m5u2PQgNgCUpGNwrvbPdedZz4pmuqXXPbCRn6pkGmjBvXkEXMWNtpQQKkTyqx2eCZD2ZV
ILUZmM8GZvbRmCI9V+rBWbpTkA7xISr66iQ4UHCQWAvsGD5I4tJ3vOuSOcbFjSfjYpp2vmkBEW9i
K3lKYyo5rizfDRivjRR5rhUkD7FJ6Vu7EusAJ1pd2ThkW8frJm/Qb1VFBjYlDrYhYjOGn/P0kIR5
vsk1x6HrACHOUlyqMqYjjdCaVPf5tZgNbTMo0JQTL/UeRAzvKZOxJMBja2CeXWGQHHZODzqhSvrV
8zgV/Qnh2Xcz6KDMQCBjEt2tC3LjNuQi4DUH1rQ4wOvm5TrG3amuK+fBQWq7zgnnXovZQNapNGuT
Vi+bznJRtqmLtYK/vSkLaSmoRsrwInVP8Zi+ichqkHkYTzIEORcA/jNC9zXSAphcI2Hf6iwzQPx9
J/F97zRIuQtW4Av3zhtmDrLEW93Z6dnyuEwG0wjH5uIGDFKQNLozNTPaRkWZbew+kPteySaJfnbo
6bO3ixltS5Cl3GiKed+UlSQUk64pmPP6kpjRPmmKD8uqESNB8fZFDSH/hVPWtsP/cKHdp1NcNO7R
65OtJszOj5CDbWwMIcVUVPcObDBsdWJNLNxA5Iz37nrIOpfCAT1r59/0AOW6tIIdzZzyW5yw0SNx
7WuzuoRA0O6kh5SCOpXkAKeKzs68cEDggLLG6OogHbMRzUIkuu+cxni0UnFv1F1x747O47IgsWxK
2HhuKIe72uOA7dbO93GItnVpk16YvIZjuGzdvHK3BeHVSXKcAYgz/U/j4+A4oE/IYN1mFBb7OCIs
k5Sr5JBU2ncbY+BTEhj3ZWbvrMjsL1KAaaVYKbfsQ+VZMrwo5v5NzKz8+k/hRMZ9xdW/jUQs7lrP
TlaFy/wwnAZcBiiu1mHPRC4eQJQjx1hbtfMZqqh7M5iDO9Jm/SalACNRazz0CT34kWTrs8w1YzcL
29vJJdnlDvTYJXLLDxpv1r1jai+zMOFcyf6lRNNpBBa6HgdFkE7Uj+j6X0nM0Ag8Xb/ChxOd7YIj
kCaW+JArQU7tpu9ZrD+F8aSdXNrqDCDT52b+qgZ47ZHhviSa9p47/ani3LpZUhn5qTGSEavsG4bN
S5vnisxD7PCdEeV+OHMQX8b5YxHFB+cPZv9IWAiLrb1jaBfeGkFhi/S6iw8eV/ymC7zmkcBcnNM/
OL15rwiH0AOK8CF2wRr1qRs9JTMsunGOr5NI633R8KdItEsemZt8Yt6sV95wstBCHuK6eA8iu17j
3iv9Ko2gdhCntZ8WLdkPQdUTQasy4SLj0C52+dxnSrXZEl4v9dK7d8mcxgfp7JyGk6g92FCnaywk
pda5e3eR8DmmnLjnQowbN0It18yAY0bNsy5pKT8MEK/6II2XUS8nP06IWIrzcN1Y0r5aXEMIN3ay
1Ae/C/QAGKRhK48DXoBM8zZjbfwy5vkz71P9ddZPYii81zkbrxRGn0uBZaKeEQMQyfgSDh4ojU70
7XmptW2Vup+RBbsReO971fqabnobWVfluvWq9GJY+um3jcSBMRq5Lrti4gD2rNHgNS17IlMzgxoA
7CftvmobWW3+4GWMzBeDBqywH9OR4UwmCHnmfBHvkpqdOsJ7RAOmcA+NMvw1elQ+MyRZMDGzrfcG
J9ocstYhM5EvNpzvj8SZ0vpKZ18ExOJwu+MFG79oNGXgGJiEBsm+01367XWqX9Ms3Djd4J3MutwP
Y+P5rT2CqjDvQ8Wc7Lq7qa0Qgeux3xBnfESvzwSz1E7DFBAFFUmGBW3VPrZecPJYgM5lYPao7PN0
T/CPxOsVkb1B3m5C7DGjs+wncneqAq3APDE+1jlX9g35jGHyqWs1+xknDgNAaMKFXoudCxhMc8ru
nCcfGQzGo9vNPxphl4jQg24bdToR9W5ymRbgE13L6WkFQKnYz4Lu0OAi3Od9Xg20wD9GIOU7Qyxr
hsPuWqaGuIsV0qusiLaLMHnseKfxVYTfXC8E+12XQInMTguPowr1WkiWH0q3vx9kT/GINyCYa/0Q
jEG4aom12Fhu7cIXAvom7fJn30zBrpx04G0d3hnLIutmdJsHU9PexjJqTlb9BAivfEr2tzKCOSmO
S1x0eaF43HW6QQJfvA/EGU0sbdryoNvp1+8EOwg/hEFfXOrCTUV07D5aavJxvW+FfdUia7y3AusT
rni/z5eDcJlcCT1pH3U6QlMHxdRF81pzgjmjV+ysrDhlNMkxTsOrC0IHd/bCpuDE5tqLmRYkUHFO
HaE8fRyARdErRIMNzbScUmuC2b4Nk/6BmjU/57yKa4m/YYVhJTtEZprCzmEkNMDZ32WOfMVS0CKY
XACUl/ayNpyUyewgulNKb2swmbXAHMBf6s4vFmDqvWkEz47W0NFAD7dnCHYPm5qCoIH3WfUB+YLc
8+DA15JQEUaHTPGad+Y6fIdNNST1fWUVWzMcHz0A0ce08vWe8YtIrWDjIa3xEX2XKnmtZhawoZBZ
Nk1TgU2Sw3TNreo1sphq9nYFCT5n76yWa6qjroij+VLGzDBQJz6UYYFEMtaP7WRxuJ8ADEh32Jga
RXgzlu0Wcb6AdFQQzM6WG2hKa1AQKR7PtB2jzrHuMK0g64Phv+fUpdJDMBLVkYZBxV3KdaJ2lDYd
3vIGYNitGOLnJTJugkJEehAR15U6BRj3SwgJeVy8Mz5IZUskObsxqicHBTiz4ZhTf5Rhy7SSC18n
es/VN7R+iJJPjRxMzNJs9RFDaWHBFL0VZaMzTjCDmcGRsowRHu70iSbKR1IiWmrA8ZzrPqmPWDqL
jUN35GyPxbbgTLT1nLnaujRzYRF6eAgmvOUSDl1SI2WEpWk/NaZb03BHHoIQG1nGHGyRMYMJMD3i
YBuH05P6YgzRiB+rwjjJcLdAXD55NpxCT+PeZTmOpOiOZehhHhgqdJMU27seHBclRp1RVXr0Wyh8
+5iaGpXe2kVeeYCXi+oVOfY+Mo2D07mXwiNfhu8MRVIMW5fEIkCuH4NCN9mcA1ZSZR1Y0y+sGu6m
9dhTgT99kQEGUtKshpVTKfW5sq0WFpr/sDWXzbjg3yAXrtmw3Q/rWsv9DBYW459kHbedcVdWeoIO
so4CBCnw5Ngxa/BzyTtQPhyRLYaw2zLAW7dts9cEBsd9uyiH1OI2x65O10vEmByPyniQjW5tDCO8
88aieNar4t1rqIAVVSekYNxgQQo3wTzhu52g4goJmLUTiMwUVMSiXEH0mm1EVjmHnObf0qYzXpmm
3EHvqFe9N7kb56miE7U2qoVVNO1zNnC4jAOW172jacM+S+a3G+j41vCkcT6Sqctl2dDP00dz8PM0
vQCtfcM9gSBJFqhUsGyeKuRpba6IpgrnlpSB3Lkt0TckMPOGxul7j6efsSCBRWm/oPdw5cU2tMJH
cciNEpTOLpNJiFotPRWGVYOutn/oboMrNCgCbK4kxRZxpoFcD0b2VXCqJJoo/TFadA7csTun66DL
sdujMhsH/VdJ/bIdkijZRuHwNdsVb3cGxhUy6JnoiRwBr8Uvl9fuoQfCfRYjt1qcQ24bZy3cNTUW
uColUSZN8TeVNOZ2sxLoRo17aNuqODCei0hfZB6ZVlC+Ul1eUj0uL5ql1C1UK1YckCFi9SEETPsL
kPGapnEJ2TA0yFnomgOBIHob7qOU7b5j3aZ1X39Ke/5ql2PHufOwtJN3qYY0xvFXeBeY+UcCZNpD
MyVgEhWMWTcmyXs4jyei7DmWdyzC9B9XhbEElykYPji58g+yIfAXt3tznUEeK8PuHiAPFjEzBjzb
9wH4P2YcyOPVGD2iabXvzY25ZN4ZsxNhDZJ70bY7Mm2aVN+IkKT1uF1+uvgyN1M9JZTiHMKS2T1n
hqY/y1CavCNLto+dql6nnE3ZPYor6bRH0za6+yxT6smOBBnpphvPzdtjU9xNpWGdjdHJMHcGLRiz
QumxnBaQ7ry0W91j8yvJk98Tmh7vNQvwYdriCEeqqN8JHCWah7sqj4JXrF37XlTpLky8fqObVDtl
0TIZW84Lftk4rdI7TgTdvidVAh9oKLZuvOAFnF1SC0j6XutqC5wag8RGL3mRTTedK519bk4Py9w8
zEjHTnlGakIStM/gFVFFg/iIPPvCuWOfdIX70E0Qv1WCUOK9phNFl4B8dOzDoKQmyllUQaVuvCSt
3xCFV3owrNkuF+yJKvShHVlfGmM4OBwz8yIaj9riPup5qz+U7segeuJiLB8qPd/pLVatkuSqjcZ2
cJMUNL11ssjDPMzFPCIPktMurWhSOZYGT3iMj7N+6TkOX+J0fM86rX2tXTwYQ/G907T4ycri9yAZ
8lMYRB+3HSvJcuTKhbPV9brYlYv2MtCIWXTZPEUp64vZmJfUwDAc9dCiWeSMI8sKJfujGXbZa2Sa
0WZ2NqMJeg8uIPqqMN/n8WBALLHGNUaccF9ykUPDA6vqy7I9YAXTnxeG2xxExMFDq6v26jtD/baT
xmBuKaz4iMOz25uRAwpv3jsT9R55D/NhDDp7ZWEBYn5m0GvS0ZEvzvwAgfoggCFeJ0pAxuRg2qpv
iYbtqUvoHZmklrhTRm/KIl0P4xS5DuJiR/bWziNGVbR4j4lOn93DLrnvWhHdya3l9e6xnuZVK5N1
G9T7PBphzcdLeoons0CEBeQvnGrnUpSldqjd/qnEvr1fMCceh7w52IZZ7IeIIJgkZZJhzVF8yUbb
2FdZmiEdmiAVT5b1vR8IlwEwaI/tuw5+3wKhBqRjWe4tQLWHLAko8Vtn45aadxHlD3fq9hPA4nXT
IsyPhPct0ni1XPoza4q9kJyopXloc/0KOwV6ZM9phspmfKg/XAvO/GjizG2A01lBUIK00+xrFEWb
pBVv0dCZH6H2HmD5P8Wm7Xu6DI7SQKiXuJnPLzPey9Y60sht9lbiikOG3HPFLq5tNE2jGZOLRy1B
k1TFznA36sMxyZStznTTp6Kv995SlKya1bQdAq7ZUjVrzbG92nFDM9Ml2iohumC7JEZBjmHBYiGK
1zZ9nOS80EqBM25i7x80p7i3rJJu5Pgck6VwbyE3oYd+9tiXDcIIDnZLimMrZ442HgFni2TgPORT
AiHSDeg3gm3MC4cnSbLenzCYoJpMJ1AroXaINWrroiftqEgDgm8GdCxwAsKdXQ06Jg46FsPSF6t8
dPI9fnwLacqMuy3U8l3dNCn2u9LbO9zq5DSSIppHD6U2X0swwmtCse963EKvs0elzP58N1ru12CX
3hMYcO+psugQTPQmXOthlNq8JinbUy3nZNcSj6X1IJI1N6ifSF5EWyuKyximby3DfZ/lMl7n9Bke
6Y+sy6lMt+My5UegTTVtfZCQcGsORTpuNAYE/qxcMZqpeN2QdZAOfjPomiNhkts+6+I3hGgHN21e
a/trGJD33FKnIXj+kil8zxu9wg2pnKPJOzoyrX3IFHdS5czSussek6l8kkvn7Km+piNJbHeUOuER
D0Z08CIyHiJwouTmajgdSoKigtoAiqOR9IQXxie4rKEXDMEtGJLmgAKhcR1kxRN7RWIwi2iL9vtQ
xXI9MohfDbP+MOUmLEytAHoBBWFJQ6aEJZpERhPwJDOaDMAAu8mZDxlz/DRjP5KSpkLojPskdO4c
Ubc+o/upB0XdJrSN0+wKm3tFAvfk6+pB/JhiWoN5Oh8Mh7CkLrafBC2UXRcEH1o9aVurZJns9XJF
cQ/cu6HjqvGPbvpneJkHwuig+tdjAmtI3FOBmDuQzT2aVqteu71GzEGrlTgD662EcUzTvI+gwAhj
FScelb/s7/uQqnpCDG0ncB2Yp24nsxxVQsnoTyrygJeN3i0OIqeJHjhWbJra1vZKgiFCz96JRN4R
vJTux6V+tAKDA6+CSGh5CB9UibVTlDH8vjZn7KxDsAfPUvPKF6cvL4mFGn6q5SYbXHT/kcbiivgB
ToPNzFrAXfjqWLR9qSCbybyMDC3TY10vrX97CCnXUyJOMNnTHMTG0+Jk2w4VMEtUQG9lg4mtBCqR
KH2tEr4WSnVqwilyyh6rEL5MjsWuQ5+m6MiTSTHzzc6ehOyvyWazZnBUojVMGu8bWRqRomIai0Oq
k4WcRHNa31EPYTqXOMRmY2MWReULDX0kLbAeXACXyO2Blm+H6XbhXsGU71t2me6DfkD3DS4UZsm4
LaPxexd5zQ557JNDHQQoQW9X86zmEhY5a8Jdh0U+cmgYOBEyaUdakl6LmWm1jAt708ZiJVEV0x0s
0UmXDXGNOQEDk7mn1DXJv/KLeZtyyCIKOB238UKFoRXe97DOfpQEEHWV87wk2c9AwJArh5DhDYMM
dknJtXIE49/6OiKdnYH0KhDO4BsWjpKZDHE7oklZeSrkhmynSXtoocIc5wonqMu8ex3lmj+LCcQx
4dW03Xgj6uJFmOTP9EK06J+Q8JKZxpXLFljal15hPaWVwMtviSEbkbvr5Hbtb3EdrKmvgzUYL+XS
keoDGNZmETg6tdPvwqoMdks1vxAKbW5uM5KlLZsT5lae6+4MA0HcMc9Pv7klCFGN6sN2Ws2vdPs5
0iZjJzTH9EUxvyrON2SHToNwQ6JA4Yb7VBtZs+ESY/gDL6qjp9EDa2OmdLnpWM1o/BmfcJaBn29F
XsdFUIVb3Z5QO5YhghT69JiT/FE9IG1rdhw1r79dl0pPPdNnXGmWfLEwyjez85x7P+zutYmjK77X
AH98/elghqdz4fWrgqBdNxc2vsj01yRIvvBABksN273mCbkyLPdIWxgMetuht04hpnSlZR7AvRoY
KOQ9eGbVcOQ9lkXnqM14bcaI1Ecuygx10hJgl+Hc/kWZ4klz67UtMfKadR4z60rHcZ31We1rlvfp
GtWHiBFnFcVpSCmA5dPUPizh9GF5oCQ0p+KAMw7vWlG9QQKL7nJd9lstOAsFpRp6dag2XhrRPqEe
8bWRtsw8XCu3hzGAkJgtYR3QC5J9vxF6j+04917SJgIk5L5ASRjg75KpayYpfKC4YvutxsO4QDIj
cqOuzSPTjd7PI4OXmNQ2mnQ9E6GeinehQ1bXe1A9+4khM0purJggujuOg7UO4sOey0c3nfS1wSQJ
DLRBmAEHVrHKUzK9keCPaZTSfQ+vqVHTjSj0fp23xJ1B1VvYwnH4hbSfKF/w2HhsO/i1lw14NkbH
iydUS0P4jl2sqlmi8+6nH4nNALAA39FtcODTMtAKfvso3FSzmR+bBXRyY5P/yYFIl914MOcMcXto
HXS19qAHL32RWERNVRNdNEM7oCpZh0a2k4lXHAbcQBA6ao5Jpvcjjwh5MsKFmjk3Rg75tL7oD6w1
mXCo9LxLLJ13CuJwMwX1vcuC8T/cncly48i2Zf+l5rgGwB1wYFAT9o0oKiSFugksWvSto//6WmDm
exkZ99rLqmmZZTJIiaQkknD4OWfvtU9dBblqNTo4z5vQ3MeW0KcsmN6ZTFBiJB4ckCnk2AjM5MwM
Jdzq0kTnu7h8/AqExDyZpBiQRs5+kh5eR1ydKE+zExHrUrOtHpUEzDCOr7nl9zvhQSRdHhaE2jx5
xK6vtPGJHUJHhzm4mqw/t9Pd7aJa1nYZgzlIHO+hNqMzAAv+vgC/ZCOr+qRF9lQ7DkssGR001QjX
6WW4Za2rqVVs6sKsP8FBvXmS6oDXPQqXnKoiv6JaqNfgDlAZduG9afIUfnjCRnqtWpAabsqBnpbT
F49Q7zBmjtaSpvjHWXr5zW/XhuxLHwc2FpQRj21pvDHALNdmkb+MnwSxwS4vbFXpejex8a3YztCe
9YK1XWjsgbjbsUpglHzkfDVsm7Z+9MtE7ihK55NjkqBrWhiK51xdSHsc133Sv9oq/9KFACigqqGQ
xBlBjWdLKmTx1V92J3DFIa+vRcFQzZP+xmB7SrCV5Z0Cwjow0PpriR1nDxvpxQG8sWU5x/MepPTj
fbKRmkzmq7yq5TbzPDjbWRJuMj/g1JVNOAKN3ic62P5ZS+coHfqY4yz2t/M2DazuaOgvwjSeZTxe
o+WT4ongHIK4qi35qNHh7JVWSEHbdKZbxhRBEVtAePkIQHw3IrVHzgT3XNQvU4+fyk2a+7Qdz4KO
0FmiPJ9EIx9Fk9dMJAKWYne8451sEQIMz2E/XNnZfqJaw+sLT26b+66xlnHxk2xvugm63SCPddZq
zl49jqS6A/pMOvJlkFBFX1Ozs4+zntQaLyDvXAhnR5o/yIdg91RiFWSlC/ZxTzNvCIKnhhKQXA/d
XOmINgEeFL3kKNgFwvesGk9DN+6zrGYVXBpzQgEvT5/rxFhQedEn1omAtiJtDIfJNkhrq7JYGa2Q
POGGNBmdkqXYKg8seAl7OAeKb7jA8kUd7J1UZ4fQQjJHx06ubcPYdbljYvXUuyLUtAty7z3OcEub
FpsYNV17RiLnBmtLXqC46eLh2oaIANiYZE33JUiKryZv8cpFOb92LCII0G8ItPf1R+HaH0YClqh1
zmYlkOomXwtgFXfl1KIW8IzhODp46ijYiQKjsgahH62N/hEW1ZGKx+IsuUp8s9/JmLRLzo/Fxk/h
kwaT6kHhiRfSwXDkdN9Nyzhoyw6OokILU6OV9S3nIUl48VDzNnsrV0t0dvKsGNge9NQd0j6wkMP+
CMrAYNIWHh1qyXXjZiDSyp9NGWRvPs6BSudHW0fph78nwSDEwNFkB8KnQNIJ54dfaXebaK1WLYTY
IA/OMdz3lTuPHjHE1VFoq9zyB4Q706VBRob2iuayvWEAmq5bH0+GHM0RzKP7wodgLWcaQpGubOoj
hAEg/51lMh/4OXT/LDzY7SMOVv7yplijf2SDt7jX6Tqb4ReIwySF9OY3UID+Busks221muMQU1SL
LbcPOlqNZuPujHDgAM+PvuMOTIgs7PTTENJpemqaJDwiwSJ0NJX6nkCPh1CB5QSfnvvWd9r3zoPX
qZxS6tLO1gJcq4w9SW97wr1oumfZFcjHyslddwPnf88ClRy8EoMupfRb3h2rzPweNLiZQkEIa+wT
0sHwqyJms9gHNIZYrdilmAmRPRfPgsnpq36rZniA6OhXUi2SWqL6RuiRJGQiG7NluSmboNg45GCt
W9TNwFLUj/4yE0FJ/6+BMbXCo2itSzdhWE7w2NZkgLYLEvlhN89CiebYDWgU4jHB86pGlD+oP7am
xoxo0eQqBTKXtPiEuAIEJ3JQBsoLpsE7pNLgdJRuaT5SQTmLhLwcKePJCOjbaWDeiM84LSTs56Va
Q6FTxli/SNl1zfJNje4mXzwMrIKqxvrEnjqi6rAFPQsWDRCtuNPS/Ks/NBMad34xPM85iIAJW3Ig
D7Gua7xS9nePfnBtng0HWGkYpc9ZVVtngrdRlxrUdz0hQLVBhcVpTiGZQQ7WYLgmSBEJ6qYI60eq
PE7SZlYDy5m3lpw2WUw+g8zQATXawjSL2DSH/hfP+Sd8MeQYxf1X1ThPc9v0a9r8m6pKjsHV9URO
05SxEX1Hgms7HL3RzpNjcyo1bs7JTA9tV/goZexdEgxMD/HjZFLo3Zjy2oXW8GjgrydLKNlXqXNi
MLpwL3FXSIMwVqs4OtheISLb6SZUZLyH2vrG6Fes3UqJjU5yGjH2+ADMON+Mj1Q4zcmB1Y/GJN5J
b/6o4x4Cd1C3NL3GN7B/hNU1zG/k12wQ9cYbCMfs4sWPVPbviH8A57YqWCWZf2YQjKuBxDSPh+wy
b3xsiPRmpzciQ1qeZXBNuavLilbbHwBpRSvomAiDTM68eEgAY52Y37gbGUw/S9KGDqJwL+DrcXZ1
jCOoVTfCjjjxpiUZLGEEUmxBkbTy0CHPy7MeDDCppUL2WGD4tFZEUGxMo2TQzNxiE2KsamikQHHK
t6ERvjf2p6It5s8kCc98ogiICleDbVu7OCmrtVaci5zcpNerBnM1moBhyIjYMBMft/lMOF/hvhUZ
umpighG6jE9hnlDcO3a0HnXMdDdfPg0aB3VMJLkToLQb2nlrmslz51qvHuMjAo7oryAT9SyyiIPk
MxGC8w6JBmU6nw9EZEJ/Ilo5OjOmumCMsFY41eOdb1tnculeI78MwLCpXUJU2tmVDeGZToScOaaH
6iKM6YAOJ+z/Z6PZzBYTo3widGuUUQrjr3+oq+waqFHvLIuPjUfWLOK+2tjVeXzKmyG6b6rpPbkf
O/lNZByuU1V8rtqaKW/vf8TSt3cRHv48AqUQzdbShsyJeKW0KAg+Xi1qsH6FVhoHq0i2VX1uGcXH
Nudln1EY+/n4BX5DwsbDDtcE9B5d08FOXyxH4sgemrUvYhS87NBrs+vbc+V+JuigPRI4WWF7ZXd9
u/jjploYfJMkdCQmT4PAqZQmR4Y5J8dfKZbGwu3iln3x183/i6/ldDFWLYXn7GdyQ0gsYSFLPEif
EC5vjtSZk9tZJGh5TyYlYVoGE2qjFjBEOpySpMUktlyL/vva7eZ/+trtLn894j/dRUJEIQfb6TZa
4lYVcU2Eim6ia+Qn3ja05hHaKhQiIGTzxsAGkpLcsi2i5rMc5HcCvZprnGANCFzYHbL2zoWHi7ly
zWInkSOvXe4le2SmLQFo7JXQEFUnz+5pCE6MXTvAmdnQJ3d88mDf1PZunNiTdH40XgcDS1iUyw0x
WyZQjpZJJW0Oh1HtSnbxOeT7U4TuGB0LAdsHmm3Bx4eVWv5FZj9ZM8d1abLMdXpy8Fm1e4d005Vt
fQkT0W0mMlE2BQxOw0pYJYViC9WtaL5bmLPtd4+l4xi4m2IUH5UdPExhoPYwMikdbejxw1e7cq1z
QAyK1TIEdRV9oQkPShpdGz8R9AxB9/QYzla2663sZUfpBsZLl/808WE9DdZ7a00/aK5Gm9kMPod1
69JUn/ZCt9WpTFMAASO6mrmxIfh4e7hjkqRIKnviXr/PU3Jh78Jp0NQv6KHpS88sBZOX3bNd2ILx
gQBjqXQbW91jHsBZNR5REYkNf9TnoXH3VOmEXFlms7bt+JumQYGfGJ7v6Pf5wW6858KIoAcNw7Sx
uhhqqeivYs4JuhqexpyNA9RSdjw5rqqykjRbwvDsQXbYk1LqLLBe59TDzjrJknwlw+rY81J/jjmB
MbSLxo0aJ4+g+eY+6zrjVPuqg5zqDgyGv0NzCBi384SlFsYJ/wSNLBznoDpV25zL8Wozq16xaHbN
NuNEs4nzNMJo4UPaHPNP89Q9Rb6nGa/b/aZZoAfGgvBw85qU2Cmvt2SjyWPCuCWNaacOPslcC6+D
dvOhyPNp7zcmC4pvH72IfL/JLwlkzIeDXGq8vqzwQvb4dMIGrYRf8lqASLTPUs2vFIqrufWtbehj
tgHXdaqqFM33aB1uf7/VXIWraKGM5j3TcjqZAA1mnNcqTQGIiodkQPcWvcgAFZBnViayBBrLNKUf
4bkiBqD9dHsi37kTLn+TMdByjiAft/QM+qhxD+g2JrA+9GJ9ZcHIIt701Br2Ph/94VBHfX/oJ2cv
HHNiaGUzVS9hrsI4y+6TIiHcqOPn9vT0p5UKlbs2nOCkaoMPDvthNK5U/6m/Y5P33kTUghIDe+4N
/Rr6MCyJlAxS8g4d67UdHbJ7/OCLrqw7kbj7NlPvc5G9jU2PpnEsD6RwvosgCphiJ91TD1DInM3o
1BGejCUPUZPAtx/AKNJd8GbVnblTIqG5H0/vaQV2s0rpR/UJaZlBEvDGmpFJbFX9w8zVvonS5LFD
yLAyodPi5t8PqYwfi4jJVjdnL4o8kYuRsV+nfNji1ISH4njJNU+Tg2kE0c4oZXRJWhfHbUHum5/T
dRnkXTn6xgEwABNHsrMCjA5ovKOr1VmUM19cm4D5Yv5SoC+aavU40soJmThWiDp2eoo+ZUsVNShM
g/aMbsFj8sDcMcHgOTx7JJmvsg5Cql6mDmXlfyUgmwmX6IqtBVvoZC8fP0Cj7sbXvOwgqfWa8TJW
LZBZYUp3y2RHSiyYgvZDWG8UusytquQ1qSDBEr9YbHBT1KdZtZzF8imcWf0WBrHl4nkP0QF3LlOH
adxmmFfW8Fl9ShonZPnnLBv1w/uN6CG6ERr3cuFXcJDJ1Ay3wCkvhdX3e4tJhCcQBWX1sQCTfApa
22SMUH3qLefYLgON20VXIVBxFsxN7wUvYzpiHPYI5VMOyDXRj99zs1SYr5A61918ZstUpssZBIKx
tMNncsXyFc4JwPg0rE/uQreQy8VcLklxLZPFbom0suz4ZYZ4xRxhCQZz7e5sF0vR03y347Sgucpj
UABQWC1rmmvaP7FJw6mL5YtsxlXMR+Pgk/8LEqi5eOib3quKCV6F0KwIxtdmmWCXXppC0E6/I5eK
jj102WuvUb+rTtIMjI0X9Ir5HMQPiIwhoBsS1KFKwdJolyxnd2QOYEJjrbyCcISgi86z8RPGIob9
Xp5dKGNXv2WkXcxW88OrtsU6c/pwLQeLs4p4GzoGxaaJGMsZvPiayhqopsj2KDIK9mXdJee3b8i/
eAyU83XU4imU0fxulMS7qmH8kYv44j8Mzhy9Nzkz7dlwFhZhhTrZSzSYufLFhriczM6w6xM6+BOW
gTliiOrbVfxmd/67GJzm+6RfVVSus8J8CFtJ2LIeHNJixc9AIUZNytBYJY2XbEHKURsWCLYEXpSN
FeE5FnHwI50lOmqoyNGEDDAs5+IyAaPZNtbsP6lFAk58kfdhDce20g+t6YBvghvsNGF61J638/L6
Mz0qBlfZ4hbI5x3KuC8O/tAxjp6LxqKNHjubmKE+RwYrm4LnamdNeHYC1JRtK+AQaVoIsIRgQ5bl
U4lGrgpMjb5YQ9Z260dM6GC4RP/Naz14uMx7n2E8nxJ2tgDlH11c+uQrztt6sooTiKYArQDCrqkm
ekSamLAJFCfWQ1XH0KMHa08/fMLeizDZl+kgf9p1dPQaJN8U7+4uHnih/E44147goyNLYbcHsZk8
4fmizsXT9MMJD2BzSXNhh7tR4dydw8jBMdNZD42DVHtsGCsq1yU6k/C3cqgvfSTmh87ton1qR7SA
abddPNf81CKXRr6sC3DbKdNVUFHbvjEJ98w6613bM1m/qa1O4Mn/vMipCU/pKybv6lKkSXXJm9jd
ehXd1T9u0sjf61YC62avMsl5ePDa6C2a8HjlHhOerrKhpOJgFj7IkqAmVzUz6sUm4hPUGIGTMxzF
ejemW2cEgZQGbkssu35TSwBm6CyveUXnRqaWvKtT47PTQcOjD1Bs2+inpdzlFDm9MA7qqVFn9JAS
tbTDOBhIvsHbg8pRVyki12w+6cgJQGCGhEYOpzia0gfvaXBTJEQOUfRe2SGQ8Ecs+oVFEjNyTMwb
bIltSS8Jas+qZDE+GHnhQWYFoPeLz/FPC+GvlkHnd44EhkEHP6ONbdBWmAd/8zx3UZDFVRsnB5fw
17U3a/vSt+Ypxs/+iZcLJHYan1IpinZF32bryklzFmfyPxeYUthKIWbPpjhD0ZK89Npjg5tn9ilO
Y+OAfIVMHM/NoQ5U4k8rlMjAKZSNykhU1Ad3jIHjsIVHMZC5z23ma7wfnXUWKTr80rJNGgnmvKWf
FB3sKnjPoP1dtI8xGzjP9ZbV/teFlxf6kIXdM/Q95lqSfVKPAs6cFPSGudMV4DbrsVN+8A8vo/yd
vcDL6IFF4R/lAUixf0OBDBGGiBlU66Ed1Hc4OdZ71xChm4qEzJLUcOlw9PHb/FZNGs2PygSsjlE8
onZ0kINk5bGTmXhk/qqxB807NAsYWGSO/YVm9xMHLmacTj2bE7zRFJwu+pLwAce1u+G119vSdb9l
VqNPiIOjTzY2RCQX0UfWZGiKxjmHDj8WG1lKGqcyUgA3dHCvAC1541SfkYQ+tDY+PanrY8vcmf2Z
tl5gSeh/AIIIvLO/+1N94bEFtF1sskr9lhJViC4oI3QBB8gKm7HI+60b6D2oav5c0KNsJZ0EBFbd
nnsTKWvU7xI+A/tBdPGR9vB9UPjmXcSEQk24oG8GtoSYnAMJH/42Z964/u5UeXj1tvU4T5/zMb5f
4hI2QYqW0QjydyNJ+idjkLB1/+EzwM/9j3+cyx/oIhcmofDv5ttiwsVa9DOydzfLYPEzZ3V2Qyni
j6iCWSOh3XAo8UYwvYLWVmtQpUZsfPVqi3NXySa4IT9LJk62LTyGrcxP+xWWKfNz4zvDRjU5rW4+
Vis9l4hXmNheQ6GyX64Rg3qvbNHekxMCxMNO228kvODEmopX/P/Nztsj/hlPuHKt+7nUxSYMTfUe
VDn51UzjitF8MdvkPbb7+DO7GxBUOGAOUnX2Y4YQHBZBjxCTPHck6sYrXR/3CasELPAkltuGmmNd
lr4Fv1Yg2c7coys2HDnWGXt7QywS/B/Le+Kkd0Ja3q2HOotAa7nRPcUsCwJY2TVwqeBMtvdrr93+
R8+wK5DtR9lNExp3pKC289j26BhS5UBkdFr5BCKC9nQ+FiePghqmB0bSvEbOp7refavH8mo1s/OD
pfVA9zM4uy74LzcOglXbeeFzEsgMXhFxGdjscFwYOSA3GvgpJsMk2nHebnazgUVl2Om50u/Y3hCO
6yPHLv7dwW/v7ASXi+w5HQ1N9VYo1welS66QZchTEjn5oRXNtHdapJh9YiuUVS2IEbYZUVBa7//z
gv5vFBhmIUrxP7kjpqms348wBjyxIfDkHnwapgcT6bKgtXlR/WvW2w/xEjArw8bd0ky0z5mVlrT8
0nAhmlPxe0O7bZaZY2zaX3OHPq9kdrdXwP88E2Jtn09wnX3sHbbGKdAtqnp4vyvVEg4FgWHr6Mbb
itKnfx9E7wjbEG3QHV3LfL6YLfckgs05QCD5h4Nvsdf/trCgpsD15oKgEBYAj78fe4ZTG3Nnq+gw
q/Iap5N9tScSEV3S4O9DpzvnhZ0fCvJISttHJt+b3TMVzdUYyKOZGt09aInHslc20x8nvBhB5i7N
SoFMBs9y1aP+DvMe5eAihJzHLxbuv5UwcACGSfKZg4g8DmZiaaPvXRGdbDBZtKPTXTYCIGtU7Wwy
O3d2tbPXzL82M+Osf3gJLPffT0IQCaTju/g96D7+jg1RvVnhCCbSvrcreC5Z6BGESHJTbr+5qm0/
zaEbweCPvymJdkPG1esQB5tGheOOREMacrlfvWfpFcLzUzalqJhzWzznKpSruoDGwUnk7NRN/+rH
7wEyhYd+6L8SoWIebGDHu8SQ5otI1AZFCkeaTvCrTOW1FQHyfcbYUZm9FAzernPcvBphCx2O/OaT
NpruyVenICiq546O0KbORzIsuvIhq8zh2jBCvhvD6cMzdY/MNN/pakId7rgvekqcawsj68p6+ZbJ
mLQV2+JjCvrhEf2QuIM1cG/XnUNpmGMPGYxLh6toDc3M2cbDXF01o5oNyMrLTVvCmn3UZB9D6h89
5CH1/Fg51qPXVeW5q5tHIVrvbkQQ9ZhTDFb+jOIYvSRxSMPZKCs8Jy08XK9zcFPM8DVn/9yaNaOC
wYxZ8jzonV26N1witqM2lNuBgKkQm2JYSRToqvLubEcD70OLtx2Rlu3of3xXgCS3uKmXdMu6IHI5
Cx6y3LrSccj2SQ/UpPJQEusibLYx5fvWtPIazIhCfEdy5y620+KBIJQDklPkezF1eTDT7HaI9FrN
0ZCc0XTrlWvQNIfQF2yt2oJn26YsBS9srtj/wdhaGRHGZ/3VsSo6X/OElGvu300l9H6OEKHgjGTv
12FwrApICn1C3bAw9OrMfkC3ebGQbF3BtqCbw2F6ywsExN48wDn0t64iCWmcaLjEAGUYrRdoARVq
iyk2n/GZl5+yaCRt2uWRC1W1VbP3glJsJRR1HwpT9y7vJgY85NH8A4zHsn9PmkS1rGwlXcuTlnTh
Nf99aYksg8ZQrwwCOWhYLybCa6bIcUHRbRMlKr/3FNGPRQX+ZrJ0tq0IujkNkfXRgyyFnkDjzkjg
SpTkNTxow46Onc9pLY/8Z8hp8aEBWbDr1WAdhHBf24LU+2rKL07p6Gs7GUj36l4T3JS19yTDrGEp
kb1nP4xRGj0s4z6CEATeCstWW3jP7jFgOO+ZdrL3egKfcoLl7v2QdsqoioyzkEgvbon4oXcGGKtY
pS+OzBmblxZkPr/8wticTrVXXrooItjE4vMYQ5O8t7O2Xgs31rtoAF85QXXcApl5zQdbPZClshW4
zRaf3o68mdzo9Dc16SOZ22uElg+2/ZX2RX8wSqblpGnObCLuSegAmaOH4QA8BP2Jm2wGFuTt0PNT
Qpv4cTMP5oNww4e2SJDcUIIxmpuOcC+czc0H76izcGnrZUFFkiIdm1XmDv4LNtpLOtXQKeSnYkZz
xcZbnCLHxw7YqvqAfT7CmeCLrcSGTdZTIa5pwdYcYdIdOsy1ZVRsNjB6NRnKmAFr0tktQnOHjH0R
tS1KCMTV6F2c5wTnDZ0vL9/0AVrMJC3ng++l9X2MHmQGW7GVIWY8VJJJmOTf/BRhgJ/YK6sJ7LOt
8CretgD/39J5LKqBXzY5/0bnucRaL//Bj/8bmuePx/2J5vG8f1mmtIiHlvCylO9yFA8/dPu//5fh
W/9yicHgAOCE+V9MHudfpgkfh1Kdn45zkbTu/2LymP+yFA1smvAMBVl5vP8XJg8j13/bmjiOj+rF
Y28ifEKyf9uaxCqunbTS6THrQXr5Q/vRSZJu8hb9VTEGJ8KP2Dv0M8VP6h2SuDiGIz42p40wnNto
CGSF5xLfStqI9kxi6BXLdHl0jepLhmx/DTD3x5gzsi3DmRT7PCWxMRx+9qVd3OmpYrGiBajCdN5p
BNsrkawnhCSTarotIq57kbyZUwlAHSr6PC5sTYrz/RAhlGrFz8bOZqJvsY4PeXZ2HrpwYixc6Q/i
Y8ke7Gq1mxhH0cPH9fMtjBB1t558cosRAQ75sRtq2pRgwAxPD4dy3uNG6SrSslATEJ9Nl+CGEkhS
BmqzURS7hAgYn+3XfWo46cPo4FOUc6/38Uic15yZ08nKw29GY/knkvHEM921xVUcvEciie/9sqcC
CsIYJrYZMwoKprtEzUjq+h5ZZ5wfZb6I4ItFmNMAa9hi+qf/p0LzkI7QuZpY8cvVOtpioz54AUTW
eMrai53ml8lv9dpJ+8ukFwRXWuFBwyiTRfOT5yKyW+ruJ8/8SqbisY+K/keTMDzTwftAA3md+5w9
KE66/ZTU1qYeNnUcM0AvURzFI6tH6pIABZF3Y1vT4vtkWKQbnmixRpLCsIQCYw5y+rM3DFAtFG9o
JaJpX6K3OM6MnJzZyO58RttlwxMjyRLbuGy+kGiHCZh7T2107yBMPY8xg7sMgIVE4VsZjDJ4wiRn
5OCZPo71INabyU+QdVWGf5iwnwZkHuw9wR9J4XuisovOygvhH7bxtz5yknO7XBCm+eeFpqj45ebt
u7f73e7yn27evhHIxESrK+9utwzIgeu8hzndJGwHmdf+7Wfcng84Dd+5XZ1z6e/q0H387ddgyUah
NnevtdA5Qui/PcntOZFsoP9ra7H5n3+922Nvj5CpsLYe/nFClfmb//rG7WaYhOg7b1d/+f3+uKdB
lpWbFasQXwEorP++4y9Xb3e8/ZiZlpUROBXBfDmFmlfS/FgutGW36KoYJ7icwe8w9Sw1DeplrIkk
AfhOuhPhyCzjzk379JcLY5IAipZhEvk65TrMZEOOIF8bB0mkTLBX9fB+e8ztq503T2j7bBpwoTw5
g35tzKzc1tiTm41Ian2Y+rvIqC9M3ZiQ+nyULDM37gJ22ne3ayLKve0cmLSsEMGfM4Ue0h/mI77c
YdvWJh3dMl+Z1sHNZ4EhyxMApbjwndi+Q5gf2qLa6C57dZQp9rfv263tHpTuCSYzpnNhOLzUJAnt
+mWMhsSUFMjlWpsh+dPERFPvwV7iDQYKfjfbiYP0xuix4fIa/vU1FTEd6szmNC73wHfxrfEp9LNU
sDkZ3HOVF+45grhLZw2zo1xe93mMCPJKKo8sNdz2foIsBsNGpUEizBl9+Nu9bhemm1l/3BRehCBq
SN9sV5QsntmXIcBSJXKfeGh/KthKdAfb852ztvl/MuvDYjtsrVBgDS6+pQElvKhxTyCxoTeu0pei
at09PiFKoxoF0lTmiN46tvNiLsc7hRLubkoij1lj+ZwX03hXLhdjYmusJo2/dZZ72M3D0M/AcVjp
EVNG99FDDGuDrhk+DLMHDwRg9hhNRXSXLBc99uOTXtBO6MWZ6xlI58EdFHSNt32MocglofEiig9X
mNndDIRuQPzdaAQzQ2HMdwYpJXdm0Mx3SL3S41wFJ3Q5f359HsJ6ZUov2d3uliwf+tu1r7U8CZ8d
MCXgYHgRQHJG76LmLQAz17UrbNjXQjJnrtrcXZtkpVlxT7QdkEpcvPwmIXAbKuRV4bRPjPhwquXy
bhpnlADLIL5s3WrjECyzLSokF8IInX0lnJfbB6sRBrVyhA+28YLsUssyv8ya3bmWU7O73ZSG1rsJ
+is1JLt47FXlMpftUDtqJrpQRuIk/JSF+UODcW5bKg/aU4qSLQ11uxZJlR2BvqCLNDB3YiyxrsrJ
96UQ2WsMp+EgguRqu2TD3RxqI7xr5BiLq2AE+fmHHWkKQLmFzdDv5oE5f90KREU358Gg25JAGO79
xxf/uk2xyVzppmG6ff+3u99u2rw9O19019uPVnarcD5gqvvtAb889R9Xizz7DOAu2tH3+q/f5Pbz
bj8eHxNfROpcrUOyUte//BK/3L8pSLm0wyJch6YFicWodXO6XXgGB+1fN2+eq9++dvtu10tgcTLC
dr7Hnw5vODBdZNLqXuCfM6Zs3JLFzQHnfq2L8CtO/Hpj5vVXd1YfFtKCS4fYaQPXjaJ7fnOkiZMu
zI7Z6HIASdjuEqLrBuXpHlV9f2iCVG3INuYRdrk2wLNsgdsQO55l0zGvrFfDb/DKojEjs1DOy8Q1
IifQUdVj7wKyKabH1hqYAQ1MZGH1Xw1QbB1U09RZaDGlBfmtz0lNBbOEecWC/lWSPWvNyTHPnDsn
DtBFYoZRQbmxrJOf6IFNmlcf6YhtTNmj6m15+tIFiUFLZMts8m0omNIaUaIAZ23zJjcvCt/Lum71
M3lzaYGIrwdjw3m5JQJOTJtB1uM2nb17pNS7FFz2muHyR17lPRkHzuJN9RCGpPZGO1a+KfUcb7w+
7u66nFMtC+HKBLNHsi1q7cQ8wh7A+NRrnwSkXq99ckYIYQ2OaUumpTkwPA7q8RjFghT3GKeiDRIS
sDSlVOmJY+T00wo+50j/gpoV1DYtK83ovfbHGlLB8EqEBd3kzCGzU6hPBu9DE+vkEJBhhOMnNDlG
CHIcoP5vyKf8UvXkwyNoAd2gkU99x7UY7XLzybVgHcB9vUyLAd3O9Zsb6mDjBrKnfUFyH+qGU5Dl
zbFqUiCwhuGjg0+fK1uN63Emer6dCS6e+/AcmY3eIUVjpha4D5PT5XdF2nwUL6qj/ziDIh+MkgRN
s3vTbgAkYQTWpkzIuWO1SVuoJBXxCQI02MobimFjDwabinHp2GJ29HT1YZsokf0LuckP9JcCRHF+
drQmkhaGFL9QWmEdwADnta/zHPyIOh/WgK5JbRVrWkbu0Z/FgVdMXJoiHFfm2Zr77NLycWzJJaBa
9ykashG3MGiZzKkQZZnN54gegZ/DJCp/KtkgFcIJdJ4i7l58Kcn92GizPDQOJhIQCndL9waRQXQp
iFEmZoizG66WtnCBtMc96MUGrFXcH6XNFK+2xAeTnemTK+irRmlziQc+SwhMD5jngBK2fEAXnURj
9E85VtmewAHU8WyfZ7pyKFt5p3A2EoDz2Y+MblvL0UE+DdMUiuM+JgsMJGODBg04RZTkBqrqAnVn
ON6lgyIbzvX3kcO/vrez7PCzVasXmTQcUkF4YKwtDh2xKhEwkZMiUNAp1CWcihq/yamx22xbWkSQ
TfyOTn/QhROSSinlLg+T7tCJ4WChdRWYGMyMWARhMi8IphffaT+7Iv4yLvOPMUtDxOa22GfdfS0k
6paWZcWJSUhEHhmCCiVnbpoctTUN/zOqjJckxfDSVxl9RmBhe6wDbsJrOxekYxH+QTamWAc5NSBD
RXlO0qtrpXCz/g9357XduJJl2y9C34AHXkkCNPJKSSnpBUPmJLz3+PqeCFUdZqmyu0e93gdxAPQC
YSL2Xmsu+hzEchUgYsDuTAaxsAAUOSzD56DPxHFsp+exLmuPpsF1FNvOZT9VLw6oQVM4hNpkHdrP
kd6/hbLpbYqazC9iknJw6+9ypK+bpGrJvUC+iz0Ht14SCd8MUwIMgKtr0dpjqPBDaC7bh+4PwttE
2buQB30hSL8m0VhDKNNerUMcAkS2lpkhTbGBIZToiU8xqvgyJEgN8+Sy6yvlakGiEXDaT5XBV1eB
SDeG94HlOhclNacqs1dTE+ZORGzUkVVbOrRuldWpNVG0mt4wsIPYVhz3YHIOURItZiCFUkwVDOUL
rTqhynOPjvilBXZwiO282c0AcjcGEkC/6BMMFdBTIMjVkabuizYjc9muCkClKaeekYymuPoMzcuk
e3d0TNbGZKW7Ip5embFOG3tQk22xcK5yqNWtQ7uAMDIXp0mAPyDRMZUCTdeSvN3hMuVdW6FfqT3O
B9cajsSui82YjvfRYr8UQ2NuY8NxNvR4SBvBT3zq6uRZLZoO2WN2WnV6C3INxt9GhH2hAwiTE0Dv
kq9m4q33B2XV554wDQY/qB4jErvNrSK4CObQIc7b+BVRwsA/QdVZT2j0RdaJM9VIi+lFb5pjk0VM
08m80ZSG/j90vV5EnJrrl6bgomR03S88lZgt2dA4aoiKRDHM8aiNV5ESDZxy4ocG2pPH4OFWH9Ax
xiL/CFSugK4uqKxBJKrNPDmMcLZLx/HsxLyDNHXUAX4b2djs56Hf0amMyZzDgJO3dMbVQlyzF1zq
Tn4jYue+GNOrUNyHY38ldhNUcErg4DIa6PQZpxNhvGC8fBpNfgZLRRM54UTPwidzGax9gYp/PxT3
FTPP2gxiRpsVoXN4x0LSlhJVJcLJDlCTF9YrdNZuu+KdEhWiixt9aElZ7noDRZdbxxeBTdEfXW8M
tm5bpzoNAOu2JV+ih2KKnMZBGj2rlX9bOSXYOzqyhSPu0oLDj5L9uEuL9jMrwgPWHmOPdvIDKrG4
N5S/nHw49G3o3k814USoF3bWhHwTGF5lDs9NwsDCmW9HLWTkn4dvRc/upaT42PIIrhFTnBKCi1YZ
PpsdY47WQC+v4r/G2nixOuomnESm1Z2XAujg6UFwQS4cObGhxo+o2NRIFRIZhrTYWQOn3cos3wjn
RFdtERxUJtGLHZtvehEHG32isKXpxUNUULQJMUEsn9ECLRYmJ/Jfy3lerEo9lJGC7W65KUt+1wiP
fci0ARza9NphLUdMOicHxMhdNN3HdbdVw+IDptGuoVKOjOqxQgoIhbOrlRSdHy0NevJgKZvrwUni
YxsNyw4IqI0lZF6uiVeMafeVrwU1mkKk94iDXhWzgrzdVVCp5mbfzQ2xNWH46CQUqOWQS0uRPaH+
I483YXaarXPfxXRrP3YdtLBIuVTHL0bzCuGSwBeqlL5rDjDeYXLQ2PXdNOD8gbLaLSm4N+3yE3VQ
tRkspkCTaAlfq9wboHubNjP1i8EmC0RPEZaNePrqxl320xC4u7YJAFZON/P4y9S7xp9ywM1jh27Q
Id8NQmn0s8cHj/fPAMMinmbA/fRdmMInPX2cUr8I9ZOpi/H4mqbIpV2rYTM39BQM50KbxgJrrplj
1aqfSc/J9rlp/6V05V+hxmkT/py7IYkLbkBbguXKtdLPguvSBXc455Q6FNQ5NCiYfYLNPWJzNyok
CA4q1E3gQFljwNtdNndJu4hdjOJ/B0YK4dkCfa8eiWusnRnfy2Jd1FX0SLpE+VpZXrhkIP1GUMow
KTyRu/RfmnXKbpv7klLHJgeyB6Oqw4vJAa3hU74ZYQykFUAmcLE/4h4RXS4GgntD0uK6Gaknychb
NxHtJeO6MlXfIwZNfYCorLIbotNqm3Y3k1J/ExvTcoW9BflD6pxio6XuwL8+J9N+7O2faeAyutby
YdfD+vJS/VLN0l3umARgLmjR6UfERwDzV0IJH4sS0IC5OPiD3AwlqIWmxZx/dEMbc6WthWe6zQvF
cLQX7TbpfCPVPnoqM7jbl/jY6drTiOSHBp67UyH34RW7ych7op9TcNXtL9yk56KohFddWCFbQ9UA
t5GBtVmSplXVl5pjgtulRRou7m6eaPWN5YxCFJ3eZqhvBy26F66R75xE43I1dQ8ivLTUAipGi8q8
nTD6aGv3i4i2re32KHixI5KVA3IZcheG7/5nG2Bg78b1p2CGg+vm2m6pBI5VcmPlAiNk1oLPMG+x
XFyYeXeloqOgPo4eFXHtxg5u0B+S19A5P+epNXdT2T5V7nifVsZTrfeMeDsXZLqS3mcqPsqowsGR
eWoMtwfJ1Ah2JwaVtkuTel9abkBpYz9P432cBPQ2leiKLizRTj3aK2DbOQ1sZw9x1xd6WxAEpo0+
wH8yZhvzWKtDct33xXXWrimUnC1QlzOb0wP90FLlj/xx0J5dvKzQHvPIq3TteiowkcpwRKMkU9NV
tM/KUuwLJkFQGyj+Q7EHjGSWW4J8mom3s6PqQklpHeQBpHqEUE8DteufFvLJ06Q7yxaIeUFp/ROD
fI8Ek5J86Ow7J72Pkdl6c2M7Xs7FAQTpX3nVj5eI+kju7bd9Uk07Yecm2kuHyRcJwt4IiIBfscj9
sojBL3JRBCfAqGgtYXUHhzq5x6zH2qaMiY3cIPLLcjvgp+UhaDFIWZw6AoKycRRoRCQFN6ENDThx
BvyMOaaYaXzQsKo2TutsA6zyOMuUBxvX8g6jJZPpFkQkvmryUIypO45Jflii+cIpow69dpCvcrHL
hbSRjdIaRNy3jcoMWjMZ5lMiDZ3F3jOtPBpd+CsQQ0ZArr3jTL5iAHryEW2GG8binhCGNxvD4hw8
cC303B7YU+12SL/L7gGPMHT7iElPDlzoIh+aI70G2hQCN2UIkAFdkV/PyYNKXhmX8O5+smPoqgMo
T1A61OJUXHR818F2ih2sMLCjADr6tvBtACa+CY1kg6lSqHp1sDXSegDxzJ4dG7k3jxWXwArxCLEJ
WwLWNABI8bbOMoE+w/zLFhoYxjEEG07g9qprj4zEj3rztctKzh/ZwBQjwN5r229zWGVbJwMIDx30
0DfztUu9GZhiYmznMuGKlbkoQm2mNrpFo3s8DJP1gEEXaXVPEE7VCc03OfVXIn8JV1NfUDhPYdD0
bOOCao2r0DDumTyLAj1vX606ieiuUpcj4zeaR0LAKKpfUd6f1PapyUjpQnJYXi2xgmO1e05n4J5h
o7w3FCkIsNepe9e1x4zErkC05fgglAwbNtV3lPZTRRlwDihDGH+5S/g0tx0M/GhKaSdpMXr28Q2F
Ru5HInkiyTRMuvCqwfZ3G2dpTZ976LyieSoIM+V6QiHHVjK/M2rfzIhBD6dC3aR5AhwRR9V+GPMH
PQx6b+oYlmqi+Nnq1IBXs/GSLp9MBRdTE15B0wityl3EL0aNO+E6f6uPDKE7QQ1iwgbcu9adUSe/
0sm4GfLhoVFG27MtWh4kUy07jsqECdfg6W9tQIi7UlsEgMZMSBfdarbGHD9kzMyOKFPv+0U7Ffa0
jx3tqhHQoen/4YYTzFXjJ4pGuU9z8omqKEHlRnffrQcp9cgdYkVc55lxIiU2vhgJlXhfBqyx82iQ
Oj/OtOn0wPUxhOPOVOJtHxl7OMYHdLCgmhV79t2OPdOlpboX9uiPifE0WiESZrNlVhYtv5ZRb70O
MVxQw7OqP4JwgNY3/nBIx+nDich4CAnRrJwap34OprD3Cjwq+MJc6leB+yvv7cmvavN10TMVxDPS
xjZrMQ6Eww27RYcMARofVscKLzea/3a9OjqzcitozG7c+j0DENU41YM+CMTmAbrLHrNbAylOCOMB
tj+7V4uCjViGnzVqGT8xCmiOqmeLkDnw8q4apepNdXMRNS5h3SZTxbBBshOIwssMK7mcI5glKhbi
cSxvKnYRjmuMLtkI3bLSs+dG1yGFV6q+5WLbblSNqi01FmVbF64Lp7UiFj4PTqENo6uxGVqLXRIa
n1CoHhDI3GSKhk44nd4KB6qxOjsAv/StnXTtFeXJnRLCgVDyH0OLsScaL2pdfyUpwMMUAEcmBgqm
i1YcremTMSayLItuo9kPF4uD8HjAjMLmZlI+egOWpdQ0mbTFPcNnqmCbLhvatSv614Ib2UZ+dq1h
oka82lJ5KW41l8ZzZCiYahvIPipn7MoZnGtXL9WDmfDvZ0L/TMO+8AEVfhLHQS5G3Qc727RoMvZY
+g2Glxubk+dmUvphg2sv3imdQl0yLJAQIXVNl/BKWHNzLBvGh+ro7KsV2DRhj0vG/kREWHxUosJ3
YiMmXzxm16jnx7kj3p5+febPhDF0cZ2cYBhgSzPoQZUOYKCebwy+GsEYMLxLQ7lCcEtXpclvjKS9
nAuKh42dlnub0vFJH6i+tDqcztH0iBCl/2A111DjOEPQHu8VY9sp461CsM2BI4aqQZfeEQHBNXME
QYKXBhtsjl85UceNobvdvlTd2y4TLygbhy1AeH8YShdnwWMWuxjtiMpDOORMm0L0GKKHfU4iHTOr
q0UctUVxbsbavZ7mCgT2REJ5RS1soFKwn51c3+pZe6VYUbidcC97swlaroywZJvF9VB8QqyOMfWs
NAw4VroLfYV8gsE1PmKrz3dR+UPPbsce5lUTIMqqgrDzKuJEQL4ZwbY252ILwtFQlHuHlNsWZkKD
8olBYL6jCETdXNw6VEtxCmGcTM2RQX2mX8WG9WDbzd50un7fIOAG7b3Y2O4ycUBsxAz60gLnsx16
+HB6pd4VznxhJhmApckejnE2XWko4HaVQenRjKHriIpq9MAQfUJ+FBd3S6q90ZuCwnPUynny88aA
WJzGVKFHE3e2eG8iN7zn3PzLjgKKKC6N/iTRBj9jooQhCDmfnd3GeXmJ92CTdmFxSfbWqUUVfFSX
tDlo+nBL5x+qGTj1TZKojBoCi0JORqF6APeuhDB6xTT8jIhb95YuZQOn/Qr4niwq6dETIxF9p7FT
o98luDyLQc1QUp2V1wA+R0Cy57M9W3tFDONt3BrZFgKB4gPCn7cgEeNt0Nj9vnSi5TQqGPNoD/R7
ruKUP9vpzWZPoCFx6EQ0sH8APDEMCAiWdmnqIzTKuXzs1z5RtyLYpI/NzEcaj+d1udSsD5/vky9x
QsVB6L163+S6XPr2nJgu9nYxY8GhwDsUyMgXOFxJ5iuO9uO3t/n61D++pZPpePbnVtt9PenLbddV
NKHPH/71SjspLrpyJKuiIvgmCoLDAG+bAe/6L56/39f7FB2cfFe4/m9v2zSE2tQQ6b+/s1z/eqL8
T1rHfIvGYPDkW0eUntgUf3/K+aPkhpOrEbxe4MXBvJWr5y2KcLfYx7p6QZj3YzCYFBtQwG/jpHrN
tEYB0WqVO8Q1DcW7ARtqpjBzwf+oTxpcRyPloqupQO4HJsWMme/QG1ti50yaC58i2QOuAB/RUQmb
l/4x4wyXdNrOUMMPpvwhMj9gBlxiRy+xZk7zOdABSGCQbDdK0MNwnltG80Xx6Pb1YdbRs5jJfTa8
D7jvEJiQPmz26bUQa8sEv8NmBq5KmsylWswXQ518rC2MZsanlPTVVaUvb2mLdLivzctRM/YuWpIN
QwzbhE2oXOv5xPl+QYqnJ+G4a4cu2VKgwPsd3AqdE2pioxDQzZi9fiS0ZqmwsEYMAN0bK+QUiRsW
aKp5USfuCd1z7sW6QTwyHj168Rv4Q1dTvAxby8ppdOOjxgLwvjRs3pIWF+mYXigmiEV6+9gVWoPR
lXaNzU6LZXk6cmE7KJWzp5AGh9Ca33RqefOoPKPTUWCuTZdIc7ZENzDvdUS2BUoL56QdvSjSfbOd
X5DlMHPo/MABBuCCZDWmFkbBSF6fMKqnPLM+y1GfdkM9f8KG7ZggGpy49RISWMg1UO273BuW5yjU
HsqM4W3FmWw3DDDMy58QMVBrLWDzVE/TBFlQkEOB+/WBV6iJu3EaGuhJDM6aTPV9LchkJAo9CGJ1
18xUBgwdJlkPHmM3ZEw3eltVsf5gj1yU/rke8V3ZRvowBowrLBAANHteFijZFNJs2lHN+7wL++x9
5qLmKUg8fMwNGzW2xku70TAtmT9qSpz11IQ+CkdUqAu5RZ3iuRPiBbMD45oA/9hYaKPFEtxVZAzR
I1tKb2qtp1EH++EU1hajae13s8+jtJlA4G7cHkH54j61S3Uy0+4Ng88twAJ4yVH/IiZotKaagSnp
SKWRmidYMv+XienfQ/ZMoqp1fU35Y6iEru+bIDgwZqA6FKfAzKPrHBT3ZKd0FmI1u80E6o7YCB7M
qia7DdsB/Zko8B24nvu8L9Wtoh/bRoMPmqlbMKz9hZor7p0BOnqK7PwmZUco7fYHp4Jw85ts8g9m
P/XfDEp8cYzGmJMcU7eo+//rF1/iooGMXHHFGWGCKRYOmoJyHspgOmd90lEaxK9WxVl0YyZRfJp1
t/y/vsOqdgTvFZbFmqdISca0qH/wt0ohHUZ5//od4jpOrCnKsXP13XwDJ+CYqkkEqnjAkrrYyqHM
RgcaxQ9HqRky9OKE1ygqqv/YJ8P3MGzDNfBxYZewvqm6wfnNRpPa4bGvQKBETmMce+jxreAkOLbJ
Mz6ucl/iSVSdsL5yUnU6xBRbhgr2NibPK0TfNTR4fdMUzngVIpjhepVxRVejEcEvp2kUoepVAAw7
MMyT043tVaWQY4WQX9s1Cj3pAqeBV8bqGzEjw2Eq633qlvalvInXpS5bnv/3XeAP+65NTIcBlEx1
BPyZb2LUXnRO1A1ReLRUokLGtlqZZunsqaHtV6a2jYyluRzqkbnlsAAlr44Yq+jvZwvDdlhQeTgc
cjECpDTz4RgYwFGHMAIXVAXkRiyRhrNv/IHLT/flN///V9VsO0iQ/98/4zv/XdUMx/7tW9ioKl/z
D0Uzcub/EhrMDuzbqqYLA4nyPxTNZHv/F8MEFckbllNNFXzSP4TNhrsKm12BwZL6sMHp6W9hs0FE
6WoPsokuME3LMtT/SNisq3yB3w9lYVrCUjmP0BB3NIfT4b8eytVSploQzNGNNbd3AdXktSFSHIp6
mVC7iyP0dmhPGZKyHpdGNsSvVPW6kz5ZKpPZiN5vdNGLgm7sAh6vL345lEmyqjNfNKe7N6omYV5i
tOTBmJqvMqawOyCnSI6fWrO8y0fzxo20EEQ0VY6HdO7el4UGO3nhFHOpHCGXfonS6aPQij1eWgIn
0lncraXwoqXerqSU54mm3JjWcuCiAWS+AwUABgfm7229LE8K9BR9VuJ9+SscS2+kp9M41EPUHpND
1KTENGRM+QEo7kNehjCQOlUSh89ZxsAktudP4FXoCUyM1Q2e1wXvpDCYJ83uTPLk27SI9C7vSq93
SSxulyZBmmlfKEMEJWzB7Z71M5Ue+NCb2I0/6x4A0pCtLSEBvGOn4sHbY9RAAOy6XKF7LzdaCqtZ
Oe2xStN3TK2TiLDoQStmmk2sjOnwnxtT319Ss61C0/KRFMTYj3Jn14+ppzFp2+HDvY1oWFMWuamL
fKdVKUE1xloJ0d0fSgycZ2nEbTesxBOl6LZLGpUbq/rRsg94imoucP+yZ+zIE0rR7E0FCrDR4yik
y2UiE6+g+wVgFfSkfXETBhXWopMDxplec8vxsqojH1GEl6g2FVbiA/3YoqQYsgWIAmfgOqHHyoZ7
a0EYQLt79V4i33UGrdvOy0LX35lvamLQL4jE+0UaKIznHFW1MR+jzjVQrPIeTOWeaL1D77BRzUaZ
9gaYGogbxd4piYZjluK4RuoaIH7BZhpZ0zVZTqiUYHxP2NaoFwsTDISjkm6S+xwpV/nivqvoOMDF
2q8FiNhtGdEqGuYONck1s8FkO+rVW94ZCeWNgmTINrmu1SbdWXSrfKqbugYeOWQq4zYJDIiMhM8M
aghqh2OU988izhavmaA+cXUHRJrEOx1Nyaazwgscd235kSpdfkoK/LhWVBbQU835EpMok4tIu6Nl
WFCkoSkNBShY6UNGjaYOABDY8rVZnOTkzbUqgilQO1N8D8xbWBSEauPDJEMQGBbWgBtbGQs/VCsH
rRmiAI5vW92Z2LA2KSquqDEgmTnlT1cnKqBickMwT7AFEsLM2LDf8ib47DiBbcWiEkU5a4QLU1WZ
p5gmNuXrYrqCtc17JyMN27rv6beN7Op0iQHSqMV2xQD72H43g1tVBzTMuxmlRIjHqlEx+KjJc206
09Fm6nHbgGGYetDvDagsz0CI3MSU74KobLylyOGfZgd+NULmAbjtRd1Ah3bEawx3q2RWM4Pb5wy8
BW7yyRYvNhkTr4t0vO1wXzSqs/oMbYj9odhSfyQ4AQd0iD7TQlsqSg320fiWWZpftv10MPs4IVeC
IqMlSFft45xO+FCOx0SLnis3uhYl8VKRQ2URqW29IZ1GoFTAWeHQonbphyLUKj1qWvBHjWLaw4/c
Kj0xSK7itjAEnsMSfciIA3pPee2GeVNEj7Fv2vk4UejIDGOriqHzNUN5A+14n2bRm1nEN0UOBkSx
13lZgEyoDue7pJ+vosc49rJMnXdq0oGWEbgywm5Ph7X0hRUjoWRW1FG/OzRwOEYaRUp/7M2suYkS
LT11VufSQhp6Qogwz2XM8ogjjEuzITkratEXr12sUFyc75LPaCmpajUg//U1X4+tL/xtXYsiZDUL
hZ/EUYZTusAVkkvqqN8uivWpp8E+iXR1r2UCmu7UMFMw4erKVXmTNtC4TUQq3bCATq5BNu8Ji7zB
0U+9My3FpkXSvOmdMSSlq0WlSe9oCOAl1xEKck7UO0gr2tbRbOU6ooIGXYqmISS/ravm2NA7jfKA
XJQ3LTrA7cK/RGnEzIFycVOMan7C9ITc++/71G5SiXIeqXFOi32HWpG5Mp0vaGtEki3YT2OMbACy
8MYRDu0UhE2UzvViMjZrQXDMAKuFgj9D3lQoOk9GiNsQOjIxoGp6gp3MfpXig7NurTD82QX5XTuF
3S5UAfGW4RXwGfeo24K6b1PhmG1SzUOFyi9nqrXfdOGPySopBMj72nr9NZt5PI7dY05xAf/9zknb
+RDm9KLhz/vT5Lx1gK+7RK+J7TV/Meo2PcWxEuCp7Q2iEHTLLZrkVJLN7WtYiXTndKUoD5rkJmof
LrlkBxt1WmiBlaKCZoIEcRvo/NwQdtGc+rzlC8tFteP02IRl59X6bB+UJkP+bDGZnSCtjSm4oMoo
OeOea1myvEPAYXoy7mj//TBEPpzyEna7DaQJrTeoUnEZpmioODhfhSpAYXbWMR4Blwv6EXkxaNt8
hJ6fE5bIfpLiDJF7gC56dIwACgEHoa6Wn3S++XafFvbNrgV5RVBMlwsvXrcIRAtsURXNOLmVGjxy
tGrrv+S2Od8s9sD+vW6v325AB/k2IEg07v1J3izdTMk9bqgvLETMbA0qlJCTVLbJSETvHhneZlh/
jXhViMsbPYhNz1a15yIlEWndHZY1KSI0aGfUIK20mS7uHPY0QoL96Mxx9B5l0YdC4si8rdfde1p3
bycmW+O8mqdDkR/kI5M9NVCN1mfmyFwwJA+U3OnmI435eoZ8rFEM3xjaiGyl2Tic32ko8GEjhpyA
1vM5+nr4yaWvt/n6iPURufTbx8j1Pu8fnbFmP/37KXJJvs3X1zl/1Pk58r4yMD1jVuhD5In9+u3B
/3FVPvDtPb++6tfHyce/7pDb7Ld/47dF+azA6VcQ1ZQif2xIgfn21r89/Y//yZ8f/+NTv72zXLVz
g46X0/tGxsAcZ1V0MRlJdFHO6hT6tYDw2yzNQT4QIE+j9r0+Jw8xhdBQZFGum/kjBwmHfGT+sFuq
PeEydScnczQu6n9cbCuGeEqdaATLBh3ixmzc6VNH29YuSR5RtMwWW/lSuS5vSExfBfnE1KmD2hyq
DCpb1U5oCOqLYlz/CQMVVdXCkxNcRj1jGEDFZpT1rRXPOhcTygWDC9EujMnvzmv4qOzQ5XoOd9Zd
Tq5OMew1uvD/XJd3KuueL5e+vaQcs+4wdAyLVjyrvGlWHaZc0tJk2hkJ4wA3n/KTfJMyR6i0lYsD
bENIK+vH5/JeufjbvaOjPxcmAxIZrYMeHWFgWb9Y6sLJOGqp9yUKhJqhSuApO67iTan2iE3mDdM1
86D1aJQ33bqUMBhehdOJp83ZO8nxmAnoJmOGv0iNStu0bn+QDhR10k7d4NIArECZlhBY122hd5/5
SPtEviETUyx467sG7Q6jqH204vFzGd3bOg+cjfw/gtT6EdRj6hfyhCDvk5uBc6995HXn76etV8yB
QOPNeSsSUMz4PF3Jt7lDHl4AhOoL2c1I6XlQhe5Vi0v/VT4FCkZ5aujQVpNqeqLJ2gXVCOdAQYWG
Vpp9nAP9fkIjyJCAYEHsLnmSTQfptoGZiRghVlftu62ptBb5sdy0u27Qmfry/eX3Cqx4OnbEuoLR
YvSm33098e+fVq4Wff+R6HO8mcqSunqZpMtWfkq/tlKGtdmgtBH/mlxPl5lFNT9UZTpnOkwe4alI
cOm6d8V41QvbOMgEF2cd+8hMGvaFX1WUU1Net7/8JVr51n+vygdiR/+LHGHG426zMyM0JCSvQ2aW
3iBnCGq0uCVSpexZ/jJytw7FgJSb6UVAvJn8b+Rj8mZef/Lzqnz0a4de998/rcony6f872/VFcPE
2AO6PLuZ3Nfkl5GreUnsAQJ+jr7zEfl15xIj1xYhBDL59qHSEwdIE1g+WX4sc02OZLk4yUPta1Ee
3/LLMfL75wFI7C4fdP7KYVU424lxouL2D9LlJO1RkRIoiycPE8om5bINZ+O1bIpq70ZDeijbKBKe
fPrXYrBuNdoeWFMZPq0nBrmnyqXzzfm+GRebP6uaVxHrdv6P5f8kb4C6cMmXi3Ar/rltvr59tUwU
fK+mEnn6wHJbzouPbD9ncJy1WM2Nd0d+EaM5aY4mjnJj47X+x2Y/b/vzfVjemJmHJgEP688jH5Cf
fl6VS+eb8894vu/8ft9eGxePfaq0nMPYNPLE2dsRAeByXR55bPG0u5DrX19+qahyx2Btd/K95G/6
2365vIWKUhzl7hprwgauuP4GUd8zlJF7yp8X5Vt8naqmciaysspI8WLwlqw38lwiV+WSvO+8Ku+z
1lHwf/Q8+eQx+BgRuh/l58vvN8gd9HzMBM66G3/tzPJeVyvIRTu/QC59PUsufl//7V1/e9b3D/j+
KkVt4m1H4XwRiMjWbSgvI3JJvvZP952fIh/V5ChQLp5v5O9xXpVL8nX/47tWqsMWOL9EPvHbR/3p
vm/v+u2TwvWEPwmv6SNoNnJoTyVBH+plf7ZCyqXF0Qn2kzbHb4+c78PCwCEu17/skl/PlKdb+ebn
p/72iFwMAItsVJ2sablHW0tBK/98oPy2/rUoj6vf7pXr8vm/H57olqaY5mC6qJT0GBzXH6L1QN4Z
t9mSWkyeOjSKlQuXhuKbOz6mU4FbrO3FI6eTCRlHZd9RF0aTS6bZIz3Ro1HjylhUa34pjIKEC115
1NQAgJRW1oBpB9Isq9gvGzLXBdnbRxq+k7DM+2LC3KeCciYcNqsulzkmvjbssDga+eVix5QbqZNg
I2tDOOR5vR9tqnXIFH1FnuO+/8Nfp5MFcRdEJ9gMkAEdqX+Ql1d5YT3foA3559X2t0uuXPzT07/d
Jy/d8r6vT/jT674+YUzdS6vd42pi6rcO6eSwUh6753V3HUdOlM4pi8nr5ro+rgfX151/fPzbyy2T
CDnc4BUtyfWkJl8OMLVIbuQzh7RufW2q7+QDszwE/7wYh4hKzKz8UOPGIusde1JLxnBGO5jLJkE2
yRh92MVlr1T80OUTmkAbre1zmmeGH7fNgYKdfRoF6UrMo06D0xlPbRXfqo116UzutV4Mb7GDImJl
WGhtbr6YvXkfTOIDXD7WJU7P4Odd0ntUp0TvZ6ONjuHtL7BSd70aCWQ4Srur255AQtpyuzxZjaDU
GfcdWbXNqxVGJrEcjAxrxen4iNswE+EhwAXhZXPZbOKl63ZjVC4IH9uDG4DpVc30QuU6e+ASv4oA
kGeWNnnLSvBEdt1LGE3IArIc3YqOfJQ6G1W+gSoYhfBN7awV+GBuQI1g1rCnSadSMF/TiaNKYYHz
L0Re+kEabjGRZd5csWT2sF+I50U22yZk+QVwIY3yU1HdGwOLF1Plbm9Vyq9cmWYvR+TqVZg04sx8
IjcWyDqFuboq7VtUfW9kOIYHe9EJHCtIbQt+9lZ95+QJOn0815nFVh0yLHfvult01/0MLdmt0SKT
EmI3geVlefE5OyCMlaHalNE0oXLPYZGDFqtL4d4w7/uwMVSegGs7eEhBjmjUr1XSBOHeROS8rGbk
ovJrg/IapCdfC4och07WUrnJPKZtVM7baFOXhUXmqnFSksHy80mACwBykwiaCOT1EkNX4f5DQ1IM
jrJPQ8oWKhALfWVJKIX+YyzJiYDcZqDkQD5Yt4/uQjiBbYeuZzjuj2TqgPOLNr5LzP45oluf5pPy
ULqojxdHfVCw9G3poRobTlDJRa8GV8XSFD5RaxS09XE7R7G4KBpzIThENbf9aOwdt37Du4LBCwEa
pm8DDxyak0tbbce9pRQvvXNdzChWYWi1G1oSFMpV+zGf1Tdmn8wqjUz1i5YecNAE/LsTReeCMlOv
oPJXh3drJI/RNcoTYiDrstaxGNhEBaxn/0hfz3rUm6CpQshGHDRnxWUDtDEy1B5JBx4t/Uh3UfGU
Kn4xSM/2Sd8t6r45IHPsgPhkFr0KV21eFr39zF2SXDPVejAC2jxt8WlXavQ+6+IdM0AB7BNiX2GS
rmmV6o5dTr3uZmrl9Fu2RjNeuEsM3RjUBQh+cBaEM5VjeDnh3j+MJtcVIio3vVaG+7n/K7Tj4jYF
bu6oAMBa+ONJgyuz6CBxopHRrPGH1ov3xSq0K84UKRWEnogNfHfphOME70LjNXX9vBqYvdht7K2C
52Bok6M5s7OlffS2AHNA35Mx/MwSrwmM59LXyhH7iNW+WiOthGR+Dkd7JlpBu7RG7ZX0UHLUlZj6
7UBw1P1cfRS1Gd0lIm/I7ysmPyQeCASgssWY3FzaTvPf3J3HcuRYtmV/pa3HjTJoXLRZT9zhAq5I
pwzGBBYSWl3gQn19LzCr7WVmvVdv3hMEnWSQTogrztl7bZxk7vhhei43CTXiOU1jbmnvhxElLkbJ
Ej/tqj10LbnzaqPZWrr3gkWyDIzOpP8fwX7WMGT7HSMGUnL8aOg0h7WXWDTk2zUNUY6U2sppPCBV
WC5FUt29Nj9Tjp12nhfmLntNo3j3CZqiUC0qye2nSe1ZkGlJkfRYm9Q9K8c52FZ+N0XhbmR6Y/pz
HVL+3NYLY64jsQLPeLfNHzFxlUP9PlZJFNgCU+5YRNuu4ESSi3weM0BNkl8XxPOb6cCCHNG0Fvhz
kZBxUSr1WDrleZwYSC1tQWvelAlA1d7dGC1PrbItizft4FGp9VMbYTunfVR4O6vs3tAqgkGAHY9L
2DwLiRHPzqK7GaXkxZMLKFRPtNLSnGWxFsl1jZNQG1eh0qMtm+lmT1qE+KhjhpiZl8q4XbY0AOYL
65lNO8jfEJBJIERV1yfpdolQdw0W5IYUrVJvL1XYS1x95aiqsLXZEbqmjbzJ4CmP0eriyZjHQ89F
ndtxvEZNj8WeJvO+oWmT+o08pgpJf6ZwvjPy8wQqjKkFhd29XFV3i0eucDvZRH/C+u/pmZqSVlCs
x7+hYf4ACAA11boPo+WFiMAASkgSa+w83xI9wvVL4qu1mK+O3iDbmfP8jAH0ZM3f2q7RbgVw3aJJ
iuuoaVhRymwIacqhbh7c7cqkwEt4oFBQbbxywDgykHvWy+4sYs/ZQIop3hkfzy6mffga3KjVbG+U
xWBlGnAnLC9/oroc4B1IDzpnLMgtPztYefI1M+pbJvAjo3xDRirrBZCJeTW14XHps7MvGd5U5H5n
x3zoWoq1fnqlKU7GFPrDDW09GqFRfDVds9mqVtwiHYuBBThygyCIbpU73Z3UQURfYOexIesRwuyf
CUmkFzzxOJ517bXAWbGJKdNv/Mi1t1b6rnej2BXfooiuPlzYYj9lrLFxFKPheRvI79sO2r0tQJub
jnufZutAYy5PIOxQPLI2wpwh+/KIt8LfdWgWt8ukvtLd5gGN+EE1wMRjhH7LKY1XXCr9HdeL3Ji1
iU1yDFXBGaoYXKQ/ZWcDACjayp1sLuPU+U9xGo8hUeV1Wi4700VI6aGCHEs8v5E/HjMIZzkd5QLl
WIbJbXZBH/SjBfyhbU9m6RMhQfLWDuHorjIRQePomHbo+hj6lvRZmeTaziW5W3Wr0cOskEkaWhfv
TA1SBDFzr5HxSO7lLScYaet9tfwl387WQGnLbHcWFpadvvKRncRx6EVh6nPSeb1tyU1XqTo7AxEG
TX62tS/zmHuH2Bp56guiyGE2fsA5xWdqLS8T7gsSlzgNJMhvuElMdIbaAZM8cDrhfMwoNaayOY9a
ATsI1s3GmkrsWMP4JrrkaHgVJPJMTlsXcBmTXIgLWqOznyjCimcUszEL5jTxsAw8Jqra9KybGj8O
LKNZnjJASf2mSDR7s8Q6PvNoukUjDlpoHjsTuRPRNd+otEWbwUl+NtVymSwvIjybyd1KjX0S1iQe
cIGGh6XUg8Z6RiUB9jp1tGDqmVALdxWLShaYzXJiVqITrFoewRTIFDgQ8LtREDvAEJwh9JFWbnSw
er6f/Cbf/AOlCWYP6hIXUsmfTDR2e9AlznGKxfekzF+ccnVMx5D6ek/08GImlkmG85x47yX7H9rR
AhJDganVaNJL6Vw97asXJy25jewdZu2sjct4Gdde1awRDlOzbllhu6Bgg7rKk6d06M5evXghnDy6
9kkPtYRBuTVBcM+GR9d3xI6gNnlRPpqWlYUwOd/ELH7L1jW2TYnzxCe1bkjm64AMIEd5u3VFPx+A
CozJgnwBr1eYao/QFfGpwULngZIhOlDMlliIAJS4OA/IGWJzwZ4BWAxJQBOX6oiV195rX6rRZKFe
+/XZTGmmk7zHbGg/p4wOnggZ0V/LRQQuZaqzLh/zCVF3UY4/Fjy6UYWjJEUChHE725b2tS+SLFgg
j2ba4GO+qANXYeSoHX8OSW+9ARU2SRMNcbkWO4IodkuqxkOVtRIYnIafMtXTXWmtIxCDn9WNj2qa
Tj7rIFZVxYGY2B5aCvCY1h9ZhOf6QQOSvrF6/ThlpX0vlwDRC43Q5OhryQeJ7rfOieWtr2akJInU
HorY2MuGxJikaW49G2iUe9UtJzELDgJbkxEm0iy+lqVJgxCzHPR+zCsQCl4Ttw1mVgBEYj9lHiRA
A/jQ0BeBsuDDJFFH+CaS3KJadjFtySCDMDi3xk9viYugcTI2C15UoPuzym1RZge2DV/aukdlg+YA
2xtJt/lIVg7ogI2xtEef2ONJoSTwPRww80jIlHodES2cquxR6da6QkfKLqryGzrhi0f4DHlLYCT8
GZUFjPUBe3jtohgMC8VdOJr9cvOL8nlS4ocjHBI6hf/eykJiSil+piS4B5EyUNt4zXGyuL8K+yZz
x3wrpPfeoeyhQWrs+tgtTgtRrEmF4VLru3GPrpuUj5YQkyrD82aXz9COnKAsSgg8iJ2yVHutSCVD
7wmSpJ7LnY7vgL3a8u4mst3pU4EmlGvpOhl3Tt0FsQR8GU0q2busB+RcN4FAmAbvHn5FEgyadRst
HJ6tBbWnmQfI/RPWaZgNo1kYh9jz56MLhVcVSM7Jzi7R8rPQMadp3MYQU8D7ZxqYvbvJfLPXyM/Z
DQVTbo7mC6S1TnkTsQrmswXUXe0Qj5jGfbSZWpJRYwgeG5WQyTZSDSW2OTvJcUYN3vQ8+lh95p7i
cyEuub6GGqreeS/ZLmUxrfwaVdqWjGToHkjYlqFFBKODyrdSR99I2mKTHHEEZN0QlDHqMdbBD30G
KgKCdMJIVuTdyfFmZw8gBK90OUMUJ9ALsPTiblybXfIgukOJSr4oy/k4d9m9dL0aWOAU8lAjP41S
3krvPVRk7u7FhCnOdXUsnnK4Z5gVnRWJmXg2nROJOk33nSxgd84Dxx0I3I3RP64c45T4FrGUc/Gm
ZxbDPJMW1BGIMR5ovg5q9EnWT9PYvYn0KbH7t6wnC1zF8O8BcgxV5oZcDRl37iYCc+HHXDxCRjEc
TwisVMsDDf3HqhH6k9z2ljT4EOh732EAuQcUZdXBswmUN7I8UBI/lLEYxgMSW+R0EYsZA5BrMMa7
2Ut+F5zLLURP/9Ck+a90dL/Tvz+sbzHMXPXVocq1idziVRLfpGdzf3T6GHRfVoIoqmQwqi9m1GEe
9i+pv48diNp5Syjz7xZwBRT1mL/AE08mW5ANcKxmb2OYjiPoAzjdiDqEJ8G+Av5kl9xUTYKdM+GK
ozCMBg8kbGuq18VUX0igNqEyeJCeFnnTMVLQESA4y3Cqbperotr70nomZYcerEv+pdGvNYj5QbWg
wDrDAs7Q4lmoLCPeeSqDNmr0f2jJ/7+VBANdIA/lv5YE336N/+OjlvlfKMd//Kd/aoI94x/CMUzh
CRTcvis8iMb/1AR7/j88vD26u0ra+edPsGMb2LHB8AlMzTMIJ/EQff8Tdmzr/7Dp/jo+F0Q4vsUP
/H+K5X8aCrq/vf5zmpDx93gX8SmqxxvhYK0VPKZ/VQQbg9sOOi30cNbj4mHQi/4pIlM+w4E6kpuF
izGiverbPHjRb8cld2JB7f8H//rH9L/jX/V/ZnNYdcd/this70L4BvJ2wbkwVgl08+PbE7bo7v/8
T+N/DZ2uLa0gYLgioITZLXoefDiNw2zcnIXO9VzKq4QIBoIAj6mh7WKn/z1PTXJIHEZo22Qt/6fr
+J+8JfNvUmmbt2Trtml69F3R34u/nRipkb7UMK2H5tyAeiy0PtDVYmyLwvtZ9pn+iJD42NZdf7Cs
+DuRTfVWIeEODLGCKrWnqMJ8qapREa/oROvSDCL0unSvdBOOhq5RG4Dcs/XqPt6RlOWgYJRHbaTs
QqEdVen032HxV5/G306yo+P3BbnqeoIQl7+e5Bb5KmAN+k86ZKmz5U2onlZhZZPC5GvQ2ZoReLou
n8yj0dgU2RRzOmCXvqHCW71QOoXTaYr3yNT93b8/2wZPwb+8N2504GfW+pCs9/ufb4C+Y+swCq8k
FXB8ikY3GFmqhTUW4kOs+y6KBZxbs9V+OPizToVjklQ+QkZ0SSqxonx5KLWHWJ//2/f1LzcmSwMc
5RhPXF/nQv3N+5KhKWjMTvpHRLJtX3mUghQyeI2ycGNUlx5ZK5tJf7ewajmY8fjWlCNmtQpBLiI/
41pSufj3pwqY+d9OFRIwyxUmTniuJSr+v56quSNdK46mAUyXMVLujbSzi/lfN4V2xVctn4vomptW
fG/HInupDBcv8ZRsF5sdZikHkIARhRfK0sTaDJoKhgmSwGzFYVUv+rvEteeBSrri3Kc+ITQPfrb9
4s6TcYGuQbCivceuhtVxesiEA2hKq53NgtczSEmqnFkN7CiTfydXYtgK+DBsZ+qL3XkD+sQudKz6
I+l7czOxXNwUGQkKWncjhUfb1zU8C4kecZ5/p1kLDzdxVTB5hFcQz8Cczip+5/oUDBefLQvwxCGY
TfHy70+vaRv/8px4GDX4PM89tgyySP56givsd3FW9iB92Si7YJxvgCPOq+3/bGaWDDOE4Zu8FcPj
xDZ1quzlvFAVecyS6lFb60nY5qDAGVp89gf5S5YAF+aWEzSrn/Qn+NvnNjrD9IjOSeT9aFrytNN0
pqUENY1RaQxAkzcfUU8ZKRH+tpjM7kAIMe0X037Mhfnizwjek87Tb5rk8PlR7scxIl71OPjs4axk
dnedZiQPn4ci8W9GBDtgrI1oR7Ln2euqJy6juhX9NB273jFeBhAK9yR6AFynHqu+BA5BQ/Fl6RSY
JSKg/YwyFhBlbe1pLAEWSdescVH27EMa3ZFbw2hogQCj3CeruaypMrzMSw5Rt8mvpvN9VmYVTJNB
8aigSrlQ5gmZ4AIaBdmehzvd6qbMwUV0NpXdOMguuVH3F5flG6SoIr0a0NhKM47vZfY+ax3QAxuv
YGIsQKXlYNyozJjaPN/IxnkUTquBUJQC10XlX8aklSFIJO9U6JO3MerGgE2QkySDenQz2nN9NoSa
keGn3UWlPiCmZT5piT1d6GOyWVXWMe+ib9UwvIqmFqfPa+QWiURibBmBR893b1n6h5MQGR2Dd9lM
bJYhA9ahVWq3uMFA4GnA6phVQ7/10juW5HPZl9YlwSV6j7QhvesZcMJab2+WxFumkYD4rCrIhGYk
qq07AW4z3fjikOp7a0U130aNu8W0QVupYr6YXubZxMW1d5+MnLC2pH5QTf81XU3x3WRUIOJprymP
7WDuTKcZxujWmpnlMy0mJ3qwTX5JkV3s9QDH2qK9ltzyxYv2vtEnWyiGDLNiesrGCm2TY6QPk45L
JBtsEnqUDrXIlQUAfKT8wIb0x4gaNMSvNGxn9W2S7fyoaH09Dn355lMOXVRvHZc1Vs/WW+0hHW3W
G7yybP2FnGROslFDR5thODadf3KKJVSx7z18HtiSpyH9JeqO6+cWvxJ/fCF3+Dv6gXri5+cSwh0h
UDXTAXDZcvn8ZssnasARlb3zy1RQQkQN3sRdfGc7AeqZWkXIQwIjYX05twym0kqmqy2Bdq+fsvUK
UMNonDqL5BHdF8nBNPP4Oa8SCmy5TeuRbuLT50HPnBMR9stNX7+DLaqiaMI+0GquXme5j5+Hnibf
abbnH5+vSimWG39eMLFwRGgyYFgGn/v8eQAIRxy5V+1nBm3wRP20QidoQHg9dga2bKdlahtwcWPP
RsHvn+PK2zHBwulukAYqyydbECYXAujxmao1MN/4DWONhyTQm4/KyeBxup3a9Wpl4PiddlPwEIhK
hoo8RS1FMmw1qftzJDLytZ+5ifUBezJNTMPp4A/VpQfeBpuham0vaM3pR1ErH0DUKrn7CupieFw7
q2p+U25/tl118JJEHl3C96oKs+LcGxKuuhNkkG/PRZSFE8/FDjzUxlFjEToYfHbkbpIHVToXJbGf
p56Uh5ye3C4mOmI7C1lDkRnnQ1GSohCPOoCuLDdCTNW/TYa2vd+MNiOXAhc/Mk5IU9AUP6CxLoDY
VEEpp+gONPxrDw1pbzP4HksYNuy2xK3+tN5EkKH0oTzoDewlmkGv5EPPG4au9pHg2Xuqjy/RpLls
733EZQ6bWVi3VVDgpdhFIr4WCfypz7NZ2IuG8U5uDMe0wiYnETjN3h2l+ke9d4MM0OEf4xN8eutl
5l6W3Reha82dmepWWgs9vNSvtoaY4MSMkBGc88Q+5LAUfJalu7uTFJdO40iEWEdUpZ12N2UCL6XZ
Edb4EQN7wY7WNSMNjAxnAlFPR4NYkIEf8BEXyzPOA/vyGXtVVVZ9gE+50acR5YefEtfe0hrtABwm
Rnnm+j2KOB3Pfew9eqjUNrkeebt2zjV24d4RBYKkKyW2iqXwoYrAs9qAlFloWPOeMg8pWClSHdAw
9Kw047uuVZL1qtoRqIL5tVL1ORsIyZ7SPqEGbJwBTY8XO95ZRrXcwC+cqzrTaFEdqV/ZwWgm81GA
i6I40twWJSrEnNQAAXSme1tLTsuIkzgf3tMar4eYohd6JQA/dec5j+fAVolOJcbQ3mIViyCZ6oNP
4lxA3tzyKNr7mquLLDaN914zNfx6WjrYdZlYh+UsJpkD35/WicAoHvRSuHBvlmtKxEgc0XTI29I5
NaJkBR4zs84NKJlkXQfQnpt6nBoumWenpRu8rR7D+f6Bc3DNloZYCRPvSkxXfdP9X8lIenYUWV9Y
1Dhh7shfaQbHuNVdK9R6PDLK8k7OvNAigte2i4sMdJhnTU+uvRjnCm4ijBYaY4tJc0DvJwnmPsKt
WLn2t5oe70fqJW9DPjonq5NiO9qACVRRUvPBZhraKsbOQanGlc1BALHciHTIQ711b+2w82DCbiqq
vsDdCPPL3UeDAtFB84OmaeqwJXSRmnlNKS0jMEd4kQw/37zWx929Uf61jhsECsSuEO0GGbRXqX71
y/ywxCVVf/+FFEoi1MohDa0eRxqr5eTopNlHm8zatc87wLScWU328IHAmnV2Wp6nBHQh0MQIIB5l
HTVYR99qHwo5yOPU7btOa8J6oP48TL+kU9VX0EOQ2CP5u1kEdtOYCTwDe1kubUgfS4MUUMsjrnwL
JXFe7cDcOXTnVypHDAouyT0v6DqGQkiT7+bQWKif+BPytKQrp9VaaGbcTevP6EnU2xL02QIbHUJL
WQ7cvAxJiQmYxqK9H485JKOY3gnjik+f172QzLiLoka7FGsZeZEY+FQHSXpszAAbWJq5v4jZWx5p
GpgplWezhy4hM3tT2LM4qUaZmwThDqZITDeDm7HVGooXNQZKawkYbGR7HkkyrRPrRSoDcIjclJOq
36NlBIue+i+mIjkhXSLsqOST8HasDeOG3AtXZKBr9N/SWQtcs5c9SUhFqputb8OgkbdhlA0m4Z6Y
FA2uWIa4/Vyk/J7C4dGFR8vU1Gc3t/NYm1qggTXQcPQQeKnUMF2YWTjFgzgnPXMU3bXpWZVlmGuk
WbSjexUYs86N6wAsmd3oyjLVDDwzL79An3yELDr8srwOkbt+FbSit2RL5Vu5ZoZ8Rnn4nVI7fTBp
cxg8IIR7fIaKYHOYN+0CeigjhpkO4vqVz6QRU9HlBsi0sUv8m0WVjquoowmUDrK9Kvvx7HozWRKI
jnb0iXmpRT/xipOzNDb6PnXKr5IN2RliEI2m9aPPg5cMYNh1j7TquNbkpkUYAvITGZQ52FRI+b4u
zU9T22uHafF/e71JX1Gfb5qTWSdXc80/DhXZ3XTUW9rtAyVEKK+bGbA1nF+9Lh7Ekn7obTbvNf2G
s6wGcfc4Fa77qAE8H2u6FXphOseWCg74prkh/ZzPKWeSYNUGcega0kR6XTN2C+zZp9UrLvq+hfTB
qwhD/AliAnbK9WV8dCoEidzG5Oq6wMTxxTc7bhnrjkbLupNfTYkXbPg2WVCNSKotId6wZIsLfbrp
sGTJcWufY34H08YT2IT4VM9tSVI6b0cS7n4Rfv5qRKN3MXoRCnv0AlsHQKjHiQFGz9CfEvpidscb
jDAYo3jR2YGZ8Y7SFAV+tT4+Arhq4x3ZbtQX4rMr2iLE1jia9mB0oOHnRddP41Iv0LrX115jrwAW
SFqCdknGBumszUJszbKYidMjTdPW4idLCXlYrEmcm2QaTwMLOzVOy+nzgCydHsN/vE5mnOsihr9q
cp6ZMmf3V2p0884le8drkwa/+L1o1HDyeIjOrMsHkquRJJaNH/A/srOXxLR/uvZmRgtYl9T5oukL
j4OHZoV1QzhVbrarUkGablySCw/1rna/R1KPzxp5Wbqfufy09DLUdNSWOb7rYwZyMr1JCNxub76w
woOBrW5TyludDZufXQLYIEv40jML0B/SNtk8fW2LBDGQmb1rOiqtBYtulqUvLmnSG4nWiTXasOoA
cHGAxSn9H85if/MW7ziK4VWrErUdlo9Sd5eA5ju91RdSI6FYQHI8VGsnOiHYCj3uvEW9dczs/s7i
5J3eXB0W9kjWPT0jFLdNezSNLIyL0JTJY1650aGPWOGauGuMipJ7NNZYhueYCEI6jV4XIH84geH7
Vqsn1vlEMbRzt4HhQ8NPekaYWSBknGE6DradH4pBM46Fu8LijfSc6rXc6kL9sjVP7dHtfJtyWjN0
Q99NXE8h5MMJ7SLXl8xlSm0gEwpyiYzq5K3D5ecBK4wrE/cIHehXt/B3Zqo7tJYbGqLHemA7d1wq
AENRO5jIlBDTNXALbPQ/A9Dq3NK0oMnMY+ZqT5pFwkPdDnQB6+L75CsW8Wt5pxQAysUbgXvaLnJF
iuJy8gN3XvyNI2N0gymCI6bObTqwHapL43fEqW7GqAoWjXlbA4Wz7fP2W/5BEE752Ojon+J2wmVO
BRlraP+TgeOBYWiV4pn+gyCdZ1Mh+j1aZf17dCZ7G2UrLGLynbfYtW5+64R12vtUQF3jBBHKZn+V
WK+u33yRKi1OacMW2PYjAPf+mF1Mojg6slbvubeuvir5NYVF+c4luWpF9CbbId2ksv3mqh5pj4vi
uyOXZAvAPMJkn+sbhzGETTsCCXCQG3qKFMw8K7lphY95yKTvmxfevuu1t4Hhh0AEcc7mQeyahulL
RI0MTMOSQN6i5NgXmn9Y9Cd/uakmrQ+d1zT3NKViCLKxVGQ02K7nsSl3zcNgQMmro/JC0xDaqXol
JUe/6BAHAm7hjr1Qy0k0yX9te3lupF2gupItqgBQ/wRMfK0oHCHN6E61CZeYcY/xCzY0xE3vMaFA
XWnuo8jCwZ71b41OT3qJPcIiCtqaGdT0lrXUIR/EXV/cK+wK8rMdwzkIA5t4MfjOHr0J2QIvI0Xl
o5ZmQ0CVun2o2/QZ0FSgLZG4cNUgLDjUkyKdDjPMnZ3I6pIc78U92zlPf+hNsFqNweuDz3kj1sxX
f3askIXCpc5hiNGvS/ZQU+/CHaPXOqv2dTO/eb41EuRB8q0+E/YjEok+FYJfYIz53dCwtlUTnVOD
ZhgCEvTFY7HtOjJeFfc0XbT2Yag7EgnLBgcNX89n1rSpHkVsi1oAiK2JYBP/GrUJFMQwCWs4EXEz
WSdD1cybpYe211teP81YDqXrZfv5YWekBIp1SI6gxn8VJPtuJv0FBeqexruNVKYTBo7vwjwlDXvK
xrODov0uluJ7RoHitLAGrDaD6YjT5+sVXTYlaYKpDldbQ6+d0BEOny8/D/anA/C//DIA6T9/9whT
cD+PybMAoWI047Yd3A8vb+F424Xp7lxcubBXCZJpS/8o12+gMnVaamgQrTNDKJdF0Cdee/o8DNls
7OefCXtwi5BbFmuXqFApiUSo0dwH1dCtQTh3r6IGCFImTrAJii3NSsS1oOs0i1Z3qZR2WsyHrvTX
JGGNaIccWZbhJuM+jrPlKWphUnvRglB4jO/eQXZR+Zx6w6vUhXX4D+vbFPu0tqV5JoYssA6NP3rP
StJW8Qfxrk8kpflYGF4W1PJr8g3KpFCr3fw0WmK+JXPaBo6HxDyvGxw2SMHaoThFeqIf415ruHDA
Wjg14UKgPBXtvoQDNhEnCzV3Q3HVfoY5WzV48f16+fmpspgHzQnJFxeoZQiaSpv5izn2/g1JDVkv
PqlkMzEfKdR1R3Y1O8DZJhFCUNYtqKyoIq7xcHVXUdfVuVXVwedODjS98vkupE7WlBiYNHamWPIv
bllKaM0UG4h6hEFNv+ySF9XNMmoNVroY99iyRVj08XDHNbms7Yf+x5QnB2/pD8PS28+el9QHHoHq
GCVJ9Uasz7mqMu2bQvS7tYUx3KYyKW5M0WyU0NIi2MNe2lDjWdMdvMn+gBt1dyPIsiUpFUMvkaZr
7kMRWcOlilH0SX0+tnbnfi8rS7D1criuOoX0QiVP/kRDB9FVumVD7QV13OWhqZEEhC95OSo46Qfo
Q2UwWwXZpEhCKM0txALAitTb6UCJozt1Far6PlHuLW7jgnrgqmhGHATCTosDgBB2wGb/N6jbIxtK
ePqtlW1ir3oAdGK8UGw7xRQUWKP4UErZwc1WnTzLHir0+spraccpwoZvvWkZIGgWDVSG6jGNk2PB
HgFCIrvgWJbpNhNDfbB10hyjGRASK/P7FF8JN/euSKKZhzT3B0T0OXS+QtRHng+YeZrWXGbdPDcW
SGCyj2xo6JOGkmjwrqMsryKrUoIEfLBJ+nSmO1mHjJnXwcjU3Szdb7nNktguiOWi4vuY6R1ZOwmT
lDEJmO3qCWyEtu1ilCmTWH6i5RuOdkRMikZxFTkKuF1Xp4ErZbLPZJygYky7qyXyMchg8rrasubN
zPKo1PwBJIMl+iiN22dZynesA20j98nQvxFh1OyrGunk0IsvbpMjXGoS61SkCHDnptkr0+Qem8hV
zOPlLZ3b6ogO95mrNYdu5bMHygeM8KYC/S/Ih/Y9ZeIL0Je9wQ3GEFFs3cwHUkR1uKv5/sSS734P
wHygjdTOujoPRU+WI4zKyfjwVPlQOZ28JwtqeqLM+6tWdpvSZkqTZB4dnPlj9sebX/krFqLfOZze
E8K8L+RxjufBdc+Zmbno/cf3uNLqR9VGFy9RPIGjmxOWSMsmn90HvwG7nZsu+YNx90B+CbcWHRt7
VOl+qSFj9al6Wlxw+sL52VqkQDgmZLpYY7Gd2fOus6p1p95TmdQE6+MSwrDlHYhMjYNp7H/okLvP
i+YQtjUA3x+OtYQEVdaTuiYtxIoippKmLdexFYS+zJIQraZJdp+Vg64sEV71aIX8uDpKb6zCIV+R
VoJwmDnndNi2fUuxDn3I15lB2Yn6B0gQ8jQP+XM8memNwHMIOL0RuO2alDf7DkrDpr4SYA6XEAu5
SYinZqd7jCn2KaGgNypF/nbH9p9ScfPOaM8qXCcp3MoIZVlCdPUnBd/45mr0mlkkIdXRyfB7SIFz
bMh9mh6TjuHQkr12yaTGDzXjx9GhGABi4irsyCDuRuV7g03ILqYrsXUXzh8LW4I9a6HOqvZfx8lv
D60poy3eSusVD03AwMN/AkuGok75Ax2VzDxPUfZrsAp33xSZdqrUExG+6ssw61/UCjzxCGo6JAaX
2C5s49AgaA5jlWDApT8/k8F5NzLXOtSAO7ajrg83NLfYC1j4Zb19WeLGC/2pfrNBI16czkRGWZn+
rmhIGJnLLuYm1PK74EeQgzXB27Iy8jWTg1ogFE5Yrdj/n7ue2FBkju65Zs24IjHXLML+8Ak0dDRd
ncCDHzBzGNc0cd90iA5Hxqo3WhUIJMkZ6fbkuIiTIWn4mqKjvmRy95migQU0j/Zm6kcsBz7DK02T
nMJJZBwGpl6syuZyakhcONjpfDFYbkC15pCajMgS5CUsHWff6GIFiGktWV00m4lkfyFjuj9EGQmF
WnumklqSNEOSQDdqv4sIg06nIijuthgeCLw4OOJDd2bnpdOk+7JQ9O/H/CPVh/7qFYa8OMCJvBFV
OJmIETgTJgCffWI/N86tbRf6eSQkBBGFszO2tPKcxLhsKglTuTVaMmw0kw1iOV21jCVfgm0/KBxX
TYEZp7/cjEgvlTj2ydULEfr9WxnXdA6MjPAaL+/KjcvETrkV89pGFvFyArzT7CJKFhu3Y8DgDU6n
ikQMwiw6Yw/ZmaKfl8321tTiIVyh13JsI2AViji+aCCYAv67iRqb+WVBhW4yIzbjLXGEAYOLRvxQ
9a+mlY7HaoyymY42LaaismBTEu7kMyTnnfcggVw99Ovhc9gpeILRoeRHb3qgaclave1FdfPWNrU9
Gd3VmR7If8LAAcl9k1WIeubZyB+S9SMv1X5BaUHo2I/ucSwMeqMEqxC0yuei6urWQ3exs+IgWMae
JeFSgBfyIiRVj51CktBl9diB+tZrJQumSVvXd5pNcMFSxe517Kf/y915bDeOZVn0i5AL3kxJ0DsZ
SgppgiUpQvDe4+t74ymzFKXMrlo97QkEOogEQeC9e8/Zh/iuVD7FAEGcOksPTo8ztJSJsOC8N600
B/b2yLl5k+TTa2CRCinbqXPfKuEpayr52dMmiAS9ma2Ajd20NRP/FNI+GhTSPOqwBJCG32hfyMlL
r6iBG/fOocigGNA1tx4dsMWM9/eWrPnXqgHX3A/jwTdaZKaRhdJVs9/HQCdJzMt7GLjqIaBv9DzI
EPtM3C4VQ9KzUvjeScd8wHC4W+kUUPYdglqy5ZS3GEX6FKZ0DxiEwvWnEtpKFb1NlcoOvhSI/2lZ
O9coc2AEoPpn7HocEuoJXaruFaUqgXzlF0r0qzhWi9ehk38Zfvtu5MCTPKcerwXlaUoL17DQwm3f
UFwSx4M4Mjy5IAxVButOMAg48tTbJTjciFgNOeLr+EGvSpk4cMQCdaZXtxkz0zFQvYWsjQ1UAFuj
D/XSBUDgFK4bmLqy6uhHypUGuOwmGf2cjrnbmsoW0z7anaTQ1HddnOq7MqdSEQ0TwR1VPjxmjvFL
qifuIsRkwzhTfZjgN7vZpE4bcRLWSHDjPMeYzhia9x5ZyimtYB+O3Yx/y+hskiYtbVrJMkjjtR6D
nJSWjBSiU0DcUVzemvT/783YCK9OBdY9yEJlE0TENY/E0O/1vsBDjHiDy9e80JA1fa4RkvTnzWDU
kVmFocO1DhNtE0ZwsnSiZJZIIcu9WGRZ/wTOL3EHJBi6Exb71iro3Mszh+xzNaatvevHE8VmInjn
hTHP1Jx52iXW5Dbk6pE3FMD5yUcwzsCY2FB1QUwIrsnnehaaIckoWkQUlZTsvNkMLIhiYuEI77BZ
HhRMkbtaa3/GTVquIoEM6WeQiKBQiTUlzk3O4eZTZBlAbroZffK5KohTgkJVWpyNgtoABTkzppSZ
NvVPyCnDCsJVGdOrFewosQGxwc9NzVApsVbpjjtZfr5NmYBNyyRGOGwM/aN4MBb3iQ3EwgMv3sK3
DcYF4izEjI8lNdJ9bvZ8EVIUlPvP2/OdfiBN1JrBK2adVpNzM+cWzbAIenf5Xqx93fQCiYEqILRv
94vd/+2+r5tfr9do86BS/9eWE9/AQG+ToSS2EHx9i+K2JJGKtwhrf8/BL9O4DMlGIW1tnyBZ1paN
kSLIcOJN34NjY14qniDpb45aF7vBGor6IMByYrvWp+t//hfeTOQQj4g1JbBrFMTN+9dd4n5bgDvm
Re2gzR6tfPe1OfGMz23mw5xWV6CfS8lu31PBa/ZRDWRJrImFeKCFZI8OvNWXYXHv0PzcNQVxDmNn
JuRX8YtKyrTeMy5aqL6W7MTXHIjD7etrTeJ1N/+oxC9pCNtyLxbdvKabY0yXJCSJ0u+HfYnta69S
nqeox82vhbgvDSZmhhg3orjxCuJLUjyW8wfxZxaMWIxWRRxTXA3IRWxI91GH1Am9QGLQQEbnUi1m
XVNAsG4MQs0sisUYUu5z5HFlp9ZGQ4EOPOiKVZSYGc/cRGk2cInGrVyWP9MweCAj606LKcEi4h9p
5S8onUt4kRRkB+OGARrmRoMpvhIry5EZ3oLWIaEf6iVVI3utjlhiHeY7NMIfzJx/mDZzZ3FG0mT5
kz1quw6C7TLzAn9Ta9qJhAemSiVCPZ90Rqqgj2ppXBo18o++7q+x5FBsDr0jYKVgb/EGF/3CGus3
anH0ymmMLhCAxYXHN8MG0WQs6ho1d+NR/cdITXWzWRGbnSJqic2dZ2onT9erhdaehrk33Dbpojaj
i2w5B30kc4VqXdeU9EhbnFp1+6QnmHRGb9N6D4rsK24w2u+F8dSYBLTnjbOr/fids7VLE5DP44eb
CKwaUoXxfcJAKukpXzeNWXt0sDoUxoPaW68S6Ns6hYtnNe9QC3uYuhbuPIV+gVdDTkpHOjiBymSB
y3ioQ70y2mwZEqCNF09etbJhnHwvfCnDMmHqkUDvVYddjtgionPTpcwtPe8mtOknkt+7Ccg9WViF
VSwdV5utiHRzKMjYtrruKaDqjTTMepSJqZvSIHWw7xNstorGnquZie09tdtJfhvNfYVgjU+T/rmj
POfmRnWYZmkpQ/wC73fdebdhc87yUVvlIEJ1B9MUIO/UbbRlx5w2qe0In4tPI9CkOajBWUNsgw2k
bOlYUZVU1fA0K/PHRnUIW2xaqOrxHSWqE5+dGIRxdlRhzCFrjL03xxlFxqQuCjN75Nf5oTRuM1En
jWoa3Azwd7rPwaUo6tabyC2sMUJNXUj8EM5sJhA1P1lVqVyO7chlfIgFngLXgP+ueBobmKlFHr6F
RT8u0ES7KCS91WRYuClS5W6Eq+qZnmv0+yImgbJq2MdtJasrT01xLWapt6kGfYvZcljKKHfWslTG
6yZohgc1afHGStK4YpSsbrIgk/H657i8/MFZ6kGjY0EsUCXJ2WFygDDbaWpcp0ypb+mqr6d52iDu
8uFbVW2v3MnZKHEVMjB8ltOz6qkGRN8Gk1yEQRh8RULBW8UqbQzWVWoDvJKeJ6/pKyLoNLzrgLp4
5zBJXORlxg9UC7Fcm4aC3EdXiTZkxKkX2a1O4Oh9AMAgryJS4UePEY/MYUMGIKTKEb2SRhuNykTd
XYdhjM4g2h64UHRXsWiG/TDU8n2UH0OPLUWl9rO0NYc5ltdfydqm2i/7XAqnX2QitXs17MObUJNs
/KUEXngq56qEiG9AEPxMpPDOD6x9oGvHnMas3eHPKieDHkGDSy+17rRGs+4GJSTdZupu5Fa9L7Pq
PSA+k4cw2GCczS6m3lRM1JWeiMpY46yBa7PKYaUpaQWt0qk2uV5rZ4WZXQcT/YDw+5XxTryOKCNS
9yM2N8l0giOix7SIbEb/fbUio4ujoL8i9GgWaoevSrEdhk4Fw8JEPpWmrZ8MddRPmYpccUDXAMl6
NPklRwZGJjOh7G8tQz9Qjrqi35ZdR3fJxC9PuQparvSkDZ150hr7OKC72k5TGbrkng44S5WCuCus
7Ijxgjm/49eYqPcoK4L7hvJ84DXpg9kfxql27o3A5LwSP6XK2B89ZyxOkaTcCdVNWVGVDLG4+1AQ
O5N//5+Vxcr3LAfbRnVlaSSXqwqZDt+tFlOnRlDKSAiMFTve9h1N7yYlORzN4IONaPF+SOsKK9ZI
qDbijsFswv/yFtS/uT14D5xQZcVQZBqB33MwHA8kdISgf5sCtLC9Vr1YPmcAqQ9ClwvZc6IyPkcQ
UKzh7gRn3fGXjpqSgFHkRDaVGvF8FA4Ps9hU7pT00tn+taG5vGO6Kp9nFaioRv3nHafOgut/My7M
e04GXm+iw9dRvf+7IBs3Q6JF+cCOcxq4JoZi7/zOOyvahOw9JyPZ6DDYDp2y68wx2DBtiiFjbBU9
fgv78UhAk/M6gFmzgzdTlR9zijkUf4xfCFQMTPMVQ2CqMTd1TqhyGobT/r+8/7+ZG3j/DpQL03ZM
PoYQnP/mbsFAh2dGMXNOdRlDd13K3bCp+RBGRZNtlHeoMrIlkqduPSXWj84MOT3op6ghhjNXSXFF
23/s7TcSW6vtZNo/nLkCUkbFM7+8m2gois1Q5P2yTgNj00T6WW+Sdik+xP9f5xZujd++pr+FOZx/
da8/X//dtyVe8leWg6L/IWuaaZmKbukmg5l/+bYUlV/2X+ENKuEN5Mk4dNttwOw2v7g/jVoaHi6O
We61sRFhAjP/T0YtY06P+P1nQHKDZVmmihkJj4xqffeicIUcuqwqtFMARSbqKjC/zCfpZRE/5Adt
soSUl5HSg2MweG3bKaIxHxjHaoZ4TGr14HGdW3QGOBmUR4QkqdWK5kAhwetv4IwumwoSc67CPpKU
4VUJunXg9fWqhTCP6o+OkgxYEOEW7RyFJu1gPVSpN66cyIMppmQ3Hj8gSpX7KvbrUzea0BUMC0Va
MS4zWrcYUSf00oG9raLmXmuH8lgZ+tXWfGXmnzekDXIhlHs0CsS77eRGkvcKEeNrpR3qx8avrhgn
H6tEzp80Ipq1bDg7tldj14fyqnU9Iw4pIlhCLy+gvr3FCLAcZrjybuENpfCe0e/vLeXgqcza5Da9
kZhiWGS/uI5K6w+6UrqQo+RW0qFixGnlZqr81JJKFCnTwTGSbe75xXOe1zehPJ4m5ktu35UKAJV+
bwcqgfZIw1eDPN3G/TMB8iQsK2a9KicirvtJuXN86triFXQouHabzkSNNgvJVWyRXFBXXFp1xP8e
zGRZRWTkefGNMYUFvvq0Xml0R8ONQmcZHYfOzi4+2lZBACa3lKhrmhFhRuU9Q6qv/zQhBy1r21sm
gWYewJV5ZzRVpnKYxtq49LiFSTq9ICxoZ08u4Fqn/7Dq/nkw0nIL3WPlR6HlOlnvAkixXMQ6ARUb
pPZhltS7ydPXBsZkognRAVkz78Hg+hD0qo7du3WWudwQcd8ASCKgorG7fdfiEQktfzblyhhsJyyw
yGVuiqqPT7QyopVdOSczGSFCWQxJEt+BboWs9cantHxK4g4jPfsmnyLpSuJ3kTBrIGcSYwbX0RVd
JOImQCUUCPyS5KYo5QMBVM3Rog9Ox8uvcyj+7YdRdd6pVPK3jFS2TT0HmXBNZkYFA2TvFfKTr9cO
mcO9zu7xDpPs5DtGwsxofH3RdZ12pmyw7FO/Omha6SIZ0J7iwl6HIMFClJeHQQFCjHThQK5bynRP
n1xlDibVQ//BMYE0OPSFzk4jF66Xymc1GOpNUKsp3N2hO1V8i3BfnU2A7ATeSTzQi9GSLSilncnU
jwFgZd/wrre2iW7A7xNjNXZ+zEw+e8pDAjDnVvKy1q5aQrgWLeX7xM8eZFnq3LxLjK0TDrU7DYeh
6/1DBSdmhx7PWvehZy9HpZ8ezTCsFhgrpFdJw26DQwCogFNz7eQcYnvdVpGkXaxr8rkKYS54k2St
7TB9Uq00P6UqV2EGCt3CsiJjk3iBdkaMcQx0Nd3Op6usXKaQanx/kp7hsJ+aWR9VwvU7WrJ3nChy
rOMIBXEAh+mAZKtajmqQuzLqtlMo4e0HVvusGoV38MtwWMFmwW5Uw8by7EZbmKOJfUQakovnxDUK
udDbhYWenABR9fARMM37FZ54ssy6lVGTVhh0Oe5pM2C0X+GRkDoEdPPQaYOM03OjFIm85XmPTaNH
1zbNl3DKGOirob6MU9Pe57K0qf0aaa0GUktjT6jjiOwAGVIepceA3sPnIomiU2Z4uxp3TpnxlUum
QqJs3zQXRxt+AfOd5eah7sK8Q3E7doeW8oRhkAaOivtllAqAZX564NyfM7HxKhJVycRhulXvxUKb
14htxsT/dVusZRpCp4Vnt389Ps4FUnFbPP518/OZ4k6rctiSeOi3VfHQYJiEuw3KjdiEeIq4/9sW
W2IO9lqsPtivqj2XVRUKp84kWNZz5fRzFXUG1P75tlgTTxKLr9fEFkcE4hyeY9dzofXroa/XfN0n
Xi0eAF5HqFxLksloJS21xnkT//wOJPG+xBM+/53Yym+rny8T/+VzFZTSgZ97svl6879t+uuNiYc/
HxF3/nb72+cUD9Mxx2FjVdXya7tfz6ur7h7jAS7+r/0oXvb5Ab8++tdLxNr3p4s7f/t0//s7+3zl
b5sXu4B8C1CDX++wKGbbYp3kILsl9rTYvljoZlnTIPq258VD4k6xVjjEsyVGRWjD8OwDK/p8weez
Bp1uO3iYtIGmZMZNNvFPPOMU5fQYc1wpmEpCotuH4jaVlHxv0drZR8WMBCcDjcNF3Pv1UFOpycb0
pP23+8VNY36x2MLXo59bqfFiYeP42qJHnzYqtBrZdYw+Xl5FckTkRgdJeCFWpXKkSSpujyEFLRoY
TGe/7sy8mAJe/vT5FPGAeJ0XILga5P7ixaHDeUAyqYunDoT7bJw49ZMOndjOoYxpUIzQ9/dirdIh
hmMXwIXVJBG9oT286nPoeKSkzL938RMtxKmgUM9qo6r8IvND5UxcrmK+M8bA2c7GvFXX3S+r/sWZ
XEeAOL4kou6tWJSqp3kxzjVosTARvfzjza/niZfxbRQL0iOQwlntdhiKw1DX1o7SCnK84S0LnArt
Yp0SBzIFGimX/bOXmve5x2U+NCH3CVGc0L8JMrS4WQ7NUgeCuB17csnR9dhJa+5lR8JiY0X1EupL
C7HA7/diUc9rmGfQ+KYpVE19xhmOCKcdK0HhO6+Jm0Uz0Q/HJisNZnAQC0iWDvVEruY5OO58wRU4
O8DWyxcM3XBOzSxhsZgLNGrvWVtBkB3mno1YtKH0UShGvyryAuq942nhxhzMG5Qp4WEED7cc4dYv
hwI8UuJJ22SgaGxAtmMmTI8kkwz4ixRfYIUx2Gy0qMJSR3CShVOQSjqOgLSPAGRrhPBEFQmBMoxp
bBHlMxEOp4oRCZczvqpouEsVdM1IdRJ1pcU6sLyy8eA/md4Owj4OIYVwlkDZK/rBosPG2Nhm6Df3
gAQDW6z1puGSjJ5/xgcMKvb2hHwVrEUcU6nfqlyxpD/XyMhlkJUbMKdwKInvgCO7bLZ+SwWXAQCQ
7nn/W/Oib2xlVyZ39ozWlud+FSSemEtXom3lsu43X2zuWDQi8Nty/M2LZMoYGjDMw7GSERrEN2KU
np1uFfJHCfmhzfxFhxbsaLHwxznxREt1XLSZQvDK3LIT8H9jtAlBltWR4mRAbXJuEn0dgGLt231j
0ybYw0CQ2fPZ0LFyVFf+umYUmCw06iJ7df5Iv902584b8zMss+F8cvmGFP/CkeNUjAhj7T1XHE7i
44kDLhXNQcGnF4/YHpkclryjTp7+xu8WN7/ua2JJXc1hE99I0p/0ZQF0F3jpAVUaCnuUDOJXJw4h
sfa1EPtA3ORqwnA10rfG3EPV5oVfcr0Vi6+bI8npve8ny2wkjC7sjT81tZ+rmo6WvaNbCo+TFhJp
qhzQ4qieF99u5jU6Vmz5EK0xyrVz4NHXYpwDb8RNn/Rxuszl3u41jHhxr/5q5JFKvuY1e7EIgrpY
DR7fF6Q9j4J8Bru3/YDzo+Of53gSu+5LhPotf6FJaMmppJB7JDvivAQfGmccRhNA4bG3qoPZmlTX
i4gybw+ubeEbCv07rnniA+n8pFHzgMjEQotRbhaXQPFJXGzshAnOihMVxW6kV24nqxfbQ06sdpa5
D0ddxU2jQhIK5OQwaNHRD6Nr3zcIpeoiWSkV/R7xZlsRsD3HPGQ2Ci7xeT5/BZLsksYD5mkiRqwv
ff/QkqBU+SOoxDkBoNHSeE2QylXQ+T+/6blp+XUwWBTO9vp9NtCqrUCqucM8N9KT10FBRO1UmXGw
5oXEZFAqARpAB6joZc9XNacP9wnOKGqde5Oh9TaUg3UXtI+oiqW1jwTHLRMNkGEXVDRJFOMYQuLa
TEEfHRo9wzVcF7dlDMdQJ4SW33kiLcjXRF9Qtq1byXCfJJszSGfl8JNxN24DOYRsUu+0iMwm0CwO
LqM55UnnFKeDsSRgZL6teBAtnJhLrWPibMwyzOG6YpdLx2YYLc9jbdRx1d4CtbdKWulRI9cPIfc5
SXUsj7WD6p5wNruqrr25oa3gLz+3rtPb5nrr2a74P7iHNGyaOPgs17eqEl9dsFQaFE4mgddpLZOL
NV/n655AtACd7zpsFAJsZXlCX8V94tEpQqlR1c01aDnXTJP/4HmJt44aPz/U+tukS+Meh4tymPkz
IZsb4Dvuw7J7MMi2XfhpRgsnoVkK7AFM1LwDMjuqN22sHuH5XVD8ALWaLEbhH+TQ5Ae0iD+U2qez
2jcrz+/VdWfj7kCFRwmCM6VYZJLkI5OXf+l0pfZ2RZAaTRDbK8NttacCDcNlXoi1doybvQdgYG/q
LVCv7mLZQ7SKAuQ/GecSIFcJyDfxBH690HNfra5q103Ug3GU0V00ob2Vvbr//GwBelpUm/0sip1P
uvOiS5FBdBRZ3KTlNDNOT/lYPfpSMzHZhuozWQq7x4wfgcXC8o6px2pWOFKDzWxXozFhN1wdxN5J
xznHBcEcrEopd5YCxM5k8+8YeHGnwLzTRD6QrxpsxJPV+cf1RXoXa+JpGHBoGX/dFhuIwwyUocIX
2M/pK/M/+nyeWKXPEK+onH/8dl8a9bswk0ENGe+xDPM7T5LS7QENufqoS25tRPcZxviTMynx3Vh5
0zbq76IKD5CmAjGtrLmEJo1rzdNqaLcD5lvnze/Tx6kYwS3OAKiWbsyimDqa5FMJsNYsnnwk7Kmt
UExPABEELdBODBzg9TrYmtVwQCpYvXtDjcijcF5ykR40UlPyutLCjNf2Cwqp5API8bDvu0m6m9Tg
XSHGB2zQS003EmZo711mU9vJUyRlmcXh+GpVIUrg3ERJl6Ee9EvCJmmLvcTSQTyOF63HMdcne6g2
3n2ptA8mDq5XPahxNaWedcYBUZ+zmmbzXHJ5DdT8LlM9pMJJjtUJhuiumXpjJR6s0SYObfxaOzFq
QjTAuwh9+UMVTOhB2Sp7jUM9NPQTqor+YlAXXogHGlt6DiKohn1RqXtDhxiajkWLLJtxfS6jLaEl
9lwqg7XOMgOyVO1Mj30R7MSHGJselmodaseiLhXYGpDZCKnnTGOifahHwCceytpbawqVAwiakeoa
H2WipjA5ZvwjlappYw2NslHQ4v8gGgocIG+3HWmgBUAmD72V2LdGjAPsc+/4hCSGTajddP6oHDON
WFuxydHS8UUbUCmzqNnmY+6s47rpn1PsiOKV6HKjVYPIYV8bVnyPUfdF3C8nIfI4wEUXdUy1E4o7
Eqvn96AE+dlO5PKBymC+q4cKHwiNv1ej//yC9ZLDKaxqc9f1cnsN4+lObLAvjHTZGXZzDsbCPOeg
Zj+/QLgeD6qM360c4mSFjTfeK0YEnHHeJTJCnEDtX2ijNGswSbBVZMt4mNTkKLY6BRZMrvkQg4Hs
XcRhJ16ol0QZGLkKqmQMD4EdO654+5nC8FK18scwByGRygOsn0LfBVbu3EY+BVaHlut71up7bHTq
E8p8YhlRjCJsqYZbf0CGIJ7R+tnOMKXoB9qHaK2PVbkvOCHd1mBW+A2m+Xs46BsPtu+PNsycVaCV
EzFlVEeV3MTAzoEmtpOOLQjqJHhmtKWuIl9DDkwYws3Y2JQ25+0YIQjHXuqeE6IBVkjwsMRrWXBT
VX4IS5pn+GnuEhDlPdeOVaximFYHJgbKhTLxLCTm81REzWLrb178UeXrpvd+sOy0vMgeQByxDROT
cdoY9stUWo47FEp0zHLq0EkwdZ/PaEFgdtNUv9q1oblRojdHcLny2ZijG8R/GTgH4Cp6TXJ7cHF6
asca5OrZquGKin/idFsTkNRRPEFGeOtaTRWemsZyTlwivM9ngYksotF661oTmrVp1afYbiYOQRQQ
aDST9+TPN5SDBR30Xjtpep+fgIsVblz1yht1zc/3U8rYcCUpOHtS5R1Dms4ubojkLZUO4v0oE+7+
jEvbuegq+dh65Fp4E1nFnf4knkCexbis5FI/N8pYwMVCtt/4jXzOW76eDoQ4pfvqJy0dSpF9I9/B
CS64tk01KNGsu5tsicRHxSx/1gl4c7PVsWPg+khCtlFyfB4y3iNCzlB6BKJw97k1J7gv7Nx49KRE
WtHNig+WIulnDiaCEwLbe7X5ssRTY1QCqFrD8s7IdRwIsUdMTp4bd7lJQ0M8JcuHmWFXvepWH7lF
XFZnVdH7Q2zUJH90RfkkJ0BQ5o/Br+faylXzSGkFGQg/iX052cGlzwEKlnJWv2kIPfT5qRqT2gUq
XOlWGUd1y+BJ2kymFt1bPiVpgP7VT4LzYIl20ksk6ZnruwmQ7HOALwnYiD1AgeDnpU/6WeweU7XB
hlfh4+zyxms+KEgrsuoy1JKM1b+YR0ZP4plY8mgCd4pyO3ids+1HOPhNVx2GtmzvMarmn/t79Ekq
153xRYoKAu0gsp56/OTHocWi1XpW8GNq45P4LE7h/JC7Fi8CYIP1lJGgHpOgfFFIYoZzzwGndCex
g0pmcqQmTtVtB4x9FwbduGli37gPO0KWxVM801/DDEpfsKqRfaM6/clSpfzo6Uq2MsK6+aGkykE8
lUrda4iuZtEAoTvACU43ijQQBpY59q05odAJCk1/byGOqE4lPcet5rl9k9dHaKzB2YhiyB7o+d9S
+3ZsU+N9kBIuisi0Lhp5Bvui1OG15l37BKv2JLYVNPKHFPnRlf6CtSGgcdi2E5duy29zrm1sowsd
ovc85YdjTN1qAth3iJCLX9IansfnNuY3JW7CZpLOtszBpMynJvGy+fXiaZr/2Zf/f9zSdmgJ/2cY
6fY1hWMbVr++dbbnV/5FJJX/MOEYKOafyNG/aKTqH4Zhg180VJO2t2Bw/tXkNv7Q6D4DHLQ0hUa3
9tXk1tU/TMewbHrSlmIQJKf9X5rchvbvLW7dtmiOATfU5665LZvfEJU6xHu/5GS0nWnxcYjeB0WP
jWXloTwmW8tcTuq6tNDmrUihaq/Nq/6OAOVRzylWAjfbeON6mGA4PzXFofU22A2UDKMo9utwIW+d
yE1JKyFw6yFu6MTsCu8u2aCRXmevNNKZzTEJSD0XOejP8uC41g7nZvRf+I1/lwHNnxHUqmMYmsWf
b6jLylMJ/UvtiQRD67FVUB+10wZJ2E3U89us2g9J4hxfxOGzESp3vx0QN5+amd9xr7A+/2EP63xT
lLNkSza0b/+dUfdQMiiYtvaD0x/kj/yuupBULr806/Qj8BbzbPDDutfvcrJEDlS/4nsANyfn3raW
06UsVvqtAvzxSEXmNT1Pu/g2bt36zDm6v8WpUa/C8/hq64uRPuK9hTMkcvPt8J4/BkftRt4U9i+f
2crsQXqMf8WMzG/0Z8ofOfGZi4nXgGlZTNaC6tmifSkf0gfQYpK2M6jcWisGEtq0IJCFCucEZ4Ci
zTE9wg7/iZlG29J0BiDFbJqZvO1W9+VZiZfKod7Ye81NX3K0rIvgPbrycdbDU/YxbRhfhOvw5G2J
KorVRffq29v+2F6ilWyvo1/jFl6NO40r3LhxsfhQD2W9bDAkRtKO2Xn9BoeyBYjipm81ik7dlXbV
C8KxVF1VD6gLaEGp6koNFv51Lv0+eDhfotvxZrKW/sk3l5V9zW/jXzSXh3QhnfIr0K47QsKzp7S/
yj1tRJfd4R/HH9mrue5jvL8L4yMql9bJZDisEMK9yqBJ+dvOhiLDDnFxXWvWAs2sOf7oUo7p06Sg
k6Z/IN9ChoCnYt1WL8Bn3vIb79LkZ/W+Jz6DbKt8G/ooCZbOXbiRzkSVnf19N239G7TBsFepTtNZ
Xhavyb60QZcvgtvc1T6iFWCRFrDoQsb8/tZEqxjdSLyITBdZ3w+V3nF+g4UrONlIjV2LQb25ZMS4
QuW50dfBSq+XmPnDbGE8Kz+9UwHg9zT9wEnouOkFAcNLcFJPms+urQsXzSlA9dQgbWYRbSzcnwu4
q+PBfnKiRaa7Y+4mv6pbiPzDGaaCfpGfVZq9d/7OqhYBdG2MzCrcvqVz7dgTiMIb9AvHEsXiNnpt
d9Uyvah3oDTsB//NhHt3aPDsPnkP9u2ER+I8EkPSuK2x0HbmOb30qFRWAByt21pfEYlVbLO3fp1h
FN6W2+SH43I+4eqFp+Dk3DiPdFtyylbFclg1y5RfxyL51Z2JnmoBi15Rl0JX2JmXOkHtysUTLdrC
wr7+g2qVdYuUt+0W6oJCcLJqXs0tIkyS81YOaFcqlct87dxiTm4XwanGMZUujH5HLjLzuXf66PMH
NNcQKHdQeAhlxwWtUFM/jVuv2Oog5ZbVOU2X7S44xRHtIM6BWuOOMiKMFfKe1nQ7RCFMfn8mD8GK
MeEzXJBkoy7G7XBDkc3cwOcxdtFD8zK623EbPMBAxFWfkU5zgf3gwyK8eq/1h0RlFmrSqet24xPF
qJXuLJxbvLYDDIbNCOyNlJjN4C+pTdkXrX1wbrtT8xzsQdFYz+Od/CS7qRsgJrpTLlX/X07Of1fq
wUgjU8xSiAjSlO8SKxVDsNGbarmtcZZk2JfU1Hqyw/q/6DD/dhK2+TeGo1oOEkyKrt/Z0pU0trKn
lFtD6a/zv3DGYTf6w6+pDlOyYJqlPJVc4v81FviHU7+q/v3qaiu6CjRcxw1n6448q0N/0yECxdDN
walrVBzp05ymgno6i7bFANMrMzXpBX4j7K5k7RWPkY+8X7Ffc63PXI9cic6STLp24zX30IFMtspP
DRvfusXkT51APsbtcBnoRy1Lu6rXigb7gCAOfWUPqs2MVykAvuY94Nz63AycMpKJON9cP6BuiS7Z
pJVHvR8ptkXWPjbXXlnXj2rRGpgzQ6JLZGRFSZZTobKnuwbz25qj3JL8catq3WK084fGsNp7H+st
FGR4ChHc4DTGYVDpfoHdsz4OVhZuRp8LGVa6Z6fLEWAS5ZFa68R4b31QGBm5Q5UplYuBUESscHnZ
7OU0VjaaPO0sIjbWJrGXC51QDcn02mVPq55idbjsCfhhqNHdhBkfga+94XRgLzJgHCU6G6QiYHHA
2D6pRQVt0pkKl8jVj7Zq4rPao7hDd3wfm55+CruSQv1kdpyoVPg7hrSP7XFrlNWtmYS40cd0PYQY
EHQj03iT9od6RS/DORX3KEo2y1v4SYOI10chpUoT8SJlatNSztaSChxKi2Tr1NRgCkjPci2558Jn
6Rfc5OMGOMhb7ww6AiWCjUFse62VbLtOhR7QGPUurpXV0Ec3Wi69OyrvLDOmq6G++rzfRW6nP6tc
97ZGgc1hAPgRYesNJIo0TW4S3Riaj21IBp9OhGPv4apNTAYJHZ5wehWoC03z3pj8exlLNajOs0z8
ijQaN8rwsxyMu6mQtI3uj09UGh+LIXkNLq0cpKt6qO+GILuPPP+qhvXPyB5AGXIAT3pLu6F+mtf1
foV4Dh5sKEVrI9VcoFpkmMkSHzGmnsUlIYMxaTDh/B/uzmu5cWzLtl+EG/DmFY6eEiVS7gUhZUrw
3uPre4B1Tmfd6r4d0a83ooIFWjFBYGPvteYck7Uhln6ZommeJAo6PJaYGFiwR58EDNjYO/ilTXlf
4qPZCJkKIgKEejKQUKekYrs6E14K7NaiOaLlqELTF6ZvspNQMWXXqZJ/B8a8H7FAMvClCA7TjZCu
2OGQdD/AFo9ITEN75srQnQd+gTkImUVAalpO1AvcCohZPz5XCK0xbPE9Urei86iiei7E3l1/MzGA
Hpl9WxlQSlwvSqS5I+KmZsmcDq6n+qjTec81ig1rd7nExJLCLANApUnkb4BGTpodkmjK2mRZSx/a
IDhGI0KTWuxC+05I6Juel0FzkePfzHY8kuGxQ73tg4V0ViVgu8x2yxRtmGL9kBuNflDQaWxQLD/M
kZaQnhYYskfILxeNpleOgdCbPSSF80INqJzHnYapJLMrDbo3JMQdeVvwivJ+26ZwStBUTj01juZJ
KOn+0ciHnYAs2ik1OteIsYDvMPLZlWK2rjnI4XZGRij1sGPTYAqcqio8UxJjlAuxb7S0qu83+kz7
GnY6czbZ6qINnmrIcIgWaL+3bgLe1FZnpfLGSETkp47p3tA/kxTcDJElPBSbrwUthj0JYdnh/sid
KHXfGuRfnBHJYdEKDKmhJDp5TZ8oJMLejjocbLROsoDUavm7DmXBl+Uh9h5jBwen+LA8tSPNCYcp
QLU13fZUkkRvx5j2HaaMwTvO2638nlRe6zan7DSdpM8stSFipY5uudbjImBed9L3+Zlzvz7SYJp+
mo3kDcwQjsjz3u3yEpm2+E4ZUn2IPtuj6k9k0dvBufzKD0zZAWShunrjN9LfzEP7HG1VAvuQ+DHO
PxgVXTiUtk4uuTAbE3g1dBJVt2kd4yw+0jKRmJ6mboM4g7oVJA+SpaADXxDDhDYsuOZdalFoHSXG
BPI/mSCC/rC1L/PR/G3u6u94eI+IdElcFcFHzxuHnxqtwssIrY42si1YFImZ9Thp52Zna2O8lFcm
8uGjaU8vxgag6UO8MRrH4CJWMNFQfrKPJdkUjvm1fCRgEDd168H3oP8LiCTlkkc97tBtUU2g61zD
j/ZluM8GBlDIxsnZIMhL2yCkHVMvlCEtbSfTV5hdjZ7SHiC6aAn/HK/pDlbgiKdmsBlLNdGm+9rW
dlV75O6uCVx42rxRf9Qkwo3c9AJpcznk3ugBo44Em4KlvjLpHOS1U43y1QkrL3zFj1O5GpPTs7kC
HJmEghFq3uRqoxBGOjrl7JASn2mOENnag7w34x03GG7sEk13YGumD7+BbIU39jF0zZliE4lBylZm
f+hUsnx5dBIshIM3C3ZHA8CLLyV7i9nlN0o6pTk0XyWy3y8+BrsPXQto99mDpe9Tmn/hVi+exmE3
We/CmSHMOmvaXn8njXDYcljkwo5dbIQ0AZ6Ns/p76Bj9PJZkyBwbdCT40hfmjObVOANDbpOzGR/0
35onXJaX4IH1U/tOH7gunroraXf87fCDqe9bcax2w2/WZAXqp2/FhzZyyj/70hEVu3sdb/EEq9qx
zpw21PXKLchzvXDKW+U3zxFLLRB875wBylfOYi1xBxBANT8ay02nvtWhp7raOb1pTFUXQG8HgIkW
VAi3eR0MFLjbiu+/5/uK/QkJOOckUyjBmzrAR/YVMB8IDAM8yU3CXRtCRl8/ehgeS+mNwN2VHGUe
Q82NwYmmDjvRYCF5ThtHO0q1ZxyCPT5CINVzyS/l8xl16vIDFa4YvPTpS7hsMGTqsAf7g/ClFh72
MJApC6zKTc1E7Aw8HYsMhfjpNO2GIzzcMvQ5cpFGCjbCoANwlWlPefKUYN9ECfB7hnz/JlrH7Agn
irWtHjgFk21C67/oUAes5rCeIr2zjTeOqxmdHSDGHvuYLWxJH/rqvxJP3QKIbo/RltQGg2b3W7bp
dIfJAAuw0ZteSJZKH6CG5I4A/o2spwHgsyPD2wIvbHKIOCHgbPiuEDJcupQcNSxRqQt42cdKDhsB
GTjRhRV5sU/T67BhlmddSUroX4EUKtPGdJRd60hvki9v9Fu2oZgDPhIGvK3tslPsw6+gruAZxwPC
uuV5zL3psSae6jG7sJ557/xkzTNXTynDWOhWLmJ04zdSnXCbn1U+d3hDkPvBv+HCStcsttF+ALGF
05V/NXimxbN2ZENODyFmYSiQtPRKXzwHT7CIO6gK2FKd0WVZ3j21D8J7fdCee+68mRertD+iXXsg
vtVjmnAJJvxsLLadaXgGzorVjkF/Z/nWl+zlL1xCu8eCqKrj5Jfn8Nz8QoM2G6yu0tixHgTUdEy3
btVX72onRlj1qpzjW3pAACfvQ2UPkyiYbXm2Z3L80mPV7SrxUb+oJ+O5fAEZxAST9HacqwFHnbal
LUHEGgWVZie9Ge1+eWBJd+YKQymENWL81cGilAEQeQSltgYQQNwAADzcKtiz33NXfasPdCorusNv
kuIpCoeBedY6p0F+JWyGYBsJ20ny+Z2CCC8D/JSLOB1LxDKJwyKV7Lag94sTZRVCVnBUsqqUfrf1
F7MKCzl+d1Qv0VXAuGpLvnmRN9YzDR1ENxBZQ6r+a9feib0GpuwO0bfS29MxJuTcM61zfW4iLkhn
etkSZ+UPhgNlx2EXvi6/8vN9mFO9cJ9/UF1BkCV95IC0iC/15sd8U+7TSxjvFemLBNLEvITjKf4g
vG7MDgtyFzgs3cGk2ZvpJwb/ft7D3sH92dM6DIUfe6g3puGVySPjj4WEPLOu6R6xr0f7+xVWNiuC
8ZS9U4EA8v1AAWRQbOkh2y1+faERDJg+v4QfXJcYDBTl0xr8/jQ8lE9xa2u/Oj8kNONVBA1C05fG
GjsAszCXMsZH0va4DusEet6m6haazMKhQG6sNTeNuHBfYrR7Tz46w0mhytjzZXoLgmchphrmdDuF
IxamskZerLf0dvABGjQlF13yqq/6Vn6UwVF9qeKn5NGscNBstW1Cfo89IGT5nMgZRpsDCIQg2n3y
gF9v4ULxKm2JP9uAQ81tEn/qrbjpdixP+1OculED58nvv03N7WBhay5+EhGQ3rv5LC7n4LnYGl7w
3n+T91kxC7gOpb3K7xrkNnZ4Fr38ZohO8Ajc2AmfqmMOCuRTh1Pwo/j9R0V942fe558QiAG8tSzq
ECqcBujXHNJ29sw1L74QFv044ACOd90+9uYPlQbgjVGdOMaCT6U2dibh+BnFCVcRZWu+kMWC6tR6
oKD0qfjiN3eAbI4hCZDAqWghA0+yk9qDRxhcgdQWB+0JxJUW+VF2yb+VhVmsl39reJPTy2IdUsmn
hVf4inFGnECSgr4LuCzO4getJ5YKX8MisjgRiaF/W2h3ohGyO9Urob9y6sUsbEeVkW6UwaA0bsYU
qI4bFuqeUZFokASU1eCtqCe6yNkbqq7g1Cg/bfOrwQD0yL+JrFqyk4Nd+M0cpnhomCRcMI0HoQM5
C/l0h1/XA6RdvSc9c1xb/UbTjoxOS1l+2P2NyGGO4+g6HIffxq/xI0DgHTrLV/3NqtFqXai5wU+r
+xgabZClJn4uW3sF58g1SyTkYGPsl9Ps5sd8kzO7dEfdHs8p0wycy4W6QSQlDW516ODEnWEWg+/H
0P1bBOXlxJsGdvBBPdVbCn4ML7UXnrP3YpdskFC1X33lGZQ1r/WhbAk5tblSPJib+myaB3EzfQ/f
5pmjUgid/LqcolPxy7qGD90JXRWcj1380hxp31I/r18mAn+KH2l5nEFGYkPPYEYQr4RDzJ9+Geam
ok0BYJe+Pr6bHCblFOfAAsxQRhIxi4eFSBeKELUWAgwFFwmw7jCGmXSY7k9IYncacnjfYouWEQli
C82LZ+8399fdt+5vM8aQgTxNWwblXjpYU4xF6f40QYLVPpgfs7CD2pREl1aUyMCdFHeV2sQR40xX
txAVxUb2ACUoLKpCQlQqnVhSdH52ZDqGljyE0cSJnZOQmFdEGiP6uMRWdNA1k+9moTkCByH6yEO1
7WKIFpypGrp7WqW4xIlN7jUURQic/VhOmFEJRkckpOi1htkQVCtSjLI06pyQM7wu6d4liBhe3RNd
IuXY0fIi82uZCrtoMeHuaGy5dZBMrISb55b2s1sGWFCAJjKtrghABzeZNSFypEx2iS1vvDFrKJrL
AWb7eIpe4tjXauJShcSQsHWBuByUoPFrDYluTTqJW5K2+lQzOzKViIDgxLSbCdlENqks19rxoPZc
16t0oZACWzBa/YQBmeaDKAWnqFXeCV2A0s34kPSwsQp4VPS/kyfsu3uzMlBLMo5G9WEgjVFaMrhN
NTNkYOuXLA4+SINv90TFUKxHzaonjH/tovmQWEgRbdAYl7s0PLC+fuxgZBEMtFASl/PUm4lIQB7C
pCLv1F04WrdohdQneCeiwdy3RniE7vimp4WMykagT9bpj0HymfUNbiFL+laB5tnYrFHRzAlEziDm
+itskl7N3lWTxQp+BoiNZgWFYOkQcQXT00JOE1qmt7x/awWavZPYvRNaSXkZW2ESXGvtBwsaVJIw
exmijOtqDeZrbKyfujAOEkogWxACKicF3yGfEZZNqjcSc8bSd3kV8BVuu0kBWS1GP0sA8qJhNQRP
G4LYEG0Danl1v9xqQzW3fSK0DtRFat/6uEYIjq/z+sdkmdUpOnTZgsMxTXjPmsXy9KjzVRxWhCfI
ot1G8lasKE/HCmznVIVNXyCOAgHWL6+Ex7wORXTWuYYOlkK1cShfu47F2P29eaL9iOYulchwqVDN
tdTTYgMC8JSZD5mOhbKZxWsnqm/FlG7hHOu9s4obROLqmVxbL4zKkd2bId/A+CUF7WsJe4PMaYQX
BVNUpexuRQ0vs1AV5tqj9dVAcYiDL6gV+zQeemKjmTBXRPnhPUN18Q74Fow2FcdUpYGF8trBgX6k
p++TQQLQNaKFktSx4cVZtpGaPNw9RRpNpXJmRZdG9aaUYhYz6ODk2rhYs/EiJMhABqNhPi2+p9X4
lUxcacwiQOZMPSjvdloMgEhGXwe3R4MmfkMbjk9GYUjJRFbLEeYhFxmmRxjWDFND7shsqXXbApq1
HyQuAEZ47ScVli2YNdalREWQsCSI5MD3ftsSsC7E1yBKPjVEEVSfiNU1u24nZ0q6UVpoQJlMwI0y
ULcQwBPu2pqKXkwHkSHSU2bS3pugd0WFflvYVw+mRYDP2Nykel7LZOAyCd3Dldg9WWPbcryNt1xF
MRvLMEBTY3U6t7Qtgs5JRgi2CMrCbQVIJ9QFv5LKi7LGu5AnC5hTZUqrNVBdhrR/TcqM+UhGL4Yx
PD9a9QswVoyBRfJudBbtqySYz2oBzCQ0rwOs80VvXezLqW/ieChL1tITiZgeoQSzm6Sz/FDRBxRE
fJS6FWNrNRQntZbQVonGSEzc3cBlP+uMlWsZ5TdSPHAr8lspltLY84SrS03rc0WZoeuC7wg7pYLW
oyoJrGlnrOI6RkYPBSi9dFBO7YAlT/4gx+DaV927qB9CqTrT19hWRs0B0LXf1kTjPm9dkUg4QyhO
MHJWxXF4cp5KU9sBX3omO+s8Vc1mGHU6bZ047vKm+V1lewtqeRjmXE4L0CYYMnBUtBnFJiN7TwW/
Ten+Nlp0ysoBpTxqGTVkiTO/f+qzNTsaQuO4jWoHfTuzM0E+Akghz0tY16rm+BSbBROPhMS1Bg8p
gSNbpabtO5W9s5TWc9gkuZ/10P77tNq27bLrdNzISSMeykbAhClmT9PQvcN6qe06JxAglEMWy8yJ
8mK4lIIA3K/35kh5CIcCtRWm6wmYRkr+mo1iGxowoc2CMUEHinRHxRRg66SFb4MUKwsOaBpnmMkR
mcIksfJbOY08VFFWa8bhkEXhTTQmt8V0nbb4VUl6zGitjlR/B3nTMprZupmuMiYoLov8kuHG32B5
7u0FarJWLJ+LFh8kfLg7gsMuuckcNOsqUKoZi2i9e54UKrjkZ1x6jlNnVhngZWujqG3qgjxn3USv
NVRZVg3kTLVB5ae1Apez2iqKsIkrCn1KZklOTKKrklWHwYyfBf79LzHF87RM3zCMRFyJyaRpuJBJ
Be6+AoLITh3EAy6uEjxqTgk5QX6cNitytmJhj+yPBWaA1jwW+nKX4ITql7hwRMzqfkAw30OKy3RI
cC1BD8QfLVsuJC0JVABwhDXPHNE2S0N9/lSBlTvjlGdOWaW7RZS2eWnu1KTrPVOQBBvxMurpUnf1
ZXJHFBvuCAk2XWRUjyK/vx4svhKxLiP4XYcAKzzOapfvtEpN3AaInI1d2K9Lo9jg+vgZ64EyboZz
/DoIouaZuu7Uc8LSoe1PrQx7pR8ib1Gxs5ndc5ub1DW7Zhf0JoBRIg+NRruMOZfcaul36ITPKbvI
iQPjWOFldAldJHcdJ18WPxNQwRnTaq/yVGmOmObvaSDexiaaN5qu0aizXg0xpNA3TL6mjCARrDbf
DaH+puK8ctpEcDWJcBsVU4KNK9Dn5x79UpLfsH8gZdapCZhrzVqTs6dFEA5RtTxD7FOZ6aqa6uE5
YwagjlezKNFomtLvPu+bk4qhgDp+ZUeA/sj66J7Cdldmxpcux6LbFoC58/knKcPIN/XBJEwbzpiq
ev1EfU0SmLHFoMEcnYiPeuKsNupf0Lq5sukcEhG8eLebWt1dScFp7cgD7tBClm6B2IdH2AMs/FFH
lEE/OFkSP6d50vs0aNDmmqiCalrZ5CAAFPDjDGX0REdjHqlrhJ1xQiGMAkMiq0+cZru3LgGYC6eb
l2UTF8PDoPiCiRdfjnplszSFum/zUd3ft/5xd8rA7EUkjIQ1XBo6Q56k1Np+NKO/39wfMxtgibEY
fvwh4NVr/gYDluTlFbO2QJLBwOKxafUCfqjY+lZqyZiEBNEW67Dba9FAhS/CIRti7LdXiCGEHMFD
VEVNM2PltrIBB+g/O5Wqk7b6J9M6+9dNP1cXIcfSvqyWyjaZm8KW1/BMeTVb3m8KQu733buFYn0P
L+RfNzHyAnXR6l2yUgez9eYOHNTqvsNiJz7lo0lVTNGKRzEYIYj3WnrM6lTd3Lvd/79q+xRVl4mh
/c9+/n/B1dy6z+jvkr5/veHfsBrR+j+ihmKO0UbSZCBJf2A1K8cG2pSlSSJqMHGlyvxb1ge7hrxQ
3YRuo0vg5v/I+hQDdo0oKqImgaxa1Qr/G1kfiOl/CPtA4KDrE8nthOAkWwgM/2/pAaumOCpncz7p
EpfhLA2ZABoaruW/bep02NeSEOa/vzb/+QI1A6xoE6czwgvMHRawjzE0ZcIKym5TUG7M9dF6GZgi
+32pHsO5jjcw4h6R9I/bpjePiIpHnF6q6QnS8jOVQvyIrZrg2nkm+Jo+os/VXWcGvsB8nkLSnht5
3iRGeMaA2e/HKHmHUfoWSaxUs2CMt5W6msbGCZ1IX/u5gayZfHNUXrWeuuS9sHq42xzv/xIzt4ry
4b6JV91cnu+bar5kw8FEGuEyLpJlJFQ6EsZ13+B3+/eu+NvH3J/62166v+r+IHrKTUwLdNMn0UBF
Z7XSSikmqLf7ZkB4pq+q0VVbn7g/dL9JQxnL7cqJ/e8eU8cOAsP9mQzU87821bs59/7O+1P3t/+5
e3/sz58Bxcgb7/f/y+b//NfvH/Tnc/GWaWDlm2nXrQY4cWVL3LeG9e59688T7Wqe+3P3vhVqK9/3
vvnnLX8+5v6W+13omagima84/92LUQ4tAJPWP/q3T/zr0fvbtRAAhX3fBCuIdTv668v+4zv9+Xv3
z/rHn7rfBV9HR0lWB/fPe6tJpaR5vx8FpuwU1RDAiVx9acX9Nl7t56OacHTeN7PV1qfn9T4LGzJA
1mf/emGxPvHnJX99xv3Vf71offrP3b89nbYRf61frZN/bd5f9Y+Pu9/9fz99/xN/+5Zhh9ohWo1T
NhIeCAur/zZdv+z9lXWIn9O2Rgo50L0p8N3v44r614vuL7/fXYQo2Y9P97feH/jzSfiO+JD7/Wz9
+PvWn3cW+UjT+s97TKHXmczR2msiVPAVVuJOwo9oa382+4ACRS5hUr4/P2GtcysNEcIohCwuQCxi
F8C4OwpweFL1kmvEpv+hphQEThszRXGjE+btQr+yuvOBzdXp99emtBoGNfZmarO4+/fm/dGoMw4q
qPfN/d795v7G++v+3P3bR94fvD99f+Gf990fC+SU9h5iIr8OF5PhOC+/hrmO1vxL8pqZcYgF/Rdd
M1jwZt2HuQ5U9xulJVqMls06tFP8gzoNTdIh1X3t3BN2N0If2qtGoG+LRXTTuT4van0ttWzG0tzg
e7ybknWAZTm5KXcT+h87+v3un8dQqwHklCml3Q37S6MUAGTrhIG9UV5VUP8r2kvfRk2tbMII5jBG
VRD+ulT72D2vcT6xWDLDVtwHQ3C1dO3Sgul3qgZTahc3NL5G+JL3uzl9T4CZHdPKnuY+MW77hJgf
VBimRC1oSHrnjgSoVjg4Nl5rE1qYU+Ma/WX/oinDp2L2kk8GRH2IC0IirZa+sGXh881FJfAnaXkO
yDHQq17cknLQ7i2xbveaQIvtvtWajbo10Dso6xhtxk2E4ZN00fkOP1gH77ZaWSd3ZsCfB+NBfFCI
IvL/sCiiO9D7P9EU9yeaWWCFBAXh7nG/36RR026MQtqBZ1j7MEANIU3ArqfkrDfEGgnVyClArIXk
6CFELBLJXLKRHwkTGP86EJX1iP1z+N237o/VWTPTQSDMLKOoLZQlYQOrrbqaoalod/DQn/v3rVru
WSNiuCbJV8lcwRimfVoZ6y+sUEQuigj58P1+ZPLUVNNwwOg/UBMz6Hy0QV8jZIUc05sjplFxoXbx
12ZXb1mPy7toWfxgBOYdNjR5wkqkXQhVy4wKC5AKRLv7Td2T9QTVRe8Tc981LWVThfoqlQTo0x1F
TERvCga00BdoVU2ewomMmx5lOq7z+dLCrn8WC5vFRfs8fZAYjujVpAKDpPkl2wo/ZbQJFbdGOiYj
vHPS3zEFt8d42FThWw/JecLTvp37N++XUpGta6vtlggEMfKGSXY8A9EQYmstjNCfbAvTiUkQFx8l
6mnq7z74HPL1o5PGUSwH41A2ud3LSE9H8MToEwkzXeki25vTYV10QqAu3IR2YfkWzbt8+UbFnmiY
EqJ9PEInhbPpiGThAKkF/GAO/qjedLC/2k5RyC99Nb4xxs7aDTQvhK1Ggvh3KvWXSNmslXMcHTKY
avLhjkV0akS6zvi93BbYJUZ7aMWIAfsOLPGmZXciPmwZcCjiEiIg1QRH75AJKBCdfqCq2wbV8LF/
W8ue9LpTytgPEV6Bwo/QkvTH2Xwqss3Yv9Jloe3xWHW/9WHT7M2Dkbo1UpqBXt4+mR3KKQVBF4Lm
mOZW7fcd5PH0Cdc7jPRAPIfDXje3be4E5lb5HEPEcOWGPBaqB3J6zFsQnk4pnvFLIGaI2L/KNVZe
qErljzOsGZk56kYs7e5Hhnzy1ryYwn4St8jnUT8yX3uQTpTJhGwbaFSfV7tBaW0y2gYvyWGyvPEh
jF3p1p1iejNe2Dkp2cV0z7vdrO8mZYNNmC4Uyc80apfsEJYnUnWkGGKhry9HU/5KFqbUrEph5C5H
0aJA5QKyNptNtOwb4zHtD0mM2J/zQqE0TUMy/SEUXm1PlBaWAwYa9jetQjHcJPzbdFAABQoQ2rDk
AHKYTtGeIkSoeMhW1WGzVAfth3NW1X5HC1R2gDUuHjjpp2wuRbojrk9ZmacO+0moE+qm2PNd2djW
5i4RPGToSu3oAwwbp/so+4OGggeBA4H31HnXfBynSE5xD44bLKVj0J1DrzW54rF60gRPUq9Wtl/E
rRq57S7vtkHjkupslIds8SBFNlABWRBD2q2okJKLdFzS2famj+kWNXYCNAbC7KWTdyNCrGE4ap0/
J/604Z8ZUgaDA9l3u3E56Cjov5MPnRxsolzGdiOLxI0/jfnR0H3xKguuCuWuOMXGQ/ymTbaybCgh
SjozcCd/t1i5cyqEm3yFIAJfiJ+WCYULTibO2iZBBl85YQQ90Fep3c8O8olxPMi4sDE/SIAh9mzT
uZgVp+/te37SV0dKC23SRLr25gNh0E2yzS0oIY7+u6IHfTM7R/OUMwW0gGoa12aacc0+QtSj+uM7
kDzd2CQUOQq/yilmOOXbak5m4KxsRacn4fIpLU2fyLEICdxKZw5m42SdlUO+KbZl6wms8Rk3extl
Ac1kOyRyxHD4JjGijNIbuhsLJ4VWyKF/05Q3AOgGXoZt/4QsVvHSZstXMxa7wpCZmeem2vCd8MyY
ZNPC91NsSEy36rXVQPJsFOuQHcQed4Jfys/APTu0DQzF0ngcxqMu+tFXH5/J3uv7nfCZ8XPViN1m
kH3xmV5YI2P/cOIbVptTvY8e1KvgdQskaB/3kVx/KMoD7fm+RPZI9K9EKIOLTEPJTtJEPOypWRmE
dl7dCJdFvGcIByu7oAOYUie/xPT41S2VmIYcgmzbPVqvaJ4tTFDGIVO30xYBzDO6HWzi4WU5UDRe
EFa/WmRezBuiedEWUgNDgLYILmIsZa8vGGRQQ1nbNuNahw3IsUi/WYhitukTR8dKuGpg/ZerukCy
utBkT9tP0s7oxNGtx2OrkORDV3OwtQS0ijMvtlo+X/voOi97E+v4PSl832eeoW8KZPTJzzi/D5BQ
WU/SC37N6Xsg55bDh4FeOTrnQfSVAYjTJjOfEJiRqZkGOOi3AyNLvK9EN64/x+ookU6d4m7zUi6F
ADnQUExwaGywD+gh0cItbCNo+W1+8i0fordYPfDp6YEFTYQKZbBJCouu1Es34xMqRkl2F7xDlKtJ
emOd7So1bUG7+5LoaWwQiOBGu9JWQxW3lx3Ch33D4VT/hSyzeqUnoz+mXrNTLwpEeT9BbTE/6o2n
fATbLkFD7BgeR5rhpaMj/qY1mbyE1yR2xGfjPCYe3xx1IEXM18lyg2BrAce4qShVqy12rtN380qn
QjsnqJJAt0AeLByBI5Y7gkdKrq090el3gm3usE9tlFR25GtPv+zvyut/tb7u7iLaao/Kmby8R9pt
aFvSmzquZ0zxmrwiaKTD0bxqTwNaTIMyK7Z6L7jShOL/UXbipSNZx8NO71waX6UbPJIYN8gEVfgk
vHetg4gTJx1iknByaF8zhSrhO/nh6O2wK+TRFv9X+dFuqofYQyoiisCQnlgu4a8MFidsfKxwexDw
DkV7WXMa1R+K87JXjFUA/GXZZMxuE9mD9C+97tDGoO8IHeU4e+HWQBN2Fn6JLxKG6thuP1Ghefm+
vGjb/CLeQjSI1ORRZCJiCqDod3Z5Kzf01/NNfDHfkSnxnPRKM5uU+eXL4FuTorSKn6BGEPmAdw0r
NS0Wjlk7ceNLm9oaMkx2+ytCY44zHhBv0lUmcO1ZfgH54Rb+8EiEYGQPj+kB7ZTLwe5jNFHZaUgw
wQ2ch0cK8ZsPWhLLcTnWZwUJrRNuwZ4crcg7cXrnCycbd4GHNrBpuWbY/sIEYS6eeQW6SJQoy1Hz
o3c6oQP/cMg5+2D/0X5Ox/wM5xOU3IbZx1HeF8cIqpNPi9FJHcHDH2MTCG4np8ChPe0WLlAC3/Jl
J3nsdrrpoHI6V1fhLX6a3P4zuVp2cjVs8ad+ATe30+wKZqLdvYevOoRe17pictUNhgCX25wWtiv5
zVf3ykjGocMepsdHg4YJIo3FcB3Dx8flqTkC1qh26VnYaq5x1K5Adl1UoRvrkXgO33jHrSp0bnTS
G2d5J2fDwcnlMEKJJNbb6H+VbemYXFzec/5Vm3DDpGSXHTgcXpJrdxx/0rO5GY71J6z+ksrXm/jz
lp/jJ8SJP9F78TvfiuwJxhjtoB36E235pbAZP597lM0Oyi3xFl90ejKMLTaqT26v4nfh8kJxcuab
hFTZvlpf/UeHvMZLD/Ul35qf6q15n88MhAyQ6mfznvxSnfGMDHZ6Tg/pQb6Ben2sL+ot9USHnbqR
T9w6WOf4A19V6jD6+K2DQBWx9dHY0rDYR2/rQbcVXunwM7xBwGGEqz9UNk8xNJz1m+QXaVs8cEnc
198cq+UtK+zdckj89rYcQsaY7rVMvfLE1Sn9vh/33WvyQDgP/02cRe50yPm9cIZ2dqfvFVo4pUOX
BGIR53P83S1uhwLB5mSKexeluskahV1DZ5ILFrtJIO/Cnr6Wr+RZCLDa0OezpcFHZqLSJEIthh3g
JnyJJ8Zl3dH8aYd0nLPlkSbNdtpN/CDzefrdvCMGa23F53gvriNT8l/kls9O+SI8EOTph9s1aCaR
ti3i6JdReUs3qLB28W7yuBYPJKl5yl44KScy3z3jKf9G8YTXIrJ+pzR5UInLXDLxFr6a9FUtP7rg
/dsYD8uxny/pqTkwpdCmlHNFfC8dosu2weN3fBnZ1ZOzKsMWd2SqjLIwviyv030AvI8Sq9yOCxF6
/Fv5ja6PQQWLwxfSNv5DVlgyfnAZ/BpPOgPBC0nt7rTDGmN+dg/13vrKM08g+vIJjZv5yVbzDk/n
ODzo0/qtFxLVnPZpQOYLlwzf2rPxKt6aB/SSKWLtyzo/+JC+6g++Iky4WHPr72E+Lq9cEIcv5Gp8
PaFYB2MGNqYI4wlfkTt7BOXQot/P3heZruSu2dMT7g03tMmpcyIn9JoHxlIukx9LfhrnTXvLHhjy
sofxxH5Nt6JTewICMXSjJFNzhjIFcqQPcZfBijxaHsnB/P4VD1YeIsQtBlpX31gPZPacy23Xudo1
fG18AnT2CAYihrGXcPsVuZWnbTCVBNvpoh8J2uSCh5mPI7X2JAZJRD8+q7HXmivOl/F7eQf6o/2W
3jWEdcTd+9a5eK0O+q47RNiAn0DJjIbXJx6XNPmR6SB1GA7a27RVGJ6b3eg0rnCQnlHl/Qd357Xc
uLJl21/pH8AJePMqesr7kl4QJZUK3psE8PV3ZHLvw2rdfTqiXzsUwQBA0AiESaw155g7Rqi88+7O
XzuEOVyIL9jMzTuW5ctqR57wF76lZV/skf2sjH26TR+Te6QXl+VWPOBGXBmvJrsABgZtbT6PHJn3
HLPhixSJoTX+siC6JRv9Zf45/6zv2qfsobjpr0rOgt5ncBs/eY+4T1H2HcKjuytuCFHfkKbz9pGu
tYfpcuRwtvbyz50uYoHub+W+mD/zO83ZpDC+833TXfTjSvuhY6VFTcsQCgnLxQ8/vuZKo7904RV4
IsbFRxpym2RHQ78+cL9wn26NG4aZ7LXEqJPTDtnkohKH6Sk62odgWZfp1sRL4n0BKSKL4z5zZ37F
pV97T/1TEKyjo8t+hN3zqXoIXvkSH9GOAX6aohlW1daRgRXhA5aMmWLkJRO4NFmIrATwMfVwWkab
2ZI4QVV0UtBONUWOFj0dWZM6VaN8Y9hWIr3nLoQyruJWqgdViTrPqqloFj5GGsteqSqU+j6+ngO2
Duo15P7HTCzTIY7ERROK+mARXm7gZDwYNHLLMbnstPeRYo6xyBiNcUNkbrKfdew7Pke1/PrkI+zR
BlV7XY9uTWryOyCD3ADLB25dXEKbDwpZ2cpSnppCQ0jkBlH0JkBMGqGyqm/IdEAKQGiL1WTW6wlX
AcHpMichoSRixkx8Kphofv222CyRRYWkLB+qpcFLpbCTi0xcnq3mjoBphIaA746GXDSJeDzGMUTI
fs4+jN6l+oIGLY0ZUePTpUE1TXJQXqxgW13DvWIYJEmbVLXoCOiYO1cO5GBkEnWymxbs/ZbFCbfR
bqnR7lt0j5w4+U5WhOTHqV6nESPXkM0FlhHZS1Hxh2pymJAuVwlOw0KVdFWNV9V11RQwX5p1omku
izAqdmdQ5z/BO2ttgPsXR9uonMGRDxLX2YP0OY7yQc2qB72mcDUK7sBUHVQ91MTNmhs1Sb7XfT8U
41bVZU+1WhNyF/drCY+QbLV9InHDukQVTwpV/O8pR/KK1TL18G12luupl2WKeExEzLshIchu95Xp
3Zc++St6q5wAJC5Z07nO9BCUjR7fYNDeIJ7h/1JUSBVI2Ri4UFIYzIR0igEsgzkAZ25squK17EpN
Et2spjJozovEOqfLBAfORTwfSkx0QXrceGlYw+2Agxj5LMjMxawBPlNVx0TnvnimPxxOc+qJQEf4
kkTU7P9YqF53mleTI4aS0qsvrYWaq8MJ32wh6BKuQf24c2Se5GlaLVYPJb3KYy4fzrPnZ5supOI6
5njE/l5DPXl6Fwv5qEQY//2UK8p7f0DhWzVI00Y9MVbkLzvXSUAXFBHdnFFlIIlWYr97iYwPJTtc
s4GCozN4qyQmHBHj4fycmookQt5XVHT1Astt4I6rp9RDo7jkNirDi6oGz6tWUi+ieo3qzVBtRPl5
k2LFn97qvPQ0r16gXqreNFVkejV5fr/Tmmrh+eXn15ze/vvqk4S6t+34+O0l6gOFxMELCYY/v815
ve/f7I/5f/xm549uJL7ehGN/eol6yz++/R//3WlSvTI8b+M/Puk0qVY4/YOBxO67CsAvfz/1Tf7j
NlGf7HWS7a/e4o9PPv+f3/4ZteL/9w3OH7G8L70tM4rfOtkdVBGri8Qiq4dvy77N/tMq9ACoa317
G0M1rc6rq6nzOuptq8blDuy8zvnpf1r2/WPUW3x729M6ngUEgX7bdpD/n696sVGKS7Dp0lNULFjJ
8qie7eV1/TzrqQ4ncOW/MmV91UVVz58m1foVtSbYlcPun95CraEezm9z+pTzt/mPrzt/k//5bdR6
51XU+52XTbIL9n9aMmRargxK+8+SoRs6q/F/rX9mVf/zT+nQXy/8SzoUuP9yJPSLTDrbAo/sBmfp
kI50yCa0TEfQA+JLR7Tzt3QIvZGuuwFP6ybKIw/CyV+xV7bzr8AydAvIhelbAMGM/410iEgABEp/
xF5JGIttea5l8g0d3zasb8QqRE11506eeQXPQo681EMOcgQBBkX1RPdMTmQMXhDOIP/MTO6OzvNq
Ya9HxcWole5aBQDPql0shx+FbRwqNG64ptswlFJ468KhW43TtJLddk+2MduM9sNE+/+0D8p9XAhf
L/aJNRJ/O68sqZKI2q4p9yoeV807ZnhpTYwxBwTPhwYTK/qkhxIkwWqJixeIle/xbD3oUa7vyxEN
tLHQZ0w27mw4hxAtq0YGTJnCxHKb+rmLlqcCWMcVIt+DJrgeZokO4ymrt2nsG3Qd/XIV2f69SNJL
O4zpGSxWhU2vumyCuV8jWhzAnNv7nlYsPhhqaFWRyFZV82lVnNxM17sjIeJH42cPXRPdz3r/mjuN
tzadpuY/TClJL+ThFKibtCTBQ+GEV00JhAVN6W93IhiQ8fAE4IEFPlimur8OhhSyhLi2e/oy2uK8
NsV862TlvWEl72BC6AGLgpxyD3o2nMlFf2AIXiE5fR8DSkeWbQp4VgL3crrs5Bv2cfc6OfHRTjL0
6txmOgU2VfRXICeiYN4WSQ0CwJkwtVUjpkmG3FqFsa6CF0aSq51aV3FfYvVjq05eRD2KyIULi3wv
kHpvte8/hXPzaDTtnd95z0FsvHS+R0dYpPugcK8DMoaDLKVz0NybBC9olDYyG97vVOMSxEcUR82v
prcmIonLXxjXpoqaT76EtMxKFEviU4ju07dC2oLIIaNsF9NOW7r8GHYOSRUJ+aj11tITQC4hxDHP
PbQo7TE0xCSvkyAEgLL5bZouAGsdAWo8QFGJ7gPPvM1748tBLG7m9VMxCoZx5Ux5OXZ+F/D2ndS9
BAhOicPrpwtX0MdZ+KexZK3xg7AtvYEdr43fUT3QnfeqmVvk3qJpxv137oG3CT5qB415K9rbsvwh
dHR4Qc1tLexJap9O9Wi8ZiabKjDoOI02HbAxvLKmgOZI9lDr1b7SscUaFIxyHe6yueR3SX4ohXab
0UMfC/eoee6tOc6UOxaqpHai7UQ1U3jK5l+LMd3kLiDOqE9vB5+qdJ9Z8WpweKVR3Le4QDBlZC+t
Eb5aZXDTD3TlBrKfo0RzyFEdKEhCXrF7/U4bsCgCVmgyAu9qP907lklmr49jecLx5df1MwCoXwOY
+nVW4EgfqY7FLe5P3V4IPUu5yZ5uLd8vuKWEQWhayVEbQQc1lFShjNyVXlhfNHl449ASKaLstSFF
jTusfWsRAK3PFvbK5Lr1+yeR0TzPg2JjI2Hgnrunp+zmLzUwU8qYhathz6xSAegl3bePYsQw1HvE
qkX6RszOtbM05XrIKOcJJ7rHCHVJzOolrDGHjaqTXQcLwsT5Us+/+YC3IrHvtBjfY9YmH+QzH/SR
1LGufQzd9INpSqfC3fuaFlxMKd/3UCdjBgA8vUqa6IFW2DjsxFgRbSX/n87BVGyZVHUtvCUwc8Ab
gTtcF3OMI6ZMbzvDH7Hn/k57bR9R5Qkojbf6QxBROO0Njmm0/XcD7o2WFnuSd/eulbwIe9xqXUgb
oR8OQsPaqVfiziSt0xt2OVcJdq/0fbSwcRWd+7vze8ZWOAlxDU6Xbq4/Bik7M1ysZu314kt3bkh4
3U+RD1It+SJfyLioc/HQW1i9s7J/IqNgoOgJRCfgFgwbkrvxFy4p8RA+jvH42VnVg16P7xPqEvq3
5Y1NJMiq14Id//na9+y7OCgPIhVw1YbipzZhGRKIvUz7ueL+rrMXXzIdGgPr55jrD6EkGYzzb8Ok
YCqanZ2kv6eovEynBThT3W+GiKtJ39uUnitg/RAo84FmkkWtEPKiWd1oDbYe0yGLdSDXjbc3fQ9W
YYjnMLMw8RfuBifTDsNh8OmmnCuG+C71nc9ltqfNFPu8SZJcB34+b5yS898CnPaih5mbjPZllJf7
LLVfw0T/8kIQR5WtbWI4SpvY9q5Cc9wGk7j0ZiNcjQXS23C4nHQ4RvbY8J3qlV5MpKNBZgLIqEcP
epjlq6K/sqzDlBV3dhFWbDOaBUPt4MEPjkllr0yQ5Hle3udj/hWlEgvetdtgnH761qSv/am6I2Jx
hRkMvCLgbEujhWHE8dcCSGoUzox4gF52GrRrMdMM1N7djupu1gWICbhFjwSKu6wcgIF4N1jSPsdy
ISDPwIVfLh+9Gb1ME8wMcmCqMS0u+qGx9gl3LuAL9B9l2PuYJPD6af58mBrC1zxvPBBsfjVp2d0c
M5zAQeGQcHFRati5XbHTneXBKAA6NSn05LBZtS5t/T6zr/Vy8tdpn+1E6u5rXCmN471OUxuv5N4e
mLWxI7ARNBWch2gy3yIBjjHq4JJY0IEFld4k3QXFjzLW99484a2CMVZ417mwnskXeiwnujbeNLyl
XtjvFl8cu0VqAyi2V1r30EQS0Ce0Qx/sjY6OzjRhTKvMB7TOlz7MI9lbJGgl2wate2eYtC9NVvLL
p6AJYK1lP22B1MZN0peaspKmp/iB3YKiG9wpz6k5300OajwPh2BJDb1YAP6UDvvNWCVkg1DtBAwM
sipvfjiCVoTusLzW2XPLcJYsbSBclc7VjT3EsttdVOZ7t7aPrm4T3CBbUMnyHEyk4AnKFmnwlhhj
ckgX91ecQfnwGurJQvsIQN+taufWIbnnIDLaCzn1uK7J33vhYJqr053f4SLM6FjoeqZvRdTkOzso
zcvEMRELmNVFnZQ0VTnE3aL5aRH+B9QNAWjbfFlzh/muebYyPaCSizezzHPAGYyHwkrjcLCeq5HD
Na79F1o1Tu0/J6RO0K0NXzPpXHbi9s3089vZrag0V+mDW4RfZdkSkxYwfPLSZd3Or2hUj2Fi09rR
E843oocvMH1YdZ2vzEi/qa0PQuvp2eVPRlDTr34ryF62GAsYNGPanDNiYXdPvm2n6Eb0V8BlMoWI
PSHUo+3Y8RK98l+x2LsMfuhqjRATOGMebRtwzTAICvluQVajLEnUn05wZwU6PAv/V4d/ZdVB/co6
NFyBDUAyRrpTVc9hEE+ASvS7zqMZlS7IQCz0NGbvCkDmkFGziRwcn7prvMc0fBhAA6KWiN7waH6k
TfSzyZab2EofejO9MUL9GlslQp9Cv7Q6jOgdJAOMedvOBKnpxhPxA7TWiqV5XHzrvdTcywrgIvXY
HJSKe1UZ/I8dsT5k4m6Jw7gTVfTqVNNMrmd86TQW510aLJz+IGEi/TBpvGsusowg7Sj8Tz+cFDdU
0dd3IQNr/hV4p7PbwrZKuQjF0W3lmALazy4w906e/SoNOBxUkYEJctHy588U1YgeSfqgh0Pdp81I
8OolI3LM8P5FQqqtPM4bEZIS7/Urv9cl8yS51oMIk17sWCsPG6GFfSftOMHNcf4QavTt8dPzATj4
cCyFPyPE/K6/MEwpQ2vlzBjP7K56zQwoP27zWXb2A9Jm7JF5/HPyxQ8vHn/N5KObC3IerfpIAmRc
tc62isP0YdBsOgtDcWwDcDYYXPdGODzAKt7NjrgykLy4JoWdOWrfh6hD+0d8dVLtMtqPXZruSYz9
YabFZdg0v+OeS+xs5O/YtTGU+Ri1GdCTwXNvkO6z8lv/M+5peOiluDb07DYwRu/Ci92PPqf7j5Vj
s2Tygjehsf+qBqj7kWihJLrFwXc1czfrDZf/4dGu/A8rDWPGvfSQ9xXG8AvTkFxX3Wb8P3QeaMjp
kxPOgxUTkBDeixryBazHElJtWMV0WpM0W3tZcy9SBGVWUMHhAxvspM+TXT7NUcTlfxUWTk57FStt
JvA1xtJmRd7VJQOCbTs4zkXjTIfEX+xVNZi3ZEjcilC/NWtI8XPTHfpm4iaoc1eJX2xHc7hqKvFo
tiJGkVPBa0Iepwef0A0fCDMAtDM0d7MwXvTafwvr9EpLyZCS+Hfkiv7aBVmFsYqdVxQroWHYTzim
+sz9hUv5PtP8XTuBE8qW5CouOUM1wYtphNG26gjmsBJAMDrAxxYUbtYbL5kXb1zf2TUhKrZRFPvU
Iw4ifAJGjd0vl6NaBGjCTbkAJuLCIW9i6Np4m1gTguSKztzMOQo1M6a9t1AY/WEADWFEaPtA8WBX
gsdMN7qbfTplIOdE4V2Ehfds2fELgbKrSng3Nds1qgc4kfnXYOo7oxmvSlj+5viVxOGvaBE/Ao8W
bey+RDbj7cDHNaff2bX3u8nq+9AnHcJLCEGPayyMjJDiACmP4XymZnkwEGy1ye1kcL2MwmrnV8GI
eWdHaX3fmAwWcIGWFwMpv5vERVgUVfVT19AKSV0Hpz83tYGOMZ4ApJ/U5FMOzonO4hS/xYCzcd+C
ZuMyT3DeVZ9kD2AysO3O8Vfq29shenK47pnu5nOQ/afJTpDmIm47q9kzVWZQ86l0P8ARSDZqtiia
XVyzr09LMRf7km5XFM50NmXlTjXIgug2lirzvhwboGT1L/W6fCJzp26baB30JiUMtVC1v8oQ0LLj
tihpZFtPLYNIOexSjcSY1TiQMiWfUKr7cTS0eTXNOZg3sh5UHph6EBxpQ1sSpFu66IKKRrgrMk08
HLaxjwRQNgujIKGkEGNgHEWtbwJVn3RtPNV91j2qgEQ3828F4TDbk3bfEUl2cNCtYTOl3eDNiBvi
pF+rBDP135by/3KcLlqrBLNelmHUVK2Ks2pSOQic2Az3FjstIRrlMXDgbJ5cAmq+0qJynWm7xtAa
Lt4iW6BcUuTJO1xfxDD/e1KtjfefJMBEhp6dJmVj0S3d5BSjNnUdei4AkX32ukzmacudtlICjUd5
G9QmVVsl67nmd9K5ct7+alurX0ItO+0Oal494KKGuj3E+8YO1r0YHtSmSDzpYVGb5rw3qGfaSXD3
GeQL2q6pOG2fk7mCODCT0TbljtlpPnDLbvwuRyEr9ya79MZlo9nWtghCh72OEkgJdsmKt+VSoScx
54c/cgdTZKIInLZR1GAB0rkH2kdLh0+G0g5BKd8+WP0wp++gJr0cXJBhwt9Sa55+vSRGGV+OhOYp
T4LqDg8Y7WW6y3p6yPMsOW3ciXIf4sbzUeNDvJ1ROLLXfd+CVhPfVMnO15YOs3aJPjz143dtKPTN
eQtziMBN8UuucfQH1Feq9PGuwGd/Mk6MYQOpY9G3te6MBK8VHOgCTOdpVXlYq1eqd/yPy4KhXtCp
0eZTe8KY5tQSqpD6D9/bnFxvb4fwruXep3YfuYLbLKxgMyyuoRwrn8s0OGI/gxFdQIWUHmWpUCWG
/cfPhbNxCPFco4xFRKg+W32k+rZLeg3FGbeOVbkwX9V5RXYN1J6kZs/LKg+xHmckx1xgbHmN2MZe
fuep3oFaXz2cj9Y/dtHTpHp+oQyKapI6iNzYp5f0sbPTXvqu3J5+1bIh+sGM2sP5CFf/nnqJWqZm
I7kX6uO47fqMzeQlW/WcfXYSnV//fRdU8+pXU1On16j50+S359Xst2Wn3bZW7R31FFn0lI5zFL11
B+jN3BukNaz00YWRIE9VGHSh3JoduD1zm4K3952OuyH5iwMc9zauBwO7v/ekHqvyr0xkGIs0DIjs
vvStvWjRwY/kiFJrvC8LCFXIM43AhHpaZXq7t8hyrBtt2GtwPI7qgfA+sCtGC/NNzRPwRZO81iOx
9ipkkYsZGiu/HGOqoA3PqPX/ebL0QTwI33zM8no55O4TNJD4EudefBkmgquAmg9NFwWSmhzMtt0n
rb4T1iSibeC40aV6IsIXuXL9YesWnKFVot051u48e142WRMdNBV1d5pUT/nnoLzvq35/Xr1ULUwm
r9rbrZlOV87ULlu18Pvqp3dWwXt/fMjpo/9YoF52fuvzW31b9m12cp33MgRStLM6Z/PtyfN7nj7O
lDvH+Z3VFEyBaFsn/bOa+2PjfFvvj696fpueEtiFMLmXUmurjwcMsEfF8haXOaDETDqO/5icpBnb
LOZgPwBY0v/dfjEm1DDqQS1TU6ovo2ZxUm8H8jQxyMi2biD7Mo2U1KiHWS2MMnRP3RQBi1SXkVhe
YyWl4PjHfFbUKBBLyCqDOu+r9ql6CNQOoPAIQVu3uGGMe9WecVR7U/UNdS5wG6fjpka1Kcclpabh
gj1UK/qiSY/TqafTqCFEn41okjM8hJrMAiWNNdY3qqETSd+cjri7Skp3/4cX+uxMPhugcaq9F/QO
NoYH5suUB62aYiSxw47XUqlMootEJ3kk4tYmRxeKPhlcfbQupfvPl+6/+t9T35a1re5xFypwYkjt
TK+kNPJBEcBOy1J92mVIPREFIaPgudEO7F3cMJaUv2ci83TVlMGGOU2pZYlKqHUMrIVzCiVJSZwI
DZLs24CBsPqF1bzbmi9hVYUb1V5T3baEzgjSE/kzn7tvc43VkbtrKsZyXNfIBzWlfulvyyw5fuTe
5xMuEuObUwfuNK1+6LGkptaDeT13nc8dOffUxpanWtUldpd5HZc4/FQzLtErpC1qci7oiHBORvaS
JYgvkxrsnzTEf7e0q4VpScSBxlh10HS2wCKdkS5neS2Nm6Mtf9twtBBCqXliwtNtU+TPToeCJx/7
SlxCT5IurbdQJzE20PQ/H/5pGRWYvZZ0xi42METOGjId9dCXlAE6DzTLedksQR9pRHU50EOg25Lo
sSQfVhTUB2qQzkZ04w/HWDgG1e8UqZ9ITQ6cQkIT3IrRdezr519C/TDnXyduDW5SvXkmW0YO7P/9
oDqj59nTQdm71Sabsy/1s6hj8J9+KvX7iMrENUG5S/0oNQpfuy7cnTrSTj+ROvJ8iGFwvhEGdrHX
YFGjoj57M2aTEmt+aqbtUY7OD46Gx4VRKM2ErP4M6SRshNx2ERngxxymDPIwOX+aDCJE33rM/bPa
hLrcjqftLafUrGGP3DsmNMDk0QLMzd90mf+qTpDq2CGyI5D0Yw6o07FEQt7Braif1T6tabfwp5XF
r78ypSQy1gwTtwzpDLFOEvFUwkEuYQxcqGcXeaYICTjcuEsNUI19qwGUc6zkw3lWTallEL9oPDCA
UHtaLDcDvtj6/3pAmmEgHvgfFBFf4r+OX233Nf93PYR62d/paNa/EC64kDpsy3ICyyMi5u+ENIeE
NJb7REBwQeCJv9UQxr8s1/A835SZLp7Cr/ylhrD8fwW8m67zjG4buuH+r9QQpofE4w81BDerUm3h
+Ebgc2djg5f67yAVmg9lYQ1Ou+8mYp/jWbteGDtfRAEq7LRtOdFGFFbL1uo3TUEFpnVD7jmKAi4R
wUVZ2DxFQf8wRI3OXWuKA7cT9SoRlGiyFjfkRKjsKqXvuO1QJGDlc99pFoYM8/SbtpqcrTEv1jF0
3IOhdxmyBhf4/A8uRy229mq+qAobFwcBkmujHwu8i0Gxtky8TEFizY8NdYT0o/WrlMAkE8pUB+sd
tMoVwdgvZoUoQWhBc5l3JAaD9auhNWnaNhYaROC8vvPLvr/xx/zJr2HAOmNHpQuOVJRTANX1F5Lt
6FdlQbKKp/l3UpKZHgFzR/RuIp3F+GAfextbRjPgKYym4pZowfBpKO1PTaTvDaW/HV1qTB8UBOum
rw59jg1PM3AjzwQ+ZKCvdDNJV9dtgZDQtNLrtNWSdae3RE10tEbBjxXbuYpIAaN0mC6Gt23srNg4
aG1Du+GmPEqLXRuJ53loKemInR+KcmcK3hk1hACNB297TmgyVpV+HLXoR1Sjcod79tS68NFj76lq
cGiSzXFVgL06Ng2l3zjZuQyBisEGWZ8YSPgrPHIpXAPoPrBDBL3DcnBWqcHth9aSTRPPCC8DOPYl
G3HdjmCx86gc4ZGZ73ZCEUy3ytUwp/te2Ew0sA67vh9WPgwzWtIXvTcVW6/mzfMwu8wt960PCH+2
LMp5ffVQ6QnbrRgtrHdjvxkj+FuFTsiJfIVwPW2Thpp74acEbQUpy4qpQvDsdHd9P+91k83RBpSJ
u4londGO1kv7omsTPwpgLqpda8uq/PUU2PtlWF7KGD2ss+QbP2Vst8xe+9g7yYVIwmtj8dwrP8Nk
JIyKTF30JLNDlc0ygJVmxKCb2bTRyAXazSObdyyeTW96CNrW3aYz93NJdpx9+jLWaPSbRXBo1Ox0
iWFdcU+XbAgPzpbGXw/OsYqXF3NiV2uBFLEPT1szN8NVSHDOAi2gSCk+Ls3BYiSUToEPIqJYtgAo
iTjBJ+3BzTWpz4JMxykgLO12TrIf5XJb2T6W0QYmiNfnN5azTCuHmraYUF1kAd7pRiTs86P4cN0f
dWqMj4P2yhUfCt2IFdQeII40LpbdNvWvADzmm2yJfwxg3o6WwGffzhGhTlaVbgoT+2RqVi+Nl229
qHMZKwp8IDCScFaVzgENzWPErnDlk55EzIe/NeAh3puQ34vWGHdu0d9X7WDuQjMcycLD/usVpOxS
u/ElQmINfKneha12EUBGMJIs21VhZe0CiOuiZudBCDGOE6NFY9m3RX2lhUS2jUCGc3QkYJLbZIOw
Y11Xwd4iT4dcrXejd+5bBBzEQ+ePINuiK76Kt4rugCoD8/DL7tGn7uHNLWYXb8w34YBf1+cnBUk5
fLkVtLfUB90pHFbrTeFsM80lRhJz9ALXMo+w5SQTTbUwlwaVhAbU1MGlN0ZiJe36fvJILuRiHtAR
zz+SEZZjMae/qogQNTtqnrIOrU/owPFddH7etBX4q5acjmmXwZrlik+DmdRqY9jbvyOfTJpQ8Dv7
wbKfSaxdPOjohPTmV3Mvs/e8mO6jNz7mOb3e3Krpgbe2RQnAf9FcwS7qG8t9Vm6E0FCtZ8/RQhqV
oY0Hq8BPGXeooktvFzXVl1+V+zosnUtTByceJx/aVNDdjXErZ7V5cDtcmmaVfbSdtkm4gxdjYq11
DwOxTgFz5dQcQK2Z3VZ9Q1BCjCF5nIjndQZ/i1ruEllHgYmHlVBfYF0sZYmwAB3Y5MEuc4w1+E0A
qSK1N+l+BFD9blqwFSMoeqjoMWcRy/Xky8AtYc1EDLErlNVGO1DCBomc2L7MqB+uMyO48QtsV0KE
RMRUdbgdSsA0FUWJVV6Bj6CJ/pVq9X4Y5Ek1+RXF43VUN1hvJLMEYfqm82cMxVoB4lFGHHeTvetH
hA9ZhH3PprEGBzK6yXTyj9zScbZu4v9OPICibmWCOijdt67W3avG6MxtXhABMVmhfkNE186yC+5n
CtrBs5sbV2GyoFmyxnxbmH1zZ2LQ6coceUxb3xPBVd96o5ZclXm0i7vCwgjc9ehSvHsChseD4Mkr
P8IXYLTZfdvV5DRxVdEqDRlJpIX3Yz/fBFZKloSXZNsy8X8Rl32MNDO8nvt42jWD+XsxU+eKVpaz
LU0gD2bSdNdNB7xoyTg19RyepWmDdkwSa9P4w2VXTW+61NVlCwK+ROwL4n5XE5D4YixRTcnr1gCL
nqbpjU3dCeoz680N5zpwgBp+3Lhyb2KAKYRy6Hjb4g+u9iMkCVabivFxan+OOvT6MaMDBLyFiA4d
BcLQTmSwV8lDgLqHcJ/rgZ7jjqEZ/3ASP3cN/aeiLwZSuwlUVgfjQoN2rHsThVq4mSqYE44fberM
Xvb2OKGfIRbWnYy33IwCbuCCGy8E0h60L2anoW8L8JzP6GGqllONztuyF0tQ/XQzlPqyN9zwk266
Dl3LT1aW8MlJFZ10+XsIA2n/FV4KzWNMHnqNBp01PHqTt7Pd3KR/mcA/Cpyfi+kj+gFOX/YWbGdf
QP0cpmnj26SkUHpAqEL9bt2UiDv9zvjNhdk2jPkmHWZt27rDTYGXcqY/CCWXlA2jaN8sCxKFx9k2
C+urzsjmre23yBFn46MIs1fSqk1oKyt1KaMA3pOALZVwDJAcgbJz4mru0TFfe7q5Ky03PBox/AnR
k5U0B7BR6J0n6VuX6BSbU3I5+iF+CuzuhujAeCuQla7Q/kzASIjBWioYxHltv9YaCEihVQ58JDhX
k3/bLn17XRnOdo7Nox7Hq46THGMTnG6cGDZxYA6bvD5g7Xdt0vFiAPhcC5NV6lL4qSkeXWkzAlNn
EJAHXOKf0AyLAxdFEiirpLptOzNEZTkHD+BTP2nCPrp1ON4ZoA5a1EAPRflY9QQawRrtyE9IxKWA
CYxJ4ari2lxwbXwgfhDYQIY2BuK8tYv6baKnmK8TL7mr7WaABbNwRo1Wvt3Wa9MlvKP1reAK7O2v
NCyXx6y6mqdOfxymI8Xd8Uk9iDp9Ju89vRFeNz7ZE8mnXHBxqiI52SCspoWyhGTitohmE7LmHZd3
6u26vNc0LvQVSXQk5xmcA2HI1U1pHcK6d0jK1bloO+ETl8Tqxg4hYERj3GxiZ/Ke9Mj0DplNldVP
M+IIlt47WKFJrm6zvLkTRB4DJOKmoyH5wFgZ6FbhPOnOTJRLlm310ugIGJOLAngMpdAhJIBtdeLe
fsoiDo4OZe2+ImQc7RMFpRn09MbKMfwPcT8901SDwZqHMmWPfyGe7E9npusRC35cs9f4Lz67OnCw
05nldanXpBXWbkI4k3lsnYuUTDqkJcdkQRrpTqTYCD1bDxFJkmNDRU4naa6iU8XvdnHV+LH/YBiL
uLDd8TnPAchXVosauza25CTcz1526w0ItLRFOwKsSldlZET7znHn1SL6J0Txq0CmTLpT4q3aTMak
UzUY0B8uQx2SF5a85NHc7pEho2fSmnjPJS7ZkvWIx7wyXoVOvEWMjo+wAbjcQwU/P8QdbEla8Gju
e3PXLqiuIhhQ6YAuKrgsaaFMXLUORlA+Y5unTgdTJqrjvTPgI3XZQgbDhX0JLv2GG477ElZvYaAQ
aYJRXw9c7C56fH42oSBpPXjbOKHPnNrAdvrReyomxCYiaSGH9BXNmiLatkkwU3c1Pqg9EIhp98Tn
Wl11kbv25cBx05c+8OpyqbfAKmyfLWI44EGW9EcyQPxpK8SznFiJykh07WICOjBPwJlSMdP6m8Zf
6XtHsvw9YxEwh+zMftZeOdaT6wTdpUc8xLqXI5RRq69a03sqi6C5bZZy58TOB4NzciYXOAHuNByz
QHx0WW3dc7q5bBtEU5kpLHoFeLIDI2qvuJuaDFdn3GNaYEZMInSJMQu87HcRi241uRwCbpM96il+
AGc++IxNLvwAVnFk+V+Oy7GhczdZdJO5psGP1hVWeiHuaSkW++n/cXcmS24rW5b9lbSc4xXgcDSe
lvkG7JvoO4ViAguFQo6+77++Fqh7U/fKXpVVTmsgGikGGSSDgPs5Z++1BYcuDuAotKeVfNWOJHM4
avbMbyBkNCQe6QlpFru4jZPHj4QNvvolf5EMVde2R9Ng+5B3gl5f5zMgiKBPH4OivzLq4M13KVai
kbk3nf9NM7XfNevuPKBTa7McyrUnXv2KAjUpQfMy30HMHobJIeq9t6kkh6gnLfXIXHzeOpI0ZqPt
UG1nA6KhBEWJSxVhpr55xcys5N1p6BEi7q6iGQHuYHjHxt+lWtsoAJHNkctJ0J3PXlZHP0pd7EQz
9/squoiWi00Zfve8wdm3aVGsmReNh9iV/cHjFZOMx9IdJCF6/DY3V+sxpUyTRHA6hedtB0U3TXXB
c6IJWO2T+jjO6JUi9DLnGkWx6lAGCxaJJ3p4+4DQ180Sw3sIQD8NpYKKp8sr18ra26GQX30oLG4U
ihsJ5f6QFPp2SlMSoJv2GqYz4YXu5G2kFLgPlEcO8+zeEhIa8UUp3tkefCQeYU+I/kNFu34sZnr2
5dn0miedkHjAFg696CUvJ+natXYsDnlpvDi5g+qcgwv7OqcLZDWs+BlpvLKGRRVXFiFtFifJhvAQ
QxOxmJdRsrcSwkJdK4Su5gGMnoW4buYouXLqb2Bs27MMu2u78ukhAnzLhRve5KIbtuwOq6OKOD90
1ewfu6FDxGLLYe0FbKn9yjjQIfVgfF0TSHsdsh4d+UYGfEOt68DwCDKx3GNnBShZLQR7k0G4oO7U
MzafasMG6zOPy2+zMSZHTsDuWnDEbqDCQqVErQiYgY5opswnp/oALwiEa+7yA0B+iOcQYoySF8dI
Y180Lmz+DsQhhYyciSrQM5nauaVOoyKTzxlssUtClnLdsWuErWufc9ncadFZ6woDHgP4ErHj2qiL
YufqjfAfpq5xD9L0im1aw4oq0TWFZghMtAiIIZ8bpB+Sffas69PYb8uKZJWpOacJp3J2YZb5NJU6
xLi6ifqhJRyLAi8Frzajy2OfgqKtaKxrWNbW/U0zjXsK1xdWrh/9xFuAkn1f2S7pEyZclYaDO9Ad
LaqBPhVi10NTKHvbDhkzU1M+ZjX4Gk+yJZ/N0FqLEUwD7oOuHaEc0kGrWyIdzPlTCiISIzd6C9iA
50a+sNumd/r/EHdsFvb7uAjenD4haxDVNXMIigkHawmicvnRU4d3cQeFyC0butLfJKaKlfAhE3QG
WzSfrJet3QCmQnewpfTbFplGRtbdOgQet3XBQGlEq8dWaBNLKHqZ5dzNI5LOmIyPdVjFL1FDLdOx
NYDtlRDGlkCfKLw34njqr8ltLk2C1QoSnlIXW8psoM2jLdXoN8vmCRT7fOy9xcZCiLBV9nzn5cjQ
euZ3c0/16gqX4oBWPsJYoPEx7aztwi/PR0fuqChBssxsmuzGhLhvGFudxt9wy6u1MGnFTEV8zt1W
rbMO0Dr9NdpoZfA0OWjpSK35cqni4ooMRMO+CVjMkJ5M5Nkx+JZ8zpdSwm8CnpUdY1g94zLArFV4
QPP0eArne+adam0UnbFuoGpMQ4R3AC6fjitCL72i3svWRS/F1qaMZ75FVXCmPHN2QcvhW7ErXHpo
JiqlVUarJvPyEi9LShYgS/+2qRbXf+b2x6aV32Kjp7wfzJMMqZFzUYAYzY5e+mhYzms9kWdmepTE
eUW0qys2emlVTj0K8NEkPHPO3EegoMYmGUi00GllHTSA1Mn39LmLszusSSzbIVPaoslAh5TBbUrh
dN0XU77Xgf4Y0i7ESZQ+ym5KSZSP7xHfXhEtIK7qhvyrlsJ7S5cEn8lI00Ul4fSQ2dGXDsu1vZQa
aVOem2j0z4VL5OBUoPLorO4UBOiOw4z0SVmOj9Hsbwe+I02schDboHh8yzn//23FlMKmD/9/Hjyg
wyv+NnL4+YA/Rg6++Q/HorFvCjr7lnJwTP45cvDlP3xrsWZCoPUFXkrMj7+GDogehYvZ0uMQ42H/
bcFk6GArz7R8aQvmEpbv/0+GDvI3drv0lLIYbTieZUOCl/4ykvhLbHwAxrgPaX1AtqBW9OV0G6gR
ApxD4zbTzje7m9ax/83vrYdSkfOUKpls+sZ/rRTNAYcakSpYB9ta9kdsCBxs3E+vYt4ldNvTIkOr
OYzBiW3EDLm02jiqvi8tFyF+j/jaGjKxnuESb+xs2YaG6jjHN0WLb2tK6YM6pA4lYFC93GdK+ASX
M53m8JBZi9OyESer6cRPq/DH+B/6s7hDmKOL/N/yLrtjnt82//Xv4l98JAL7q8Ongp3WXf4sf/1I
VOfXgTVAIpgNTx20iGyy/4ybtIwmIuig5OZLt74p6UXM9o2pw4OYkzfDch1SVpGyT7zTtgQh1GEg
mmN9pUoTUw8lp0gKd+f3Bmco5b5OHiDVv3zz/sVrt/jz/TZD8pls+ZZ0HRfjrittzLt/ffVBKGC7
dFF1DHTwmlVIx0s7u89GNtdZyxRkmq3bfPiSo9xaTyXpSBWCr6Os/S9FbAD4rTVdOo1Sm1KILI5C
bN1hAouZbN0xtlYxYFDRcCLPqm99ibvTFmgtC18TG8ta3zjp2SbvaJXh6rTEfE8iHR1Ao/7MHEBq
ZdCeqxQEU1mM5wmYrBTzdcJAdxWO/qvo9bNXtuisI+toztTxPaMocjHOrn+nQ7oOTdl1O8QIz/NV
2gfzwejFMTNo9CLPBu3fbBnaMwFQ4yaJwkUi8a0O54oOdf8xoR2ofPCcPG49hLdEwdTbRuP0tNxe
rdz2uwhDgg4RJ/hEMzF4IqMnFNkhle6XaqAfYTVVB0EKi4LxwggJH5cwPtouIVHGa53bMO0AOUPz
NHtYXTiXiBbpzKtq4NtCyQgAy/SOpO085bgB1/VIBk7LkxB1XgHzkvcyyz80OVcrMRB6GxMtqCbr
PZmexj4h4HyU7354tDBerIKqvYsc/yzNEvZdzc4zyWh+ZP6O5ffrPLtbRUt7VdTI5BtJ5miU0QuU
MxGVId5OZxYAoPN30KiAqR22Q/NckVJTv5YOOOxiAEJZLd2rqhB4DnyqvPCcKZj41Ab5Br9puo5S
374VQQd/iazVwFryGDr06bTk/eSQEiq4pOdls4U/AW5z5rXfAuIknZAFCksapW3+brh4yrJ2ADhn
9vkOMeo9fgwaquX0Neufa8jk67TKX8pJvtVt881Lq20su1fPH/1V3+bfGyKeRFiXKyuKbmtIPXyO
/Rcc1V9nYrJlMDHLmuA4GfNW+2wrZHAuZ7SooylfPUY8YyGuK1Z/xl4Cbj4Z4kkNKK+09N4rLVjN
M/mMReFj+JLT0QzBmoWYBNr+dsIwGYr2KmSL0Rrx2h+HY5PUH564t1V/YjD63Fi0C7Q5vrM/INOQ
GtiOtzPOicJHt1/MEyxeTEEaXps/edjFPfDXYXd0KBtXRRGupSm/+In3tMhjpTFfxSWKpXCMs00Y
a2zlGAk7LNd9VDzEbvNeiOZrmPY0jJGfciQBGAOK5x9spE7sB3Hq5DCOLatjthRYK5McQE8FnFjd
p7lA6uul3xrf/xHwWuoUEJi0340mLJEVc0L3SClvRgWw2nmN+XtacXibBNE5qSBP1tUzbf0T+p87
z3E+Aoc3kMt3OQ313rMSei3Bgx+X1/ESbESeEz4Z5yGVBEhKwMaWUHibCH5az1m/z7T1SZec/KyQ
EE1I4s/wi3a009jUuwgsHJPWrZgLggVHyqUGFWXjFQ8M0HZWkvAcLb3v3p0yzKD2bQEUgM3himem
Y+TfRWNyH7tLL904lJ7aYBUEPg4taOulWNgUROuhuWE8R4GqMTBioTuCGD/GdbhMQ78JJ7tiJPtI
d5RR3jQ+lylbPeIJGQEP5t3P35sA6QuIvKSoZy5CzGICuYfje2qKxWcWnussOgZpsLVjc2uB65ql
/tpXzNfnfvxkysAQG1/dyrBLMDd3QWndL3fEynuFkbVyR/Kh2+BB47BvBnauUYBb1/ff/NG+0v45
SI5eo/QuqPrX+TiZ2KwrSxFPH+yLdB63ES2ZsOqY1WLzW5mluy9EAGrbJT81Cp1q17nhUzA4cNWi
7igEp8ywdekNWnpnyeEWqdMxb60vQGdlXKebxPNuXK/4olV9TiLnFUtevKJPS7H5bnp5tKGXe0WS
Fw1HVTOqpmgBarDxoAusyg4ffdd6T4yS6UOiRhqmOT6SrumuPZY32qRRwPr1YkfhgeJo0dWIYWdL
+zYt65cgHO9cr2cmmHsvFqmFcdKQ5L041Tv7u41yomiRb+VcqYOISUTW15e7JlU9lFJd5YqOV+nj
NQvtNwFtbS5T2OgkUoWKXFdDMoGgLUgBjuXNTWbazHP/Y7S7ezdapl/ZN9cczdNYxwPOUlB7A2os
Te8ayWJf7sTk3GoMvwRzZgRidU+jUaADMIGGE07aTEzIncT6yKqaPToGWi9BkuDZzteEOeQmDsR7
aQRf6qXFEHRqldtgskdtMntyyWcwrzMPCZMQDihrQP/rjv26UpO8LgVG1Ml/jJ1xY/jea+YTddgh
W9y8xWX0PmXztnMd+91hIxK34a6m34aGAc8P4tMcVLN3g04GjADQxKps3bvZ5w2atqauWOLfhuSA
faO+k4sbxyQsAUXtsPJLu70NBTm+ZOGU124emee20d9n33yqRhLUeQ/javnCG01TM5wgWt4sMHww
sB3c4jMyS3r+VgHHGZsNk9Y9+q5jq7G1Z60dbH3nqdWRvuqDozemWCEz786UA39sOXyfIxsYp5j2
KLBBfTf5XhqY7cjtWHee9zS4rKDaP4m2v2EQJcPy5BaOvQoMXi3nrWBuoUi7897hK3G9c9L4egi6
L7Mv6TsXGUx0cTW08hEb7MZrk/br8tG1QbygVNFBO86rrrrvs8FBnIXm6+AtZqocLKr0vmgre8Q5
SNJna22bgnT1WpQ7T0Z0QtLvfU6jsWS33eIbXI0IZFRq3GGeeZMsiOtZ2qshyJ/JV8N/ndbFqqqK
F18DwLRTpm/VsZvcB0MMt3FZAx5Onth+noxuJDEzchbcCaemeWlJrxoetZo14P7l3bE8riWjnSyd
0uPya21X7kSiHv3Y/Wxi2pzT6L2UXnTf8w5d2WyHRB784MadqltD1bxwOWxCGOFBCpGu9uFbKJXe
dYAu+wzXftKh4Gn2gGcgx5cD6LoGN1M2ecd2dBmLD/SVF4AUp3prggGXl89DO33FbNSdmF8cRkOi
sUuh69PvLdb5QB+/rSMob/REIUjEB8Nl56PqYlcyWtr5c7RFZdieCzXcpR6hBkYRRwRMimZTCvtk
1WHEwDZl1NSXV4nEXkvI7C4WVDCJtD/8NrbOQzYSgj0P+zlCLmJ07BWMiMxZ6T/FCVbjfCZooKWt
SJTjo9Wt85yA+cCJ912hOfyt4ci+pDuoXH1Gug62hKEwVor54JMBWc8kcAMmTU1EOzbkdRbUN+At
zIc8H1kIdXRfZbiXCABklpIvgNGsa9Ylpti0OSKGok1Cw6UJantT+pjvRtQUW7MEmJASr1jBKU8l
vRPiZugCaLmBf5Jde1n1GJI6SX87bTd9GJ67VABKdzg8jCqDxD/TwUuDRR1ASjN6GDozm6LBfv8r
seiSdfTr5uWaNbnn2h2i/eXOwQDnbuR5hZMJ+fjPB9h3aQ3V8bcgpMt9ME76HXPvu6pDZ1sMpsJM
abK22/tQz+7R6DwgHn2EWpJ8yBjliJ7YK/OFuVyIhep2eaLLzXIUd/nCuawWjfB48YlcriZmQH0R
gNv3/a+jgzElD6Hq5s6AMDgWxrEUFqGkxJbZnlftI7Ivj16tkFaXSp9YPh49WpBdPAVP0iGV5vL0
y9Ncrl1+hb7oyy/PfQkdootJemfAiUkbSQVP1yXOxcrI3x6r4SpqtHfsvQEBHwHqqHryo6pN8xwo
9EVp6M83MXMrzvUO2jujOfiRBCKPKfO2NqzwdvRDMuInb4EoNqQ1lAAUtNXEN2Gg0+040DgttVIc
lfMj5BzSlINWPHia4OQ67sIdOxh2c2nVbzWckY1cnOqWIZ17R1gRZoCElHBZCWJG+nLhAdlbGuWr
rECKSNh2xb59wCOexOYtfWESIYo39iOkDGIKvIrC+qVlMsguMd9WqdhNVlZdm3Cc7gyGVZafMQ9m
krszrBItjsXvb0gfvhp65yv9hY+5npNjlrFLberg1BnEpzI5jjKnRKpRygeS2QiOJRDBcbC/ug3n
h7xkqWgz4uSb0EnfZhYkP7ZB4zJaOVfLeZZhGnoHXd9nUtZnYdXeFtH8o7TEeD3MFFNmNjUMv3Pr
7NLqCHFQ3lojkE2BLIoaXx7RK9JsUzQSNYcMW438W9+SK2EoJLwsYI2R5efcYieG07151lOEGscA
x2p5BieKsE9fPU/f0/8meyCJCbuIev00zPkPu+L8PUBZwmLRHtUQ2KepH75WSTbuvcGbr/mK+Btf
tDnFOE1EV/TsMcnEIE7XO5MOoJz4YWpLmicp3B6N+ZT563TLyPQuSWLEOJ3+5jAeP5aF/JaOXnhO
gj7Zjm5D3EMbxTdt0EY3hj0w3dIjiavCPU1zNT0ZrmFtkrznbJmKB0cp/0kbTX4kYRcdhcADXDXu
3QhrCxBNSVJTH7NjzWNfXJXLRW9KTM6gTEJlJVtnbsVz5IHnL/EgR9143TDRuCPUHfC+lZL80zZn
PQ7PqZeSsgR+f5492L953sUPtcUoPkqJe2LEBaxnepimHEtF7VinoZSvkVtjms8SKKyODZh11C0y
RC1IEGFVNavXgN0IYlHTPjZOrI5pX2wlmM2bcuG1ykzLIy32deTYd3pIzIOBI5MSKW0PaSPc1fBk
NTQeZuleuwVsACHoGCNKLfZjr08R9J1dmAXf2z4pHyyoJnHee/spJFxhthw+MGv+2tfEf0ft3hjN
4kiP/mz3ZnF2+ObWjbszwEoA64IL69hHb1jSTML8SzBbyYOXdxsrqBskDZSgZkZmlccXop9tg+2c
Pmu6Mgs2h/gFHATDjTPSL/Hd8T6aLLUrnHmhkibOwZyp4y2nJNKlYfYmjNA4B/Lc9v607eol3KXr
PuO0DW+7EVN6Zr/0ip3MONf7cphqVHjeKqx0drJ0sUGVaR/JCN+VfQj0bJrZHC3+xrmO3uyo6BlF
6q2BtKfOcn2PPOUmQKBGxEXLwCnN1iHyPjs3zqVPp9+ys5gp8ctspgqlUZaTxEKIsU/YEdlnIw0F
LNsTY7aBFJvFoFPfO1EGnWbGqB/4cty7U1Ot/c4u9+GYg0gyplv200vWY+4fA4NM907dmoB+WKtT
5hPedBMQ9XuqU8lEIhNqH7XKvXHcgbNMnRPRYQZIK9382TEGcnEt87r+UiEFfurGbkOwWXcXAI0R
IxvGzHRAvBFjPOtUbnNJiL0YF7IXW7u6qNlkD8SA2Y3Yjg4pts3of9dZNu3noavOIz5ez5l3oIGc
Db3SHaGxtNZc+UyYcXvonZ7yiA4ciT3qUC5zUQZSV3XyjMft2usDTVTQEJwmgAttec4KzARz2pxF
0Zj39CxXfsOXk9zAAUculBd18paLy7UouiorYHtGZXiURsvVsb6iBA5YHUPjpPv4MEw9uABVAuo3
6SUZzFCcNWnmBEbbHW0bozROzCt+wH+dto1piFNMvxjcuuq2UTIx7rGWPLmfV6NytOkoVCnk26OP
8CS4FWlqb2bkeew/ONa6Nt4NS/qaVBTwSGozgnq86RQ2chN6aMyoMBCLLv91uZga9YIiN93hux4u
2c/ziVl7/8fVpKgiIFjJ2swc8zQtF5drAnwcdeAyxrncbqc02pgx+TvJgvmTCy/3ci2nDmeHvyQg
uqO2qXfy9eWODgjvuhhjd1UvGxfyN7GBxa7amMjcf/5fcNm6/LrbZe3fMlF+4zSP4y1R3l8ee3mC
y8WvB/x20zRj3EloXMS61tSgvx5SeexnNSK2358QawEPufzgz6sWgB26b5qgsOUV/+WeX7d9g0E4
h1O6/v0dXH7mt9enfFLERx3W68sdYRWA9RUkAv16wt8e8a+e5dePWCNHLhnxuws5mRMhiRVIX+B4
LDBIw3VwSBWkwV3uvsCWBXNdCtj6IdKeiTvHbSnquPCCqDvRPMUre7ntL/85NswjUfAUW3IuKd7c
LOs3bt+xik7GY5r7T67CVfeTbzwEH4qWD+IH5FjoR0EcM9b4E6Uc1LBZfZEy0JtPWTBWe8POwgln
A0rkkcECLYCyOMXSfBvz+Vj3w/cwK4YdyCVXB9edKE95BnSMjQUL5OQIThnMW/kWAUtjn+70zxgL
iJRIysco8n6ERXmrnGqjbXVXWPrdLZJiZfXJDZ3YH3UH9jK6qxCSrsYu8jYornBX61e8bwyjHR+K
n/3NbQh7ouHTrszaeO+Ydbqzp9FqlgejGj+SDPnuXI7jJjQ6Ure0z29vp2u7MH4ELhtgZT3mxMDF
yfAUVhOJNsK/u0wQ8gA6UpoOH/bggDyiMnJF+aWWn/5IJ9fx+9vM7A+CFHJzcR7UAxzFsP2UjNRD
ezyjeT5nht4LS7+J5T0bjCsQQ2PROaMvwijihPy2YdOy/4s7hr8d8A+t80cjyc8Dc92W8KWEBILc
kbfC6ZiGr+2QZnpavfST8+AUxAAUEtlvZHxvfGluVBPdimp8RE39nBT9eLAkhL5aFeQpNYfSwFHG
3i1JguRUAu0gZGt6KLXb3/TBD6+Y2BZVSNfCRZURkJvUuPZ1pRG8RHCd+CRsufIQNNdLyvBgge9V
6fOIfggxPzP0c81ma13CBd8o+hCqguLlcU5ay5jtvzaqh7Z6npJp+AGQDaeKSgAgTcawq8aAwMng
poIRoHp13eb4A1p72Z7fmH78JC1lkvejHom6i6frypFAcPrryncObjRBCwHW0Ujam8bHoKqrpLdQ
6Gv5UkL8EvGXMQhrmrDEnPtlfMZLl23VgMyaJsKDL0Sw8d3yW2FnvOSGOA5OJHs7Jhho6mw0c5Xr
7Pj2DNiPK4unURMU7piZfKxIVGIIkdnFMl92AMqgbU9839rJgo28XgoZF6vppsq+E988rmfRF+vm
YKeS6Hdjyf1EZb+aYz7AckBiqZAUrKnUTz6z9ulBGZG5Lmf/u9elt9KT5HiOASb7CgxqEdwDOoOW
lSd6TUvxybfdaes5wXNUePvcbF4oyo7UEi6KZ/520lQIXaRzhykw2JTQTglQm894Sz8RBiZh8lik
6oc/IJjti/KkEnQC9gyYP1DirTFtFzzTuAFthDuAjupapIQ/ei5Jt2A+Nx79e/GlSMHJFZlHIygl
wMVpXHKYxqokSbJIDklJ7iXzp1F2/qqcq/Pg8bkpnbzCnT92I0g1h67pzEdQ5oazGfO3lEVuJ5Zj
rXQzipZT6Vg3y78gRoJOYgF6v5L0tZb11XDqJ77wnGlcVJuqbtEWI72oC1p2CGpoTs8sjgURILLG
cAbvLFxHMdE3IQLuLC020VCSRjcThlILUrMZFbCaIQ8LTA37ByG8yjfmZKBj0azc6ZDTKP7a0O5B
bJ6Eu9lHfmeO9bgpYPgxvh22tZ+81rRHtnZWOwRyV4SlejnRU+lt0sy0m4zXbPQYUA0cV4u7O3Df
RKECXi8fpBXDgUXRdEO1sgRQP/Zyemsc9VHTD+GvYb3hxalHsQ2yAGrZ+Nkyh6yT5CFSxdYbiCMI
XP28DKSZdlW4oMJ277vpviYedgseDkxjgrNgqHB7BgFbeiuZR5IRM5JiBxRbWCs2SMgk4K7l7bde
tPFBrFa17dDJ8/ZpFVAxS+rB0Xb5hehpGse8aw1j2PYgvEQVNvtYTHpbmceGQVqdYj7TQjLzkz96
n2q4ciBDGLfj0rCHMYvMtTvmaYHUqovc9WIbDpXxIcL4KkmLj3rpp4s+jpl+IB269pVeO/2SL2Ib
0d5zD3AFy2Mgpo+KI6im7WxY1kuPjm/VTtHXYPwxGhNhNjlhWUV9M1iMdw1a3zDnZpPWqen+SGgZ
7MqS0QEdGdL/8kPozPmByqleZxQzOMT9Ag1umCWEITJN6yIHmh9T4zj5sFORbp10piMYlx4yxeF+
hhaWcA4tDefZS6wz1DekhJa4NTLiDDpLvrcN8aUc3/UaqebNgCp8kxsAroLcvUUFjXotb9TKH9sN
RzufvotWiB1tXF3+FPKJwRqML1VnnKgmvhCBiZ1OGQ/+Qt/NytZat3iACtwn+9FWyQaoaWp81hAT
6Bsw2ekcxM5WpjkGxuolSW/TgiyWaR7Eqib/zC7FddcRUwdIdJt0N6aZV9uyA0Znk2dlAvGFpFGv
q5nNgUj14TLw/19/Uys0//xPbn8U5VRHOmx/u/nP/Wdx8559Nv+5POq/f+qff7/Jg/540s17+/63
G9u8jdrpvvusp4fPpkvby69DLLH85P/rnf/2eXkW5Hmf//Xv798XL2PU0I/9aH/TxijkFv8XMU0C
QrTI/s40l2J50J9Mc/kPiWAJdYxtqcXFi2LlDw+vZdqQy13XczxhoqtZxCx/CGpsb7nHQ03jo5iR
ngvu/E8Xr/0P13IgG7hYf5fH/o8ENYKK5u8KDP7D9pRAV8PLsOxFoPM3BUbdJ34+EkZNtg7+voIO
9jCVJ89L1IY268tAakY5zgbbAMTKnfGY+Bbeyo6uYZhkaFLb4cz5nqPbkCmQrqQ9VcxYzFjKowoM
42RKvO5SnvJa1zZbsWM45NGZtbs0nWRt9wFZZ3X7baxMBloNE6cMzJXtzxs5WQcVKg5MF8rabGfq
xFCg38QhexFRECJbus5LSYtwXTeAtWoycwD5jN7pcu3XhSHXI3aTE3S4jeMpA50kPyloRFJOLler
ofBOSaabXWEkL4ou/qmc9B8XuinFKaipiBOHU/rlJjvQdJ2i6CF99M8fvtxxuYiWR1yuXZ7lcm3K
2X0hAN9a0B4BlP8Im4E6wc8QBplpdr5cmFYHU3QmltwhudCdhDiphlr157W2QOLtIYabiUXXCPGP
Afkv8UzKLiMsRstKGfddFXm7IriS/mwhfAL5g+swP/+6wJiJixLk2XpKAjizAUPyTa+WJoEjyjPK
0SvmufO2uclcB5h0I+J9DgyeyiW7E4P/4ZZsInqmDlvXTF/TmZoujMo338droybvPhjimiholzzp
2M9ZS3OKT+1tfN/42vkkxy22s74ySAVW43yA7nll+4tJtu7QUY+VuNatsK7HYUJsm7QMe5UmQhVr
zMEMp4TEZSijotEjDQcrxI/zw86t/LpXFCO8muuhyQ+dJ891bHdXwdRt41Z80wOC8WhEpJ+jfbuu
DG5adRtsbKfgbF47S34pZIco7R8nmsxjoiYiRDu1rZ2Gro7hhNeAw/h2YpncDalqDoO0D02ZZzcy
VKi7s7rf24NmibcSDI5OTfKZrIz9KJHP+GaI8zsbrkByyyvbJVCS1tnZHwvnCgGnu/d8zMPLfQp3
CDxMc5sFomeZ4Afc2PWPojb2Fm/9evIn+9paXnXbhC94D6A+YoG63DcvP+BG2e0kHG8TmvOzq2Mk
H7LFUpbk81WNU+oKbyGfh5MCDDU+vLnVu3ligR2w6u6dqbt2L0k5zVJBxuyad43b/O3/hvprHSY3
UavndZqE2dkQijRwo96JHGQFtUl7avjl0GSWq5f//HWRhx6sYHqZnADJAF7CEizJb47b6Xy5JRae
T2LmS0fPw8HGJAWrXbCt6vvZ0c9jxPaO74Y4o09Aj1KfnJGDBSH1XaqtjW1204ngJVxzur+xEzWe
OmfG2433Y/Mzm8ml9XX0x7sEScxp6f8SJ5C9XVhkA1DtQ6HYuF94hT9BaperpQfUxFryulCgzuuP
1E97Gm8jvu3lYkjfpcNfzlcMdnPabSeo4HwWPdjAJB0Pl/9SNVWQBc1jW9uouTglAHtc0OIRzUmG
yhQbRIRl27pKMNYwV6lPJEhQ4bnxR4Lzdxsu/I9LvNUl2epy7fJ/o9/v4yR19o1l4NEPaM3NlnvI
WuiAZa9IIy+BDXiBerdrRVTkQme5vKQ50+9WVBP5e/kkO1rrBWrvNXCcmhYYdSLQrMOkPPDyzowU
3EIIo3L2miNfbPa1ISgRWJlrW8P0w5O7JH8t9A97IY20ZuUe3WAnIzGfGjM3IVnaGSlzULkdfYhy
/EqdwkBpuNOuj9tne544G8PQ3IkC7nHAh47biom6gasGtPgAPszMGUsDFXVbW20G+ulgzGxGSM2M
gSu/avqKJFvK59wmESNCz9nlxGAuqoNlGuZmA0vF5eqFKPeLXMi+GedMhH2gMMxw/684dk1RPLRm
V+4uYLwLitHFoQrhfME74rpi8UpRRqggRo/qtdMmikEZGzX2fpkDGbNTygnd2hMsJvEBv8PcOl0g
d/bc3F8amtXQ2BiEMRl8dZpPvXB3mLxN0H4WYoy3JgHDOuUYjdajFdrr0Hd/RH5cby8/mRbYm0Z0
rz9/mkAJKtugaAhy7LZeFuMzGsihc+x2V0/HCgMp46qB1g6nw61Pn2ljzPKLSB8GBBDHy5f/F0/w
crP/iTyc9fXUhP7Pj6GJwYqaqBsvH8r/5u48lhxXtiz7RXjmkA5MqXVoOYGFhJYO/fW1wKyqfH2t
y6x62oOkESQzIkgCLs7Ze+3rzRUQaA/OKTXGzz6n8zzFjgmjyMzXNht49GSeoH0XIdGvwmUqODuS
+QRNbCr2I/at2qAw61dTzLa68w7TZZAmBEZNh7GXtwc3r0+9XSTY3eiFtg6Ftxbg/srXUXdeE+wg
i0qkNYdYr4eDoEyHJYfqM6sA0YUPomGAaLPZQxD39DUH2ULRhE8wo66uNxNUNtTtMw5L2rC7vKVD
eXkfdvSZZ3IUglH0O5G/Sx3mghJTQTnjppy5lPb35vqYmto7EdTN5jq8XW/Medj7e8guszxkkUaJ
IZD1KiwC5ta23F2v/kDojAbXu9cbbGQ4FHw5yyWaUxwgXCyFjmF+8Huqv9w0OmIGAyTHdQzKJob0
EKh6nntgzozuRisJ8W6o911/73W8vf4t/zjED6ptcyfboAdnQQi2wG9oUmAN4wKqRvaybvqibMr2
1wr19UZpqbVSGZ9IIQILn1xVbY2G5A/WX0D/tfBoWNpqysthR/CA5juJAKzNmRlawbowOq6l67X5
B9NqzSovl+3AH0hj71d0wGdrJl1lo4fXXSVILIN15GIPUNJgYK7M5EhiRrK9wjuvpNBsGhEM/oWG
Xp/5+7ROMGfbmvtr7uPfh6/3Yt8q97J7N2faHIxLe9f7jHXz0TV5MJ4ZdX8P/9wznWRv9gztlRPo
GFJ5cXGNLbx+jqXtFGRyVsUW1Km9NXnHuZEPBytOxelqOrVbb9+VsJMDmZFxXec/UdbpB10z9UMF
T2Wjex7yPGr/f3It53vxHHOZR3N03vXu9em/r/m/PSbVgGFdC5Cuzz/h702Wy3oH93j196F//P/r
E84MKrvea4dKA2JAzeN66ZVlFvU317tVTYggclNiI3GgxMuBAb2lHF3RpdkNZsGw+N9T6N/D671u
ws+3uD59Pb5Os38PM5xlWTeNh2aoI2xnYlhfpxxjnnzQ4iJWvR7383VkowruMtWni3BmcF1vXIFH
mpOrdXdd1S97s2xP15uBzJkVZkfGJSdCjKOXw8IHy8qMzBBNpH3bHXw0qApXJLjPEd11W+2skU/D
KYO5ODrfHbx5KrxmFf7zqX97Fb7WXoAfYK68vipfozEr95Nk9FlfOWZqnrSu9643AGPVfz5TJg4A
v+uj7FpQblzvXiPa9NApst317nhlVv79KQYlauAdQ5ceg5kB+ycVTr9KUP788H9/5O+P9GeW8vUn
Xh8blIFPUC6vD//jVSHw5fHPM3/uXn/7nz/k+tLrcVRJXnU9/vMb//4oEefV0vCcJse2OzJA9JBt
r7/7H3/Fnz/779N/f/r/4rEiO8ayEnW3YSO0n/wRKn6yjMDcG86qWqvSnHaip7aVo9yY4BGuBr26
WLEAQkyCKu7A/DmOiJYpvPIZszAkEm8CZ1ELa6v78lYlQ/nKVviXJfpHI3EET6ERryqMixuITew/
ChxtGRKXZaTCp8HGx97GWOIcb0LyR25H5hNjoxRl4DTymk1TYBQvImYaF6wrlkSakV33OPWkQ7SV
eHEKC7W6Dq6ik8cgpzAeRjUeOFDylLu6jYVRZuxbtUk1Jj5HbhqM0+uK9elyaOKaa6EBH63ycNnV
Zbot8+YHnTP+zwG3Yyi6N6MZKDQ6r27cQMgvY/h/c2B5XW8AxLybWooEbNMVNJ6NiqrW5GhIBFqH
ptNU7BKVQJ7jc0uVdSyKpmXoi95CLNWXMPzux8/U84luzQmtx7tGOmv40tCFQWAa7q2KDWleDIfA
NLdmU97oZdDwVVXaAjPZN37QVSk8e2v4VCSIO9gENTu3tm5eSHL6trVV7cwFjGxkbuW/EoY+3ieD
vzGTjV2jKlRlpi2t1FmHqflJ1+0O8lny3GWf9LHXLUuum7EFuU5Us6hq5CuRuK0g/9HhNw0acrJe
Uj1mx2G1KLec98lzxQpHoNoXCcpPkVrBPjYHjM5UbIeaQh+JSpT8ASPQ1/e2ntt8iEmFq6EOntGt
x8eEftGSwkmzKtk+rnOYRpqVOIshs9cD5eZNVIb5Eo/UR8yZfoiZqWf+xYRjInqcBv3Jl3NTwIDI
5rAAzYC35rajb4fGP8BRgLpOi3vXB/qD29fW1kyLfZhV1j00mwe3TC8EC7B7D8iEJyAJLimy+Wro
VxNQM49yBoJxP91G0ImuQK8ga095FPvfWqdO/CNpJoH3gNy7WKLAEmtl6YoaK8NkxAKLQLRVXGC4
sS3EE5O48aDz7pOgqQ9CxifRjeONN2qUk7UU2QvRHIrzVddJ0LDQf3cYgwEaq7XV0zNw0XdsBkMS
co6Q0ogtWEcWeUdN83lFf7pCDvu+fIEnwLBKtwZUUY03FbE2WhrWRI19dqdi9n2ERAdBpTzC+je3
VSfv86UZj2Kjpbq/ze3ktTLtT1vZ9xaxX6+lKl5Khihck4kAJtTOllIkKMbUd2chzhFWlqUc6I9Y
RlHzKpq/uNR92rGXIkfKRvOxT/Q7p2jV7Zj/wmB9KEZF88Eg9H4IGfse5akSXnJflwVmtcGigKV9
T5TA88jfpGG4A0xGWleMhT4LnGabkETIPl9Fy7xT30gk7ZVveQ+2rNSuwreprK2FiZ2aM5I9dE04
lzRIb47lc7nZkHdA80kPS6U2izQJTcNcDoPFb39Y5BJZN5A97TM4FVmHjC2Nt1FLsyNT3iHD/4CC
J75UPnQyJ0jeIUEzB+BsUiGlcJwJ+DcqFqENdR+jzGs6VP5L5ncxqURwpuFMhL14KKXmH9ImgegN
HaSprGMiZHWnDeiKY72HBoZkvm88tfUZo4gww+4eNexxrYFddKMuedzfBp3pYAsgsw3KTYsByiOm
Al2a+I4c42iPJvD5PvqY+nRJ2JpYzuzRBVYTfwN04+wb9bNZ2zRIxJhvxo4P2njuuvS3jBBGul4t
dyjsZ3e+bZUflCl4Tx39BUtP3jx/2CFPfdRDhCo0kchuo21dTGG6ja0BnZ1lIq523I1Hz9bF3ILy
96RMWKOqSO+7Uc+RMxL90gdNum7KqNh4I+LZmDguosTLdTR8tEH/PriEPEz9UxOkB+pX2HIw2npR
94TSEjoIDLJBhcdRG26w+H/iVWpQqi0jiR6xQ95c0X4rZA+1Tvz2IWHevd79unq+S8JOUJSTHah9
Tr8Iyz+lzOmCe5HdgwvwCxQW1jcP73hiAdwlYI94tjJflWYOQ5/10Yqm/mfZr920wP3UdluUUGBI
qxoVGltPl6kq3aZee05N4a5NyA8kHFlQI3L9e8yRzMXRq2WRJgdxBsSx6j5bUgqWAiiDMhIAaHMc
OYTYlfHeSYSffpnIHXWossCy6LTWJVDR3ODDuTOOWKzl0mloe3iZk2CsCt8s+zxlPgmXxHSEPUAA
y2/fLDM5FOyGN3VvH1vHcS56Hp5rUcwsS3LgUNJcqDe7mzgjsjAI6BtCgTIW0Vje0YncMQsTetEA
P5FwB4x4ekH5QfZB3MDjcIwcjBCpgCTWlYuoTzBjzNZAauxmOHxYBk3+mG9EqfQZ99/AmtH4MYrb
wKYMZRUjsZPWyFD47CTGUX2UYfxkTdpH40XAXn0YfWTMJ3u2qxccYejagvAGROAZ2zdkk/Imy/Vb
dyItKPfiatNpw3rymmIZNIGOu4/BOKTp13bmU1OROwg4p91SQLi3NPNJ+gyQSVSKuzLI222dxyZl
Hu3eKtBxZzg8ug4xXttk6AsKPJFDPCyM0BNbKKC3CaAZQyJGH9rpBNXkdigExWq+skziKwyg+PoW
MjRQpkctD8J9UZT2zqrTjQ+gw0/h5RD7uQykfCqT+tjm4a2MKnUsOutzVkDoZY2eNYqW9IoQrPnU
AsPYXTstOAFfFzkKRv9LD4fHduJz1GivIRrHj8A8Nssn4I57FSvYzrjXbfNgB/FlkuT1aLBKBQqu
daniYIVvbAV79zMlX3FjVxBNw5jAFk9hgLHdDz/uIoqoLAFNT92IEXrYUOIVMOU2BooT2EXww56D
Kr4VtN5LreX3Xhl0C92KRkrC5a2IDj0e4T6XKaqsiOWTIMsrMcxN2fb37HKZqLnqah3/l2W7lD0h
Rw+kLqI4GR/Z7D1go0tOfaSve9r7GTGtjObeOZy3IVN2bwcFjifgcrqLOX80yzs9EvpRo5VOR/6o
4oaYqpq0GzEzSrBVlndeV1NrdvX1FCD9mIKS7nlVHCmJI5kC5lZL9nzaq0aHkw70UGNGwO5QJO6G
alN+G0SeBBi5GZrCe2c4qhYmi/kNbUtvnbaDfunq5FgLccB8odaRHkCD63I6p2lEB6ZfyxFZaWGM
+J3G4VaaIlsLnK8rauDRso1KmtdUJneWA90aUKERUPrKs+I4quQXeWJE/5YugmjzryK2viONtVYq
0WYjF6ZqnIrhph/6ddI/5iwJt0ZROmsnbfdlL8JlQSzHzmRoYED0xF3fDKcwqYhQcu09lo2Vm/be
mmWSRpM6oUU60yZtdUmssGbvhZ6k6ChQehJ5tyZUtO2aaBVHVr3v9Tremk6d0oAuaWwPWB1Ma9kY
kbMp6Nwwd3y2TlZuppRROTJwTtjKP8WoKVhohb+ROse5vsmYX1lG+js7K+9N50F6uv7o1/qqD3q1
8VxAkWaysqvqTXUUztvGeAZsiy9Xmnd4418Qn68o4N3proNjglSV9aBPwWpQno8ccLovDK3DP4Za
V/CJjyFycLKasKmV7S4djl2boGWXgmLycI9WFCwJWsaVHA6yDRGRZMZtQ6Nz2QhCrnJ3XHVw5Zbg
uHihr0EfradnV877At9YI/NEt4FeB5mXem8DOnN6OTUrWULAxDnhotMiKzWEt81s0zfpI9BNyKNR
9m3mUl9lWJTYj7mggCJNLIrKoGz3Y4RZQ5ahP6yapD1ERAUUNTb3WlLyTdClESKGXDCWYNZT8ofY
5aDMbuMNvcVz6vCb08Imn0Sh+urNG4GIgVVXskaMGOPQBjqBx/AdfCN99BaCPiybt7qJWwY8F+Ef
5iu9bj+coXlExXtnwegZqokaA16epT8hn4Zmb47Dx5hnvDvDe+kyLD9CghosK2fRTjjK4nDMOLP7
NYW0o5zt07SYKOlTAMpcEp5rbX6XMDns+MYvt7LDz6Wy7lAcuyj6tJGt465DAG0bz5D5f2vMy/jq
QNgE3Y81Tpcsmb9AnPx8Z2zbQOqmWT1C0CueQKYAZMq8l2TSt6XsftpseDLCYI/yasuy/gPgEkZz
j8Vy7jn3QuXnUBseExiMTqo1h8Zut3lhjytQmXYicG5jcloUJE2tOnM4F0F/KHzyqQb5YUwobss+
8NZTiTw/wkj+jNYYkGxQ6KdWAFNynGo4NtaF1lAACCjJF+GUPYnE53Oa4/LMzFyN6XjD3oVKkK1h
3ls3jMIe5RrRtM8T/sMLuxQDD8FCTXxk5YjtL68t2H/NF33b37DFCqAmCo8gghY2WmZGie+K5tmm
zMyt3gUVF0ZoLBqPUdu33RXzM44+rWMSDUCo0lknB5jWgmd3a0+rnp1AdJtVrAXuPVdPb5dwpXv0
daNLQy+NvsUUTguZ2W9oTtQIViZPlFx50aesbYp+nJNKIn0caFcvYG5RH5kiyKAUE1Vd/MIGSJZh
OCLvHT/1vDGWVRfvfUCXQPe7fKeHdQvIlZxX7bUN5lAWzK6sEV7MxnyocWMgZL9z9ejGi/mWsjig
lJqhhfSmbdUwP7GRr1qAuFEUPgUS1zV8240ZJO4hHMEuO1rIDjkMbj2jIBMgC1n3hTkrgLTV10AE
IJY12AQJPcNKYywHBEtm6o24Glm9t0POB+IzRVqC6MLCblDj0rsJRzIBxVi0IBot/ZRQYYhsUgBS
2X+YlXpzgeVkaLjokWEMT/v4GcpAaOhvQYZuqFG4bUDyY1+24PLp6qJjSU3BaBqDczYgqh9LnLQo
1PwFcgqEx+JI9QnTPsFUOCZEdelwU1ht+xRBYz7X/UzlZx42jM+ihfGZtF270djGc6+/H0u50Rsh
1l2S/Ho1/WmtEgdfkoOiTIhP5BCx1jR7dGMjTt6s0akkQgdLNYBTrX0Pwfip7X+9kKq3oz/1dtVC
cHDfZzGRdJjlzC5jzSd3fspukT4RQiJGABnw++s0htAj8n1Yyotdimo5FYF+yseOF7FSreDXJgZa
z6Eoo6WOWg39rFxmrroNNZqCVWIxPMS3HgwoQA+feuDXW0wvFY69mTo8LkLTLdYVPXOd5WjtifO8
R8WO6cMB1CsuSN7SIIaXljSshSP0TawZBupWm+U3KMxFiWO9EdFa69NVC0JtrU/eE16w3yYrfmdN
iZ1FN11e6At2Kv6c9FBFzyFSx5UREaUQpazOtVe807h/8fOdZfRlpdmtnU32Hj0SukzWnbhJxoVR
mWehtCc8yXSJHSgP4P4W+nPmt8uBrQCDMWmaehN+aR1J5hUhB+zuEd+Wj0yaZ7Oc7mTA6Zmtzfl7
gtnhLfvO5D1CL1h2lYHLPeBsESHRijIy1gHAuE5492avvxXxbP5A/mI6+zJ2YpTB8iGkAL1wrXNi
IzFI/fyAMuqWehzG2j6BM0D7FJlFpfpHZ4wfo266H4boLojGfdSUl0Zlm7q+2InxVvAWQPctZfVV
AiiBmnersF0oUzsNs0Q6n+Rm3phObQE4ZGJBG+g3ZhJ8GL75hHFGR+TZblvyluNQwoRkl9Blc3aw
9uQSQF3a4ty1nr6oo1lF5vN27Qqu/tTdGXxbpm+t8VWL0Hpwp+mxsmaY1xtNBaRwCSck/tkYlH6T
ccbAlS+Wrl2vmslbR6IG4SXfkSFSQtDPQs9+W+W9m237meefvfLRPNPgyIT/RBvprtIqkIn5r8Ef
m07lb4BeNbWLR3LXJlIqPPwYufz0OJ+3KmnfchbYIHAZkuJqTBZmU3ykcb2va/mQR7SIrJRCwbC3
xnyVGuWDbcfHWokXqauHXmabEKXcqnD9O3fAjYuO4zdxkzsveO6t9sZQ2ilsYlJg069S0FWqZ2eq
1m6QjMglvBxrU3dVhiEYY5ahVy8aHNYpeksa9ZMFF1PVSJlKAgqCxj0XOGqKNrzxdQQLmonzxf61
9QyctDUXqwzz0nVGMeMVqSKx0kYujg7z4DcvpqXwjL3WA8j+DP2b5rMVlBgX0+h+irb/X+vwTFO3
iLj4n3V4jz/Dh/p35d5//o//EuGZ/7KF67oC5ZwBbkH+DdLQhfMvx8QGJ+BJzUEWyN/+S4Tn/AvW
lYUzRHDKCt3+K8Iz7H+5pk3byBKCNSvytv8XqpVt2WC1/j1KQ9cN2zKATBowAx0TBeH/KcITiGxh
ahRiD6Si2zmqe6g6gtmaAG86NJQz6C1mML+8zxi2F940nvIWjNBkr7uRlwBROplU2WlBcKm79b1p
Zx+A1nJ2IpJe7LShfg8vmUh60wvvStt96Bv9VBcsjsMJ4h7mOIYW6wnkPGenMBTg1PojJ09bw9hd
jdVqiIwbAF8LM6IVGYOBgUu7q910I1v1MuUg5K0wPyWliw69sgEbqotdD5iPcroHoBQwS1QYrFtH
rXNF+pRL7X1ojkbbBKsAWE+tfcUeIBDKHBItmIRMgJdeIjOmTINTQc/Wk9wjdcI4EOnlmh3tFiLc
8zwU4T7seWP5VsP4pjzgLL2cI3fjcDFVJFb30WBsBY7sss02rq/eK1eH7G2dgC2gZDHCvSP5PJZm
L7uDTmGBpdchSiuy7XqNP8AIAtIWAuOMHU4cZUyq93x0Fatd7+m1Y+5Tqr6utPQL0GsAwUXkben7
0iEwLHUStj4clWY6q3FAmWc4nnaTUyC49c0puC0QiuVFP52mEexOnTbDCguNuA0msuXdrEVSMh9C
paxuabwnImJhZowha6XIepQdaLFCIj2zsy4Ewue/BH6usRYOSoJfo24pNde/ud7U7qjdlEbx0JHm
7g0sNSYJwtslVvKS4YgBC2xsSyvjMVFXUNT5lmPwBdBlspKg30QVV81cAIpAD49lLrGEcHoTDZ64
JyoZ8lSPNqqNoUQKPkggI0XNAsiHEkiJ/XaoZXSJKL1mtFRcglXhedbCGLZ0UG49R2hnJxnbBwXW
m9Yq/ddW2s1DXtvWnS4uKHpCS6+fCIzmRrwHJjL664FBALTVFx1zLcWhPnaeOsKt41yLXok6gvIl
CMxMHBW/TqUoV6OwnXWszFfSPsZH32yeOxi5n4THVMjOLOuuc3z9wCZ5WIe+AKvSivYI6OMitUD7
qYix6N2hvHSVbi26lHWTEAEBr0SbPBqOefGcuLk4Aq469OQHOCrjt1tl+wBHAkhQely65oRv0Hsw
0XvbOsHXi9bPuQ/7JH5ntaVhxinchzG2S6BMMtyo3kE0nnckHsZNsAOEEN5Nfo6mMXHtd3cK9iXN
6M8OErFP3RfhfP8EaWjahSG5Dq4y1WsyATn1HeOG/TE2Dlg820Gz/ZU39sFzksBuLrPCWrsD82KW
mC6+mUBQgOZZrze2emsly9iSLr6PdnyRSn8ZE624VRZxFUNNAI/r2+j3leq+MyhSpX+fTHijKFYf
06zzLmrAMBXoNI3SIXJPoW6Q1gBW5xEo/9aO+dUp6rV1FU/do4uN+OB0xpNnWGerTIOPTKM8VgfW
hKdMjOcwCTHPZIMFjUpPjlVpysNAnZOBwhseCrw5D2Dvdi20liWCUNxJ8+NwzRC+YDdeX18hccDt
avpViw5ibofa4g6YzHCHrqY/51F0+PsQ32WypUqBPhYynRry8kUAqttObgHAfD4cR6b+MiTWD2Pp
se679MXWkxsf88idDZnracSj7CT9u1O507mvwvyRyIVLlKvg5no0BD1l7RDNfcI1MYyD+8gIRG01
G4MTkCfxkolg5da2/TgOfXvLjvHZBtMghZPeF7qR3jUFcFR8U0vLIXBt9omescakZw29cGFS53AD
A+0Orb/o6BuPgCHZkUcuemHp2w8lapvFmPrVT+ht2yruTl0lQaVrpN9MaQIiHUHiDd8fctiuC7eS
evMOExI52Jp60HI9O7ZMl6vMj+DFlCVdGce8YUMcfeOgunFToX0NmxZScCqDkYYcLafWIzntergq
uhCFZVsZ+1pZ8jXlrEoJP3+x6JUc5YQ5HyyR+9p72MQpCc6ldJxCEvDVa7tmyq9fxdT7xzSi0quX
zS+lbuceJOUNJv7umVa0thGRnuFv9G36L0TCXLMqcqS0uMTMYuk3EpFyV1m39ajyJT2d5lLlqJjB
o7HBaGt/50DieZYFXwrivug4RPnFL0oP5jOcgTCQAR5jPX5CMIb3Px1fDXwcUKiC6CETRXvn4veN
LBE+VD0uM9t3UKaQeXsy4gZ6P/xJKyk1LvO4faltbRNHBXpFrY2eBhgsSwsG1b6soujJQCDKipt3
dH2WSppMNFYE2bQPAsFW15H1dGs77Z0eTO3xz2PzYd7FGEoz8exTazuTXAXCer7pc/4euBbhuhmS
7jjgTD5e7yFdhQU+lRTcQh+FTcDsO+QMTwIWwMqlULCIDKPELEONKvOy6hbq1Y4m3a8uhL71upbc
LDJ9FkjmmAad9BDlxL/D1kDRyIfA+QPyLaCNxIlvInl9I9ys3ydRsAtT0e5nxv2oxUzs1FLALEv/
VEJOpvYRX5DnJ/VtpjXZncYou2iDRN9ozo8+sSCymBS2mQBblxiqOoI7IOo1Eg+9T2iWHvv6bjJ9
B4JoDXkgKfemWb0FXrbVg45uQpf0O9S8nwzCE6UCzbsJRkth/WtfiCSKz51F46byqBtQO5c280Ob
OHJZjg8R0KONgaeBPUrDr6ULIi2rOZjyS7Lxm+jBeGOy7LVQp6Qz3Ok2amZVV79+pC/ZWAsMz9he
6Xndao3PFs/ovs1h3KMbnRWlOtHCml1hEY2rHRlT1tK21CuBmPgtSNUiMMLYSGeoNj1IXnoH8ar0
yi/M3HDj/PxZa9C5c9V4Ni57MkbWXuQ9m5XxpWfauZHiogl/WLbWm1uG215379oCxG+c9j+ylSEM
F+xLUeQ8Ba16ThCvKcd3tlVLNaMcf5JSEbudAvZqhhfbL7+6AoO2NwVHlhqSnTNmO7GiZQBeMrwL
Jko+9kb0gt16578XngZG5hubGCcz8V4kqapt0GI5FrW+bQyqdnQ/6BPbCsxO8GUkNQbdzL4rwTlV
6VcU16+ThewZpmA+Ugfro4xKRoq3g13zZOsvRSMefJncF4DzNhm9NUn7E2JGPz77o7mGQgaLxt75
xkwUaG58khqAU604m+iF4NLobgflLt06GzlZtfvO1D6SXqHsxAyXtBT9nN1IqG/CSLyAVv/IZo/e
r1ZS1JzrM2FL/cqZ4I7CXOjSeyKzHyFMZ1AF9HBlxtWKq39YwJL7glIU4tjmkqzjfWXYiiYKWTc9
tkDHdE5VYs7Um6c5OLnxmOvhFpREGQT04LCBn1g/JVtGNRn6VEf04WIQCgWiup/j1Zahj4ObjM5q
G9KqYU+7MMGi5DKHNY0VcDkvu4k9SNZZ8Io2Ob+kXvcms+pISeUrb0S5VYDzBdcjoE0cfpY0d5kx
nfqygncIxIYfrlPdsuUy98ZbfewFfz5yloaAOYx+3RZC3MOYZMdMUMHLXZx4dKZy3Kv6hlMdOa/r
hKspEM+iMAk7opU+eGa0rmxgoRUVV5XyvnECkYEFotIzBhZy3TM5RW9q/jm6br8FNclVrd8vRzeh
nxD+kFmPvVyrvroy6hcKRcvSeZKZ9y5d/TN2v5kBbv265k8t4ZBV1ImV++tm46flGCejUShQ86xG
zdLeJmoWB6TOKtLgqpsuBUnrp3P6nzGqTlb5o5RFY6jITrQp9zaJFJy04VdoR3cEaNN5t8sPHTDU
SYbYex0CTQRzUYeDBpOhhznc3bo4j4swPLNgfoWn/xJQOlR0pd3Su0NRfVsUYFHHjEAktz0XFe6q
SjuyNDIWgNO/Q92E0ckJmCEppKOhNl0bU9AqHaCjzrGdRjqTFHMFdJGUqoi69fOEi7LOOUkmG5E6
YU691t9qenwbl9Y7EEu60QQdwJKknD8Vm061p0BZu6ozw7WiCStiMITZbdfRkmgnSd+QslqdZTcB
bN/NzOyrad5rbRisqj5EwPZuwaxZVNP007q9gh1QHZVz0cCr4MPwlywaXPqRTrIz++gGGUqzdfTu
FgbLAk/yO/SpfaHJeGN1FCZTpTb5EJ3bCgtmgwBu60T0bq0KU0plr5VWfOBBaveWHHTsP5p9Yb+/
sQJ0QHWLawGLKJpawkLYVw/h2aKfMaI/vpW1/xgV1IpGRf2awhRVsI1vWe5XcB8/AHF5wEEcPSaF
+eITHTE7w1DQo7/ubOp5rLLUHrMusQ1eiyzEyG+sqnkh1ig99RTjMV6NyYaWJyCjiq3cztP6s6pi
ca+ljxH+N/xYpbVKwQMs2+6GnZ+1CkZGk6AbxlXlQVkdQ2+jOy724i4muB7YFmO38xw2UbG23fwG
O3C86bxWrYQvjwnf2lHjnWIc3o9mRySVSG8w9xqrynZv+t5Vu0Cg9o49eqtW7aGpgw3qMvQvTW14
d2rZ7tkn7u0w9NeT62a72k7eorgAT5Oxi8+V+NabGjl9SvIUHSVaPKZF6Gw2blK9qV5VVm9A761H
Nv4P4BO6BVa3D8Ok0RwUjH3vtmZYSzckKKtx2Tc7fPmLyoQXUkTyLhyRKflUbavavcfGwWaiNp/J
T2W6rOfYTcBKlOBulJ3fAXQByZmKsyJ1kCAG3z162rFnesUp1+Alxh2dlyMVZJ9mY+dFq9qLXm2C
ezZIf1gPid9wNFOmsohsOpyBa72y2FgHhO61cFTqmUoSp3No7t/j64Om57wkxiRJNeJ1/azsddSs
Rv7H666HMQIAdmPV9vpf65SzG37Z/h8vvT4p6PKg4BSn64+8PtQj0R4qVAuTy0TrzzY/IUdFTwfH
vdVvlWnvkeBd4pFCUt7/hBmL2WYUrxQ8ztFe0aRG8NDsC9XcWE29dyn70MJB3NQ6r3bUfYLK+pHx
+FOZdbpoR/AWnomyvf+ZEpzcQH8fmcSOWUggUDNQXWetYCNngT5l/KDvYE8ZrupSPxdjVCy772kq
5CZNmQU6Wz9VpbMi3zPHSmqKpWw8srjcUmfkbJpDMt90I17S670p9UEokxO2NFqcGm0vVtcnrzdh
02SbqbefqoTQ4s6IPrIwdQ5YPHZdb1VsV+UiHYAADQZyhxje4kIgoVjpeYbXA1k507WLueZ6XLLH
P9DvxoB1V9i62KoY0Hs+21J9qkmjF4YHfDX52rRZnU0GoRCgMzaTNPNDNeHCyMP4fXJxU3ZmYBxF
Z+p/boz/vudQ/2MpFXARD1lydDuDWBRwTrkRP6Szi1+ZF03a34ZDDU48NEbwnPbBUSXZqon0s2fX
X8StPslooA/IBz5g1Fz1SYZ6XawNDSyQ3m67eDqbOoGQjmWcAHWsaa0sjFasQF6BDazYz6xSQiB8
zg02KXjbjaNf0MzDurqGPZfQar/rEDUfMFA2jlw3nvZeEX206GV+iQbvu5zdQ8Au5iWCTQYRzFoI
zeld+x98nddy48C2ZL8IEfDmlSRoJJLy9gWhloH3hYL5+lnFnhmd6Dj3vnRIbImUKJiqnZkraWDw
6PET7d1EXV5TtWctjbcBdTGGrr2LaNww+2OJ38KrAWczJO/GotNKQ8gFLVYyo4uYpnSCYYN+61dB
u0nuq9yM9tYwngO6ugB4sZAqtgtGYrml0ggAGp1Otp7tygmBcWgN7vsmvO/shp4wBOdsIIJKxa1k
Q02WEMBG73EEU37xWA8MLmt8qOyifFwGM/0z8DBeDE3uIi1jfzFdBSawjo7MWgEW3Ee46rLIofSi
wG96sHRhrGyr+cmbmTSwduXPPlwrMVw5LhMBn0Z0CXPw3HDhp9KYCYlfHwh8YExpZAPkrQwnvwFB
NhzbMnrCkaJvdDu/yVoPX01zM9uVv+vstzmKHrQC1y+3pqs6ux2cpGIZBJcgocCKdSMVnYPYlXQ+
rfIePFVdvkSDj8fDgoSVJkxY8QY3tBeXHkypll0ACw4OfbzkTfewsNzH3Yim3LmxpTjsT4nDxduW
4IW19i1h7OAvYcSOaVV2/Scq5RW8KUx+afaZ1SVBzZwVKyyYjTme7Lx4V+a0K6vn4Kxw6dhjsxcu
hXtlo1qZo+Rrhsx1TgnRlhZFlTm3scIPXrIchkE0DI9ZCnDTJeBsV+MrEP51Jorv0e1fDHsm67h8
CuBgxCdznFmmx5UhGg/l8kD/GU5EHdXYnua1oyN7qSS7ndSI2AMMhMG51tNdgapSoq7EqO0VaouM
G+1gCLyH/V4TLwOajIU2Mw5UDxWwfCpMTrpnnEdjwNPSgu3xUXbA45w0lB6KkG9qrEas0E9F1NPS
bM0WM5RzX8jvFq0ozm4tlCMCes2makpY7ZVrbUeXK5rjiK0ck2MAI+1taOpPQ8WH0KQQrW+iGMtM
emddFCv0yQYNi9R0AFyp2LqoWy0ql43a5UzVQ2wCbStG7tH59YLPpUcdo1HwYKOW5Uo205WAVisp
DXvMW2IHya6hcyDKXJjI/gy9BgUOw9lDiSKXcKEwl/anQanTUewKlDvPM46QqYAMV38opPwTcVEw
UPp8FD8xNFfwcd7nrHnHc8cek4IxJRHSnZCupEEd9WhwWckBdKRAXd46JS6C6X/sfeMBchx9TSFn
11Otj3dKFG+UONkrmXJUgiUJ6ZM/TftgfhqUoBnPBJ7UUjVqqh+hiZ1+ET9RQTtuAQOqqK3kUR2d
1EAvrdFNZyWgZoQXufVtmbbdFQYdlM6nyS2sQXflCH6zjPPA6s2dq3O9QACe4rsMtdYFwJsuTIpp
/fVRc0Hl3dr1OPKrgDsRVJo7FkZj+5QqIThFEW6VNEzM0sE0zcTXZzptvMGNvU/QkiFWmaHH2pAe
pGU1KsHZU9IzyHPebSVHm0qYpplRydRLPd2pt5jA4mNQBHhjuCLkLnhUpXArqXtWonfFr5C8ZaR0
cShWG6HEcZhGT+ZknEaXT/C3hZ0S0l0lqTto6376KZXUbivR3XG0V8ou3izUeLZWOJSX/LmLYeyO
T9gUVblQenM5kUTBod/8sPiABUl3VjwVNLgj/bf+LeZyGNBzwLRd2QM8fALMzjTs1NOLpywEpjIT
aLgKmEhxm8SYaMLCZzR6RB7juTBYWhwx3NGRapVJIcGtEOFaMPLkNh1Ve6DPRT5ob2MDg4OJ04HE
PmelMj90uCB8td2u8UUQpjaOrrJKGHkAJ785SAjIa1/ZKaBbwvG3GRvl/IIx4KmZe8faVTaMCOg0
ovjkYM/wyFIou4Ycf1jjPg/FgzPIeptSZhyBAd9wbIFUUpYPZCfuK6lPVdaUxKwjZ6gRWETY9P04
o6uH7Ugh8TTfxwqgUChjSTNgMRnxmpTKdNKPV5kyoTi4UUZcKaWypyzKqCKUZaXXrwk4LrQlstEO
8JWWw+wwcmVd2jN80mm4VQYY3BhL2tbbBCGc8zSGRYhbZjE+SuWdQYJZlTnScqCukPhrtEl+uJRg
rKh5ACIkjaNfsA4tfAxTHCrdCgIBMX08O5My70hl4zGVoWdZFHK5B6DnkfDzqNcasLd1Dt4sqQxB
DLhjJm1+uWlEYuxSfEOeMhClykpkK1ORIEE8FoDVM/xGnTIe9TiQOpxIiz7DUhCfAw0omHeWmXMu
vvGK4I746q2Nm0m0E37G4CyVzanA78TE1tGrARcwbdKlxoiS6BL3WW5oKW6pFNdUquxTbPN+FncB
/CHZsyqL1azMVkLZrkb8V8zXg0OU/mFs73EKYdEi5l5Z5luvpincNr4mvFx26fGHS/Ic/xpZecO7
X7m9kNuE0vLEHsJa8APIRKeHsmOqvBBmNso6Pmp4yLDGYAFWtjJqL1pQYoRNbOlssch+srxRRdlU
Py8aLh3saT4+tQm/WolvTaSA2vUAa2RkuGwgIzpSMbkZuN0MZXsb+pupDPnzXntUim3merzR6sTa
DBIhuMewXcDj9C5WOiiSO9zy8L4wdiq7XaGMd4my4GXKjKcrW16rDHoobCUD8g97cdt1LAd4hfJU
KVMfiBHeuGRivAYF1uev5Izs09Ggrvw+WKV4A/W8OXkx1zxlGtSUfdALmg/bRE7CVyjwFyJbfvuN
TpiIfZORmSuyfk/TSItG2gL6krgUHdyKlbIt1vSCzXX/XWl0omm9tbWZ8xvNsyHQpV1lfRzxQDbX
kzJE+jgjNTCr+CTdMgdaOPvfQ+8z/0fXU5ZKWre5ApQ2EjSOYGW7LNuyw9QOPz+nVDJrCCdUuDTp
ZFXsJPlRDTNFBiIMlKFTWCR+UOzDvvfu2NA+JtH4YeYU6c24Qa3KFzuhW29d6c27SNAjIafuvS+Y
bxmkPjfU0eYhOW1uTsaNg1DoqCr7xOfKZ2n5SWvSrZwSPE8ckzlqSmgq6ypL9mbfKztro4yt1Nrs
GxLr8+BMpGG1fuu6X6Ots4Px8EMNGH4j3XA3mWsoGEz21SKZrccqe/QKts0mk4B1By9y5TIE5JVN
xIAN7OF0M+HKdZQ9d1JGXR3HbqCsuwYe3ljDzFsO2HpHZfB1ldV3wPM7KPOvgwvYV3Zgn7AeysuG
wRiPTveYQ5fQS7AZJFhVL5F5kkSR62MyVm5jZTsmr6ZSkcs9uNRoMytzMk3DIjSVYXnEuYypgMWk
8xLhaLZpfSJkypTQN/xN4FVvdZxS7fk8ZAOJixqzE4RY49rqdliJ2q1tDqxtH73G9EAS6/NVuRRn
Lg/bFFnfxSnKmYzyZO0zT3NWWmzr28iS1naYuMk0bjdz/zG+UzZ/VAlzow2cbVcTYIYsNpbFIZ/n
YzL2474sliKkhIlaEG5xWdUdWEvf1QNiTzYmJ81CbUiL6ZDmARpdodPchO0cj/mn6drALM1lPQV9
tNMGvNwZvMKqZ4lgdxNNXAOwQZosaKNmQ75gw6+x46fKl980G9qQr3Xl14fxO64t5eG358y8koXE
xZcDVZB10G9nMf8xVRwAFt8G9azY6CVIUgIDreadogE6c4zTGdEorOssP4LMfIiGkYWHz0+mAgit
iiIg1e5TsgkZ6iT44OGefex2UPEF4xJkUJEGvH40E1z1ZnXrVAgLDfvslebDl5Bx8BKJK2Y4pD5A
dbhDuAh3V0hzTeMGHlHyFJEKVmgqYsHrfSSy4aopAfp51M1OdlNvLZIZOgmNWkU1FhXaICIvyKTy
dpHncCoTAIJ+33juQXpVuXHoDOduQgCOSqgWmB6VRHwXwzbvE/9PtXdUeGRUMRJD2V1rSMiUzSA6
qEkOemTsGX8qylavh0a7aUmlJJ735KuYSqQCKxQrOeRXGhVkiakXO7AtuQaKZaMfMA7BGnEgTrDG
ckQQhkTMTDLGUhEZxJ2VTmam7HKkDmvCMetJ7g50r3pSYLDF9MxfegmXPHmw/MpatyqQU6hojq9C
Oo5mPbWkdqSK7wwqyCNJ9KQkexYV8bERHQ/SaOp1F4zhwsyf3thS0HS03NIUZ2uwrjnuTlaunTEV
4PwgTWSqWNGsAkaDiho5ZI5askf+KwN97HFY5+aDpeJJY+xQ6Rpw69G/rVEC9+6L5xwLqZoFoTgM
HzqbL6hRuEJIP0kVgwpy/pKLNbFy9UsXPzrUFdToF2lC45kqazvjiMfcsuwhct9JFbZKVOwqVwEs
S0WxCjJZiQpn0alUQb9PTmVXeGctJ/qcOZigyHQ5ZLtSFfKiNGfiMI8YVJx0UmBMB9mJqGCYa1Lt
PFD9JfyKJHMSonzY50IO63FYc7ugsrek8q9EXNYUKrjf0PXHJZw8mlTBtIaEmquiao4KrVlSNVVT
8EWazehJ6WUeBv/SIupWknkrdz6912OX7Cly6dnzsv7FYLwLVFiuZRlLdi5SIbpWxenQLIkDmmij
gQrbGTlXbIfUTScZfDtuwP05iuazVVE2nsXl9dQYRNUIglPYW+5tr/+JjYwxV/5j12DYG/4ivor/
uW16NahA4FjBbrf/zMAaAke7Mo0shJHJV5EkFHX2kNmMLZMxg3YwPs38NqYU73P6IRxBfgIfSpjo
5iZxvWoLV74I61nnUJej+jNl90LFGkv8PyrmGJF3rPirsd0vH3IVhWxUKFKqeKQgJ2mqwKROcjIi
QYlt4m1Afl/1OReioO0/liwBsEBSYvH2RSzRu+uapm3zmVIOLuW8PlNbOgGGZ89QtH4/2kYz47pR
0hZX1SXJoeLDVcHPjARoQBI0UpHQSYVDJ1Ki0t0lKjRakx6d5/YcBMJd4UDaY6wBQ8MQdz2StNr5
pE9zFUNFDrZWhU40dSCjmqqwaklqlU4T4quG+SAgoqOqIBTqGTft6AVhqtsyrOBvQwjWVnHYvG9g
UHLztJlowCYr313fE2GtbksqTgsm8ipTAduBpG2jIrcad0xHhXAbF5dxXfbfSHE1uw+MV+T9V5I5
HXmZ4io2LEgwKNsjYhcTTXvtSg44nporg4oBd9euCgVrpIM1FROuyQtj7WITpSLEpjuL3WxZNAb3
FAE59K/UJI51w4B8r311Korck0nuVDjZP/qPhoor9zEBtTpzmXfGD6717RZZf0vM+y4eWkFH4iaa
kuk80fozqB0X/XP47Rys+O5CCWF7iqg9O9Wi73a+1dCN58f6qlUB65aktaMi1y7Z644Mdk0WOy4J
Zdsqns1VTXr3dMiBBlDxbaxRlCypSHetwt2uinnn5L0ZM0FWUxHw2PEPU/MCsnU6RA0dLbrT/iFr
2l6VxPeGaLgVjSW4MLDEhPsLx7bTurATGOdjZ5cILJKziqS3ZNMrMuqRCqsbKrZukF8vYoLskYq0
u2TbGRwwwybs3hF6V+F3XcXghU0gPk2JxgsVku9VXJ4QFwvssT/WKkqfkKlndtmEmUvKXsXtIxW8
10ngDyqKz3BkB6b/rAFwWY0Wh4Evs/M8uw8G1R33Non+YCTaP5HxT1XYf1Kx/5n8f61AABVEAImw
f2X4wUlTsAAdaoDBhNBRGIFcAQVyhRYwFWNAwQZmhR0ATY94CIighkjQKjSBoSAFedlQs6Km2YGe
PhsKZRDBNOgV3IBMxLpSuINZgQ8oI9jlCoVgKCgCG2G5osOqP+AD0bmUvBcKoVAqmALae0fBFzIQ
H83cw/Tbnr4hdt3GeoHGIBWWwYDPMJZ/IoVrKOA2pPAbHDgOQgEdArozmEqHeRtsh2S8LzgUcNSK
bqNddr/aJoIOIRQlogUXkcKNiDyYM0VtOtTQszBqui83LlmYBl7PPrC5GYXJnVJejXVDFKGNCZCC
qEhgVYwKWpErfEUJx2JSO86vVMEtyKi+NQp3UTKuTv8CMHKKBfp6b/n2la4gGZbCZYwKnNGFsNVb
vBnLu8VmeIKv4SrQhl6rMLZ4JZ2ehgGNXj2waBK0qCaskL/HDmBHrtAdgQDiERB85HEWyINCfHge
hDWO10XBPxyMJIUODiTHZr+OUxAhCawQH2ZIw8XGUxAR2eovOqv7jQdfRKGrVq0aE9sKPjJAISkv
OJIeMEmlECVOAqzE4+IkFb5kViCTDKJJZYI2MRXkhEIr+iAU+ERXCBS8JJTnWvNHBx1FKEyKCS+l
VuAU2CfOtkB3WGNcec4VXoXqmedBAVdsa1g2hVefpd4y4zWXae0346Mu5bInAmYQB6PfBRtCD8cF
ieqQBMQ+4Z4k1xeYm66KkC4fMU/BrFlOJWf+//YYSQHuh79feKGh/X5Lw1Jo7bYJnBpDIWsuX3j5
GuJ8GO0unzPHh3Pz+4p/+VmXz9MLKOfyDf/x4e/z//0fkNgKtvM//hR/f8i/r8j9DjzQfz4S25Ei
L9hDce12ELIvT3N59b8/yOXVzAsv6PeFmwtP6PKl7YUydPnw75NfPvx9lstHMDbgFVET0xwC+R67
NoS2sq8PVTmZB2HARTP8FByg+ihSpVj/PEbWhIzJ79dkmKyYqv3/r7x8FKsr9e9jPSAuYt/2/vL4
32e4/O/fb/59rd/v++dpHE3ZeozYWBsuc/QwHQyDdUN88/uDtJSqLevLc/3HhzW0aZ2MET/P5cmr
jgCYOTlP+V+4IOiLrT/oN5yFBIHUP9m8VOgP/PPPY7+fXj6qhHf08irY/vP45fsvj12e5PfThVUo
e59KMG75f6/z+3X/PHb5tGCQxQReffU/z3V57L99SyDaljphwFFMQHa/L/731/393aqB2vr1P0/z
94v+29NeXj5faHnph2Z36b7o4bFsDFuj5k21YFyqMRzVj/HPp/okrAKeJf/z+98jkNgFSEOgJi56
93+/6fKdl3/+eUyvZUQtq+2sf5/in5f5/d5/Xuq/fZ0RRPxMv8+Fv7C96q6Wy8OXb7CbEQ3wnyf9
j///50Uun/7731pQNvsZnuN/fQv+28/1X5/m8oW/P+vlay6PJapIZPSsb4L09hqfLzZCAwltVY0C
6YN2jk7cxmJMt38vF6P1rDl9ES2nxGyeLleDWuG6kqymZ82CV8wdnOlDGZp5ThnMyJbNBe/OTSyH
l258CFIHO9Tf7nrGhnTtqI+Y1nU2W2y3CWl+cGBxNmczZ3Sm++WjHnU6XOhsBxL1sR1oqnKhJa2o
iEZG7HH/DW68bSJ50xv1Cdg7zrKBNXNfzrdzI7/sKNrAnoH1mQn2HuiwzADp3C7meaP7AForYJa7
0tC/gmJ6NBr400mLKaKcasxFnbOajSgNTdhz2zg/lXULTiIFvlwtTQKqtytPFFMAxLCorJ3Lc2ng
BUDEdjZQaDAEsBRGRW9CG7LxXdMOh0mfgWmNi35ng/zeQ/NaWS7b1cl7YWnC1kbkBhZ2Fjqm38db
WIisxNDAKVvcDbynm5q9Cju9G9s03DWajxZGGv0Qah5DqAWj//Jk2cWhapoTLt0G2Jj91o7tVV3P
tBAPMg0d7u2sUI5JjCKVUZ8AvrmuNxSozclwZCrBHiNjDKjpdb+JM2OlW6gAEWHf7djy3jnC2keQ
nR9jNEQC3VBaI5L5DRvz3p9vcjn99B5vjC+DNzR15FEZHOM5z+jl5nmqTL8ymmbaoZ0dTaknmJ4y
9i1d8tLKnyxiAanrrAimxfF3EflprRF7YSJ/a52/S22Xd9pmnN70ox2yNn5mLTlt+1YH9iT6Ly+9
LWNEe3yBfK/LKHlnafN8b2oxrpZRY2UON9KL8vdeBgkcVIxNjcaAoBkS1dNpjDtbFFsfj0Zo2vzi
Mb7Gfe7fUbvX7f2eH3pa8HzGRAGu9Io/dLO1EnCZaJDWyo99HdmAc0mY7OwT7UdE5bLpppM6gszM
FaciWb6RsFkm98gDrf0uNC86U2b+2ZbmtKZcxltjAwSwMmOVoxyzWdvg1dlPeUdkihG6WbCye9o8
Cuxblk0n55Lr+J3FjChSoi3ifHmJ0hwzvwvFsMJ4NZfkFX1ey8VJtqkEOOxhkvNVNzj46LQtLPTo
bjbEamn9P7QM2/QAxx+z1LbC17T1aLAuM6wT84TkOqmIcgXJl6acr/WUMNeeltegnXXcJ3tD+/aC
CvNJaqUHy9DLdZDpd4uISIfPxSZK5ONs+OTTgiN0cAo9NCavueyA0uafeWsM24W2oA2Dx2ar+c8X
hJyTlREpKfrmoLMwC9Hq48IpvR4FtT6pYdzEE9MJuAaHQf9wWptlD6S6cOge+rx9wkwPFINJpRs0
b4aQZzQ0MqRQcQshn2s9stZ2nzEZj3Si43TPsEiYqJKhogX7FHJH5iUgJcFOyNa4dzP7WcsYihJb
Kwr2SH3Z6psqA+/jG3EI0n1vWBgui2J+iQP5EcVth2pcf2XL62LmIza15FNPE7R7EwRD8iRJH1xX
qTC243VgbHVXBh9iGmg+iZm/YsbLakX+i8wfArUbobtv2eic8WW+yCI42iZfVhrjydLx34nFzkKJ
pUU0/THCH8Joat7lSQIta6mS/fzHlTsZFY95NbwDSk42uphv7UzbjAOZQZdJYqxFXLtthDBALZik
Bgas3biJOSbWXT3gjss+JG/SqmswwhCzOIDapefDRuUV7BETnTW7R96nr6+tZtuVTnSHG0WEYxQA
BEVCdqeSij1iz5XGxKEoXsd4KDZGUChnPOOIvi9fGofSAQegcjHl6SamWXzjdjoDGbArOi77EPDs
s5uZd3JSw+kX6aL6tmlOlBJDRGp+gcikBcL87Fu6OBi4rgfdAQTolSRmBpZrJT08ED4cBDdUrWSO
Xw1cClOJr3Oc6wc9a89tP6/Laj42A4POnoGVCbtknZhbeEA2A1yzCyeNhpxFb27QrVZp7doby4vZ
t8bToTa4KZDfzt1mi1+E8ahwqbQyDvSr33i9R3ioqMFzMNiyvEPbuh992oTQM24Tn8I3G2BqAk6X
viIhNgMY2q3rj1cCZT0GaL5pueuGg0X/jT3KfAOrgTmOJiAUONW0iSzt028R+CI5wV20UAZGPEqe
u0P1frSNZeeJ0t7VtrlzlvGUJ9VTNelb2ygwoifYQ+a2eEsdDjOtfqVqILuigSDxV07T3uMBfoTn
/jwvotjYXf+YdMtnPbkvZo2vhtFw6bbgR6bTQo16zsDV6LGyGq57qhtsNHWPklojyrh2f8gjHCrg
8MdUI12CU+0N1f49iItHtxmOkwuwQh8xuBb73i7oHeeYyES/NQfWBpY8Jgsmopmcm94x1Mob8zbV
uo3VcX4CAIYxx64b92GB1peOLhZ7MBycm++zmN7jHk0QdMRT79eMCVIU3zL/HL30yWqnN/oOvjNE
Whlbu0Wmh8EuH9FXUeT0+r4hVTqkMBZkbvCPlTxA6BK7ekllmBvWsCkJvNpB/NH7/SEeiOUw3Qwr
v8T6Ibzv3u5BinKHXVGQCbvPRn7SsVto9kgftF7RTkVGSFR3eayzS8IYERKK2k1ucHgr+0wNyPxD
PSHTE1KL19ps16sk5d6smddtMbBfjjC02565Vz7qtonoWfTya+F86iXBI30EFjIMB715SZu8BV1R
PAedds2V7yFVjVTD4PHWx2eDOqXaMXciG/dTHW37fc8IGfw3DXJMUNYpkavViEz4nswIg4PXnFP6
xPZMJEK9n+H1BMe8rh+KwcLNYFaEVDh7Rz/6LooJRPLorKupe8EVcjQDcTv40AaG8a4R8btDOSc6
BGOobCzevCDAf0DYc90vDLUsm9nwwrGR2zoUHYYxbWdAYxJT6Fv6kVNyZw/zcgBhGNXlmWwAbhvC
QGRmOF2GF1cwllsKfwImWt8UGQMSUj68mzZ+TquMH2u3+G5UcKUUxYj1GlgIg/h9l6CqYOjxSC2Q
McB3XsXyGusWzJ4heicGQzPsYG5hImy9Xp6sLjiJmvrbNsJLX6RkvpDWLQ1fARHqMsed6seeBsDB
Ychv8SZ7vI2eR4KgxGW1GUwvWPVk2JmzoKyWD/ipwVLkmJnwUK+cvkvvhQxF5IpHbnCsJO+CL30a
hqMxizWMZ4eGKvGo2TO7uWB4x/O7AvpO2/M4vHd9sI2lj6qRQmwJVPkLQ5oOVaSoAexgm+fkYRHW
4glsY+QztD4MqWW+LxfpH/ylePFY1DfcwSksxwfO2ngeOT1ryc0wPdrksWQ83kA35XBp03uDy8+m
p4gcH0OOTNge47T+8fqU8biBXJ5bT1HvnzGc/DEmXCkLCMHZICQUpfATveo0xO21y2IxZsgmg/jM
EkTV7J7MNH9mrf3su1azdmIDf7Q5fTKVQmzx5XT2A2417kyJ6fARN/SaeO6dFmeMx90W63bL2TGu
3Y7ZrSNL1CaYICvbZw3mFrCU4vRHbgNbXDu1ocqWJm1lUAXs1GNomA517KXGvdVjH+wOt8RQEXu1
/NZiNo7m+oeRWLVDZruBMY+KuSRyhy/X6tG3Db96wkH0h51yu3ZyIKeJgeJPu/dJ+zEj8yOt80Pk
og6mibhu7HPZ6DZEWczERclCdHFiDHfUugSEcrLFOXVD8FhqwzfSjhXYx3Si372ZNzNJ6RVRo1DI
+JZGMhsTSfs2ddnVUC33i8VwRjbvrU3p5BRgGgOA9NTYWEanJnryRwy0Lf1pdDqSq7EzAuA+Xg4d
hADmFOSVZS/deZVWzkc2lMlKjjNAVtfc2tb8aOqElzLOwIR3OLfTWFnOvh0MJZsCojB7xMRwcYJM
78tE9WtPwTJnaVmObVgavE/2CN9xKk8zUWa1SQLMNPenPndeNBgDNjEy7Kry1eyv6QlwKaqDy6Q9
2LW9lTbbMS5SNcFAnxzo/Oyr7O4Y0c+Zc2HTrGsr6d9kYv0xXW3eRqZ80OconIVBeVpcQM/sWBE6
AUd/rc1ByMIk5gzJWVBZ3Cyw9NW59WMhV6xojflG1L5cN1dp69BObup3Ke56Wom9TR6g3WsBR4nn
mB+O70N3r1AT8/pgmeNezia4ZtO4b50A65QRYCq2iM7lMCP5hjBNHbHBgLWHLIswbs5rA1OkZ0if
dUBGN3eAhQdzx2tmtIcuEtcaBsW2xvRHO/lTVsDs0mlJ6trNUrN+hqWKBm+YLQgvFfnLNkA3lzOj
gNfG/qKX+bMpgZ8hWJET64c7rxrfvH78TOn8XRC1XdN4x9/pQAAdc2hV7SqaOmJ9i+pd5+Bp7AeZ
e3cDYuhqzsqTJLGkoVGu6ix4yxz8J/ifHiNxP9g6QihbdwhdoNZ1L9ogKp0Kxz7aBsoneODQXSaC
Grp307DrkIAlKB7SbwN7fDKl9kSVL+DnZL4n4Sbpq/TuykgxKrPowFbr1Q/ufWbtmExKUDToyGsh
MhbYLDBdj1xSZsJqGp0rbGMr2Q07iN34h0g9F08tCdArPYv2HJPrrkmscMoMdmISwxt5gyrUTJfJ
8xW1Kpjce3J+cbqEwUD2tPLCsdVftaK48rvB3EXTvKshT9eyIPTSegOWKvGZtP1mBnzI+oJMOAuM
EYCbokxCr7jR8wMraeegKeeJTKlhqKXLy8AWLQKN3EfwWrUWHjw/+5q95JWqhxDeaEmuZbDWWWBi
uppfYGVSTmvuCjAkq0pWIOVItbgZ0p49vOYVCnuE2rmhiBGLmUtNbh+MpB0NIpzeni/LlPnKzZ+m
ibu3U2NobUaWHJISn8Cn5hERoMIkFFzZ9VcTefRmJs1ZxMnWyp2U0Ot03eTmH0AQ+yjJBjZt+JFb
8ZmO8xMFfvVWq4Ng1XLGA1Lz2BsGnErjCNF33gYFadU5jfF6ihblC+K+VkcxBMbQLmSzygjZ0VXG
LCRNv+qoOOoenia2YA7beocywBS0zlRDrWWdvepq82u0CHUUTwba9Q7j27uHm8VbJuYnQXnIrear
RgPaenXxlRVEfUdJpamZnBdFxG75Z90r/V5fbrok2Hu3E3dTTsUzSeWP1Iy2piN/QLKcqdqUUGL7
k+F1YSm9Z7BR13NH28rSsouvre5Gdja+MtQ/D/UqD8ydpkbhSTMfC0cXgN+rYZtiYHQRm1dNMz5z
juIGAZaoLodu2MXzju9b0fIRb/IsORiF/kQGVdukqH/PACAj/MXRnUi+guml9a0X/DOPXjmw2oS6
4uCzWPdRlK4wdeBIwkvpsVtgwcu5iWe3bndt526tN901yX9Yz1M5aLyh3X3Nm8dQ0LrTinzeCNt6
pcB2ZcSj3Cx4tfjLBPGRCMFjvLh7Q/ne7DjpWQqvWAG4HFn8OUw8ZxDnSuZwpB6leRsk8V3zzYU3
ijHztdZxSuRdYbNTcztQ1NnYYiHQX5Ouh1Ro1menGB8nfAog/dLbzJNHK8BH5qPJ2siwGzaBx5GY
9zRbD8YHVuoPj+Ryr3Ng5s6zl7gPpguKO05PCQy8XBBBKearvuNsoaQN08i+t/TXQTh/NA9LCL/X
gVDVljSuot1y//eW1Frppjy0wzlv3VPPBSCwIVJ1wniL1ObV1+LjAnu0NepjbrqqZqz/bNpJeQWe
C9raiOli1xoB6ug6LWhlxNHCKmao6mC/6KSpHBTkOhJ/KlveNSAL4QM47GmGBw9CJCYLqls1Qiyx
onGhWPKDadrGLrNvFgBw+XRTUOlYf8Lr22cOPfdki/Xc+Ur8jjlVR3GNXRjxdkp35tycczdXwNfi
0MiJPInehG3tfORGf9WZKLGBk4b0TIlVJqw/SVTddakT8iNcg7zyoCH0CxVnGvSb3MW6kYK/GK37
SGikM6KfpdIeTZVZI7HzqOXvEo+Ds5hrLdYb1lwm3s6y2VjC+PQGcTADeOgjYJO6yr9EpN7spHif
DfmSV0RVKoukMX1Maz8dz3M+nuosfSBC8cES4kNXNmevllunmd+HJh5Xvs6NXCsD+IlLbdPb62Fv
Hi6Tymk3ccncWDOjWT01r3CtM01I3inrS5WmeiyL+BoX9H3pj5QB6drbEo9HvQ2ukqA6mVzCgaLs
RF1jMRhNXDUiTMf0NS06e/3TOs2nYxV/oqaJWMDXd6XWrrCwcXFxScdEhD/c9nqpxjAi9uoy0Sty
o7m2ivIBM+SqoujJrHC/zCMRpsSIXrIMV6wzQH5ZRu86XWh80hvM9Fod79y2GtcAWJcpW3lemm+X
WDU6Vh+u3b5jHb+RZeSHKccpZ8gLaQcv1IZNUNWndPBpte6ytTcOcehpiny/nDU4dlUhoUM6VugM
kH645WmhUwAy4+zCRSn3jsRhrvzUk0/ETv1SjRXcT4AQFaaJXTkrOo7i6mQVzxBkNklR33aJeE0k
3ld1CNI9B0+U5dE2djlQmOWfifvtmIi/Rp44M7m9ifpIZ5dgjlydjNDJmuvCLh9EYr6Vk0thmUhY
1o7NzqfoLLEVdLtKH3AvcB/WGcowPG727MYexFy+NiL7ZPf7ONJ2cfDIg1jVEm0gCLw6zbFrojeW
B8MhSViiRAzqj5pvhx0+qjVm+xwUk7nvtP/D2Hktu61kW/ZXKuq5UQ2TABIdt+qB3pttJb0gthO8
9/j6HqDO7S3p1D3VoQiK5KYFgUTmWnOOSeKQGgJmD/XCOySDcsjsXDmx1nzuE2q7Y2OvyjxIFygt
Otb0CHEw1FAZF3G0Sctjmik0CHgBGFbKG+ve2dC0DyJw5aYflVPOqnzrJRFFTOnt2qBj0Ui2ngF2
eZ6HiO7zwVwPVaLtlBgtczEWHp0IYohjYPbrxNXWw+AUWxOGLtIJR5IUZiR3ykDaTQCZY327+eM+
N9mEHJe0bxZ2HBCjmeY656raZBmfZOvYlwsv7b9IERxp/DQry8ZTVTjDNrMJ3VTlxPvTwFlbwAaM
RtnwfVajxkS1IVKgTLRkztLmaYzLat0yQy87zmFtSQEyqO/zPntpahBQgcXZZ1S6rdBaZ20TW26T
YjzEtIYK6sZjVbTIJVERVHhTlGaosTAxtbc67QM3MAcNM+zEdV+NUIDNsSihQ1USDhZ5X0WCRQLR
idnnDufIVDxXEG3Kje3ab76jY34BADwwCLuNuzXG4KAKKla1oz870alBioBH+FhMbxdMHRjD0goE
ot9gVj5JARFDphuB/2beDuFhVK27JD/nIRgGlDX3qYfDHSPTtswFJU37jIdxVtryvexNm5MhJC8z
voZT68BREsqGfbkXqtfhgjAmwm46EAZU75oW3WPhkdibDUjWELpxWBvbtBUfpJSweoOfgk68iHwq
oZY7QV/zij3LsGf6gPEOhNS5DNsvfVIxHepDbI1G8r0LxupYR/Xao7ytmqyUDcC+bAsgLLiqlo6v
fgkG++h431FBhXvgzXgRWHDmgSR/Twnvk+7JNbCltJI1mu8hj82wfsP9RiWcocxwoMED4utmMGTW
Idjx58hhtI6Az5sRJRZoUOZaC/aiofpiteLEGvvBUpPnKpHxUiknarAGgsJTYIVJ/UfWRIgikx/R
Y9GubgSVQ4pU6DQpe2L8HWN6JViac6XYjYp16s0oWqMMmoeVvjfoha1Uab2MGBKTjlKl29JcaT2e
RcQqC6GeNZxiQFhKY2iklqUt3bF90OKMiapR4CyG9DMzKFiZ+XsUFpfSSbtNPEzuohjPiC62dVKT
3OfRmKpGik9E6L40FPk422QKZlMqZnHmb72wnSbQ+lfTwv9KtdKDH92XFzVBs9TpyNum1pP7raDC
gnFJYe5ak8QxYBrEUOnF0PSYjFxdMC9A5ih2NqrirNtTq0wImqTJyWc0S+b8tD2stgNyX1DxC8am
o1/GDuNA9IXBQQgK07tZX0bNtUhoAlVmxU/TZXvq8kfPhKvQULfpY+TIHWVN5lL5Nmyx0LCaWvuF
ADvQBOqxpu2Oo5RBzNZtPDbBMRXq2cmFsRZqQ+TAkG3HIsSgEaVLXxcg+TxODp4nqn1HvT2SWBrC
qH+yUnygav1I14zfPyXnfqQi6wZVuIszyuqsWxOMr9a+NAioUI2SpPM0ONQ2/dOipGifG72yJ3KU
VosDLLBG7skC4ovjpMvUnOafWW3ux3ZrRoykcZA9pdZobPCcEcpJ0MJOVFNPiEDgWaMl+LbsCLap
iM1Z1lBWEz67hdKRO0q/Mak50FhmWeZTEmMbs7XUhUI6T3UoEWaX45vlEK1yklws9xz3vEU0cAgb
MbnxQggDFV1xwF/7XFtsW1erLSh7ERoaDvtF0j+VFt+4MHlLPcJgBiqZYY2WjCXbZ9MxwfNj+JYU
JUnxuqqUUNijaHTzqyz9qILyCBJhCTyepKRhZRQModo0y7Lp9SwtiRI89NqNYOE+U5VEWeqNSNc0
iw3fTFeEoEAfaXm/4kW1RH2X6O6yDYdncAyHvLVbqAlhhp4SawXxJ9jgAQgQy8qDlO8iUdgCpvea
G1azsGWz8+ihUjh0dKcEYEHZ3MrfddJj5rgTLu3k1JWufIr9liA2LyU2ocjzWY0GlRSpYtOk+zJl
TzZdXFMcSJBZ8qMYaoabPtW3to6zk2mFyT4ncu2998wXVf/e9uN7kxZXJw+XpllcxspSdxUhsmrl
vqDd49lCtzB0P7iQpcjMZMiMmfFYSteeOnrMFv6p0G+Xla98dUohkSqU6pzxDkmBUOxlPMo3PxL0
dGh7zVHGMtcYmYsMzFhZ1671jLEyIQ17wWmb8Cd32FlYcWYBSx+RNkxmvaxfKbmyJhHgvlZidVXK
iy4UJobq8NT2AKoqlapwXz7WLR0Rq8N356UVGCAHvE4fk/UUe0e/qr/GFi0y4zvhiRfJap9FMGfF
tu2fhc5yoMGvNvMdhTn7psxM/+xluBIyg7YBc5WuQs+btV+BR6Dpdo9RE7WE7r13BBox26AE33rK
Q01RINNjhwyX1KL4YTy2LsvDMK6TJVqQF4Wle+nbA+SwQGwBc18VkQOhMaHb2CN5CJlD/Zq0tnoG
NY7if55+qEb3WpN3sU6sbqMx9qyjNIP1Gb/iKHd5LuYSRbIy1u3yjm8UslfhKypzM177BhjPsVhE
SrhJVNhCpWtcisoJdxm65DnRgB4beTbkzp79iKCsAq+NX3fdKceaJUqELD3oLL95GYbszBk2ZBZs
zDCVBDBRU3Qg+WoIs+qAs4yqvxPmF3XM38MKLUjth/e66pCIVlB69TMTQl9B4QQDXXNOrXmQKG/U
2rtvireh+4qMXRGntqLNNvbpm23DB7UJSozK6lRMzpxQU8e1B9XuHEwXJtW3RHHs3e0ufCpvrUnl
gbA/vm0lHwAX9JsEgTjR2PqEN41WUgGybpXtsMgLxmE31x7CJgjZD9TnKve7habr9twzNtLCMyZG
59kLfKAyJTXtrEq6ZemykEm6kbnQrOyzYlv01UNr5+Nax4C0bIEp9ZHw6B3TnYMFUqw5eHARSyxK
tcT7q9GJYwrHGGuhsmflFWVLo6yaU5vLuxg8t5qO+FVzrTzVTp3PogAkJc9HAK/UtDeKLjyX7kCR
nzIjjsLXrtFgktq05cNGezKswkbd8S0vUndN+DtTIdBlpX1O6IgtsLAjJ0Y57+bKqqXFqsVKtciA
loWYtlyrxRqe7aKy6VdJUgAPc09AyY6exVqFZRk62BxerBJRj9HQQzt5ziSn/2DIBcZmy4tmlNei
iSjDWJA4BvqfgvOSF9esBPBmuu0ldHGNB6bRLuo08cgLA/9WaJJAkhbvYf3U1yjNRMl0Y0oztCus
+IYxvotebkoDOmv43bbYQUlSfyOdBnmNXTP3U1D9p4O374z8sYwQU9TsXHr10EfV3ilR+ODTXKIz
f9QiuAa2I95EW+KTNzTQco5ukGtlH3QilWL6L8vWs7YOkh8Cr/tHbcTC5+UEmcQZG8AW73AD1o2v
zHGKxKveleGiC+MHCBH0TW2c/MjI0eAN59age2AK96t/QYHCqDJ3u3HZ6PVCacsj4DHSndJmO7Tu
GV4/LH5qEZHWI9WxeU1sUM9Jan6UY38U4A2YpS58199jSE5n7J0KgqBqitFj755mZ/RRzlboY+mO
KgybrbEpzHqrQUxqkv5eGUbt2KAF0nOT00CwgUthMnk3PvTIAGcMK0LJ6pE6V8TJgO2mwxwvED2V
0t/X9NKoub3ooq4P6D8Z7eWwUuraWVRwlB1BKnUSXOMMLp/HWJ+V60poW6uNOZUDSF7GWv6NgFCs
dT12JV358MzmJRLRaw1Rmb1fX3cFv4sIujk+qGhljRW4WoqQYZgsFQKJmLbi59MzkCACFxsVBjq2
Jpu5RbOM8IkRdhfW4SO//539WuYAmTzqBZRpKfpXDmT6jmWV6X30VX9X6fZHHtfPcqju6UJAISWE
go1e03fGXVa4LAeENql36KMqeK4tAd5I9R05a5KxYMmv0nW2XWOfF9qr5nZgllJ0YlM3K609hC8E
nsMxyLdtb+3bcjcYw9rmCEpR7yUM3K4Fur8Jvpc6TmxY1v06A9Tcubjny4/Urp5JPqIanWbnQqw0
lzMnY3oMv26TiPbYA5TAO9vRPFk2MkBSp4p85TFRLXI7XpqTzYXB593WP2hoyqU/OsceSdoi1cRb
nHhXzML+DobQrjfHm6H8mAMIY+KeHCxAgVFaJOt6MEluSKiV1RR+mtRaax1xHlWdFyuvKu7wgS1V
M+Pwj8SuZFHq1QXJGg3ogcQpakZ4jGThhw9xDdNCvSVNg+8NTlFYVHGY3rIIs7ylMnRYIHxnT2Vj
3lfpdB4koKm30wc/Ly9GQ0Y3UAc+RrDo8NEuJNXyeUnNzwKYOytol8+DAYaebUSH0CquHqzbmd7n
dKx6mhh9ElKsitdFrQAoyc/1SKRTmrQrXBPg1SImZXm1IcyIeSs14YCwwFndp0vpj8cAfvXc9Yt0
qZIA70nSQzwVoTqKIw0A4xJ+zXPAYjHu8bu0FVOA2oMDx6QfAMS7R0OvCAErOJ5CLMmgv1h1cSbP
Y5MQp7KsNea7hPdZ1IMMZZ7GGazt7lJ7xmsu9p7BqNkHnU077LuDxiETJsTK1vmwh/qF4pco5BMd
lHWfevRKor3BotT3mEb0nn62w/5MQOA56BrUHto292JicigPWIl16XXMcJSnynVOHAdcGdBmpf5c
9fBuCgqmZgJmpSZq0EmtUzoa964R3gnGlJW0m3VUjmsn13YuZ3Ihw3mT0SCzQCaFIdVILHAhFgm9
6I0FMkpuSY/JTo4upoJnrNbJNshAVbfayq5rZiUUG52UjLFciQ+iL98JCXuPKnoVBIZrxV1cNA0H
zYAVJvuC7v496M2Pps2WLqRzQ43ztar09MsGQIYFq3bLf6UkS8MeAxnFM+VsZOODb9pPod1vVN3Y
YsosFkqtH4JOmfCyaHQaTohmhdf28B0t9bJQc04YVTlvHbEyC86waveKZP0SR6/CmAAH0Zai7hVL
GDGYdfY8us6iBH2A1Ul7dLISNZLz1W9wndPpPChgEmYI7QgrT/qDmch7vFYUuBP5qJbtoXGz8w3l
/7/f+v/jfWSXLB68LK3+9V/cfsvyoSQao/7t5r/WH9npJfmo/mt61v971L9+vcmT/njRxUv98suN
ZUpK+HBtPsrh7qNq4vr2drz99Mj/3z/+7eP2Kg9D/vHPv78gF0sXQVWXwVv9S/SAKQV4//85rOD5
pfKD1Kuz9N887Y/EAk2z/uFohsmMTDqGaQr773/rPqr6n39HRSn+YRtkFhBYQI7BH2EFwvmHqupC
2poEaswlOQYVC1P/n38X5j9MgT6OPrEObFbj0/33t/9l43/+GH+j43TJgrSu/vl3jdSDn6IKhCR3
UGqOhpZGo+mjCd4of3u54xtNj/5fYzYWjVI11jWiXwHfPBq2VQ3MwQOD6zVJukwM1rhUiBnctYiF
S7ZPVTXDjIgsnCUxBFyw22HcqEdaR99/2pJ/fNqfP51u/PnTOQ4ZlTjNhcUG0n/9dJ7Zi9j2a3G1
SLAtqPUfaZJScpeKie1eu2bCvTO1jLNaFqIqJQCVorWmbRqvwnyfyGAZeRSR3BFblDTDSTTpIImi
1gdOzT83bsC8ALzMCHLPyNzX//Dxp4334wDYvvNLTRsX8ZJKqoS0bIvf/9ePX3p1hCFQE9fR6fOv
5ZgRqQo0eB7Z07R0FPoCc75z8dUZmvavg6fWl1rT9wkt7AOkyIAJH8hbzMwnmpdzWGXLWk4HcV4y
TEFlTBMX7ZtelNu2re7oglR719PgcU0nlVy1D4kSX//Dd5o2+a/fydYRn6vSkXy3W4zGzzuMbgQo
psPYuLKjp2tyWex5W9oe7F/8czrrNNvXTJRhnbbKIyk3LmkIO1PzBxBYbrcOZPEo+6HY24mxIsRS
o1IIOTdomONE4s6KSXX0ONvBra+Xf/3Rp4Pmzx+dY0dwRHFUGb/tTWkOU8nLHf3KqW2OVS+8G7R1
lxRw5pPAndte6+8RPdDqGqJj28T9NySNtexWCFtaKjqkHiLWxanpjf2K6R5i0qgL1nDo5wVfYa+E
+nGKKJoPNsQUvUz9s1SMJctHdQ+fq1rYrBbmVIYcnE92vGLfaJi6ESJmgBdml6wgnpIktyyIqJtH
gJVXhYXhXenybGMbZwIg4auLjKWoO5L7gfehcFmANYqjbYvBOwW+5RxvFxE2sdZK1qblk8gQqceh
L4KtGSj1ivwasvpUeMReNnxzcOZACwqeWyVrjiGAgyVDRb+uEE7Tm9Sgsqp1e75d66L2EoU1/kVD
qe4MnZatWrhoYZ21nDx83QRgtqIHaxQoDvpII1NW1ChFymLbV2q56JT8fcDKvE2C6ouecnIdeymu
vgY6PanKzV//3vq/21UtqtKmpZuaagj118NPdtJoetvXr4reHFobMEAsy3LtVlP+Vyy20tZPnSGQ
Ww7Vo8+SbxklkFozcA9UeV3tCJ9l3aDK0JhVHMAgXTs4PhMF3HAGOkOIuWgrOs//4WNPH+v3I4wV
omPZkiGZ/3/92LB8mR+ZpXYdTahOquXfeZF1NmyQkbqVyBXBfiE/PBMXacv0KPwKH1p0XzkvqqNS
0FSD79IjVrOTlC2rxKFk4ZONVaQjuvvmj/ChX07nP4/R2r/ZyoYmDWlbKlwN+fsY3VKRjYB1agh0
ZHFRB1TAQ/SNUJCD32QNQpaU5VgqdzIVB41omYPmhY8EXdTbv95uhvjzdjOI8rQJ7ObTmLfD/6dT
GbSDmlMTvxL91Psi0sShfI790MKCbVBvVpqnpP0aZam4D8bo6Om9M6/BdZ1vm3KoajBgXXwq01os
xgEpz1xRQ31LmSKflZWGFSFUDvw4HQ7bdNP2ib3Vg/aujUR2Soth17kaoksXK3hpFwhVlXTYKWH8
JYxYif/1V9X/zS5iGChWDVOzTeNPIxmVxcwpVFe9Mit+E00X7rtJkTaWBvF0oQlyJ/puZfKqKEW4
zN0+/hZaxlEbWmuJc2Nc5SEW5gEV5ta3daTjCRKIUenXI96ORaEgw/3rD2z9+URu20wuOGfwD2Xb
9Nv99NtoOXBcxWj1a1nVJMRBC14zSK9Hu3nLh9o+SxMEA1xIeOF2ZC4BJWT7BPwbCg190UTmRfNH
CDgZYaSylQcNWNcC9OY3oSJp4gRMYJA0oi1+ZOIbEI3oVmtspUAN7MmN6hsltn1kfSnvsGkqg2Y/
av6EosaqpB0E0NBODk0yJAfK6gbekL2t93cUBuShjlpnKcNS2yg9usloitOW7YmAB5qyrTyHPZQl
NdUvRH+Y35WwmadBrl2Vxt4ZYePR49DuNcczHpNeKWHBZGJHeZRGddIfEYAqu8SHpzl9KX1qhfz1
dhfTWPHbWAKoyWYzCNMA6vTbEBjG2Nfk4GhXx8knX9TY3g1oJvajXZYbS7H6O8VpO0ozWXwYhpE2
SDdsKQ05VP+TknIsrd+mEjuw9muRKqemAaVgCjCsoeq127BAsSuzYZ97j01bIV+TzopVWk74YTPR
tZgbpoO491LLWbUhBFcltR6kpGODfW40Gv1IwwgyBGGeRz0SkH+jTS6z+B6JvoH9XawSlGirnvPg
rAvtfJmYEd25jEiAv95SGpPtP20ptOVkgAm2l6n+tqWUXm9ICRLatc/TZ1FAC4N89SXCEbCvCk0s
kBuyyutKUENBkhA8TwB8Q4EW/km+H9wYrH8+HFPDHhZ//cms36ctFh0f2qVMJDUT/NXvnwxQoR6q
YMuvXW5k+7CLqotjminYnUe3UOShtMGLEsAyAzNWYsWI07VboDqXFjXB2+6bGxHajgG7Y60rxrGU
eAqCplUPg+scp37m3HOtmDowNVfWj8EKmAbF4AamfWpsPNScd53x3FmcF5WOigz0ebGJ7PpFSSGU
au4sRee2TmKzWGYCbX/PwncoRgeJbB5jZoMZVk07v2GlwOChciSgB3rXh/8UOP5Ks7MSo0RkUiGY
7HaJ2i86SATUPodTFL2EZCAcAlK8Y4Zm5h70BDL9KUJGv2qlAeQtz5OV43UQ/Z1JWeDprJghHyyN
IPMWdhrE/2n8dcQU4fbzgcVySeWAMhjVdGFb8rcBbZSRYxfB4F2VqMPoo8CuQWRNZSL1qcMrB/pU
74Hb1yt7BK1ch8HOMVL/oR4VEqRNcpx9+1XSrj2ZA4Y1yrLjuBA5DFym3lvbpqiJ/22oVyadVYTY
r3Hl3eIaUTE7nXrKqmCFvyS6qNrXui60O4qutJYs9dhkl9CJzmpL+YgNpq79sHwLGug9SBx7qlem
D7FLt+6TWtlFhtfM9FAHN0pUZBv0K8khDZMpaI5kka5EKyilZOFk16A4zxkn3DchgK4+voN1FWNW
Z5bUWs7GohQZogDa5T74SUsO6Votc/KDeqGjr7S7g0Hl4/Djmt5c+0RgCO9pnQaue9ACTCVRH51N
wElJhm/FUEp7bceE0gKcmVXQIJco+LSNF+l3mCGwM85pSR5Sq5v0PuGz1tnlJtSzXU/PmH4qRfty
HNjT4rFa+whkkUIGZ1xOyFLDvF3bYWWveVkDdk0IB6pzWYw12F8jsw/JCcZV0TPppavzZSg1bduw
vJ7TxENl20NhK0joocyUEAO9rBzmA6Xb9VdX5hMlswHdImkS965jLY0+eSMwakAr5PM9TXHqRXNQ
TD4NUojGK89kpE6Y2Aqon9EZsx6u6ixR6wzYMyI0s/0I9S7eq6hnkzZW10QE9IuyQa09Ks0V2Sj9
p4ajN0/sdy1UXNQAyFzGDt+Bq7ansHWMS1uH3ypjfEll6q+oDlnXIcUYwlpp20rrIkr3C4r48RJk
3UqQiLQoNXaIUCg0NUGbUAmNV2ZWvYtY17e9PdJZaqX6UNYZvHl1xOeNt0WRGd6EQdsYJlkpcRWd
gEaOyzAfCbSJYnReg3UB5TJu+typj/mC9Y+7dlL/ILPmQxKRRi2hCo+xNhCXYBnVynerCh5PUJ1i
6uVj0pRb8IDJXneGJeUMRA0u51vI0TiGqi4h/qg6NoGNF0jI/mpX9KxzXZlDrutWFPcHYqvQxifS
z1Hh+mCEqQ9T1k7wrA2ggFuXVZg3bqHcRqcu/p7FHGB9bDsbDXYrGKmjy5Qr86r+OBiut2hMQW6I
Tk1nVjADZ0CGzEUo4L622mbdlQ5g1qgsz3iwq7OIR/y3hs5m9dV4X8YgXDJYdAtfWOxqav8keNZB
UVEE5qMin0l6w+A3bvKKzPRoFOolrmv1MoxDdwm3ZprgSazZSFVITEqToDJKHMA9kR94p7x1dzUl
2UPiWy8NdKGlaY+boO6tsxa3xZocEfQFpmLSDYGUaNkGbujSeRvoJMatAe1bKlDnK/DufQ2lzGbP
X/Z9NO7IN2Ss9esPuw77kzNd2DnUnEJSFGJtZ+9diBTrto/fh8TzLmPd1VtFdy8Ets6VYhQPVA+P
Zel6x8AytFnjlO2GqOunpIj0ewtwvU8n6BSoa5vaA/Y7kmoVdtvXYBzfB1exMeLB9dNqpz2QZIVR
n5ES5iSCdPPRz1kLRaOPqkWAcXdG+3Kby3ghsSO9Epxcu8Sv4vpgRhJ3PensaHsbzO/aQswZCEjE
rtps10EgLywoNk3Wf4NatYvp5N2LCKS1SeIl4SFfTH8oQIzSd9KaAhNYa2cPnUAvZuMdgWXEOOUv
IGhsKh29s+1X7sqO2oVhgQuvLSzeGgTRjd8qH5RljS15ZBeDDAZ6fY141DT9USGdHJY8uQRDAIhw
1rCk2/10ldU7t9e9DvuJ1SzBwEFDWq8p8x839arPbuvcYidD58yoPK6EA7fFTOWoLtGn5bsft1X8
wwhz8BpNTJZCB+tyuyBrEEFsZa96hc3aFGb500WJhyLIza2dAqOZIWColrbU313VKXfCYF5k2S4o
KXOK3pwubEC4NGjtmWLp7abQArxnebHzuxYwuZ5sQ08ZlsnQvvy42w8OvqVH67xOmx3ghGaXGCAm
mwCQsSXMcAH7v9olAqkjS/pN0PcDoVgKwQ+3C18j+EFRuajxYxMvUq4s4kAIR6iGJWqOgfZK/OgJ
77G0mhKxOu0eJ03iZSiJfoiHmBOQ7zsLA1MI+QccLGPZqmDuhnvdZ6BO9CRmKrRLm97ctggE+JLR
Hxe/3Ry7MF2MMG5p6lbhshOgffGFPOnKROwb3Wx3uxjtNv9x7XazHBSxack1ckK/YBnJBefifHe7
ebvmdbACUd/zl7DPViVmurlhp+ey1+7DCccFNoLg6dgm3JLBfqH7A6oO3Vk0NKbW0G4etEnz2HoE
yrTRcFHJ3Foost6XBSGItvah5tax6wh1MlRkLqWNtDCSSGBrNKq4wAosPQIOdl10eMI73CVdmBEv
9QBWI1h5EBiWih6/dE61Rmlv0mYm9r1pUT64HYmClqvgi0D95ptwzYdscjQFeESKhA1FvWLXlep3
jFUvpEYvAoVsNNLqIInU8bYMETkQm9lXESE6bQeINiwPMhrSrYkiTxac+2MM65sgfSExdNVJrFG4
QjHJmF4zV7L2oPekfrNWj1H7KfeWGSBlduFmll5uwp6C0wVnb09paIN8kB3iRgIKJuJPNF1w+to6
HjrY213hRN+5Pe527Xbf52N/PPd//PPnK5g+xcG6VeDy/PaeyQ3y8/k29MWC9eTB+em1o9tjEOTH
EyB3lw+TMufzxek305Tyi4+yyvURbDffIrsBfqIWdGg3stb7gRKa/vL5vNtHud2MvFxnzk8Ukzco
C7MMIXWn/SoMOUIyaRocfSyQZFa/hyG8296AsTBi7Nd/EHNu2J/pYtR1IKShejN7M+AP2kofWqjc
GkxKPIo6KeQRy0vTVveqFUksduAIqJVTDMv1Nz8MrG2g+uYubQtzh80Yp3VqOirdfv++k5Ij+fbn
20XDOmgnISzP9SLHX5kagZjf/sJZ0NwNIcniITi/2+Nud90ubjcTMxUbxTQX1fQit/tR8P1xLY9V
qgYqWP3PJzCTx9rEaplUjEFuTBe2hFTqLV7gcWeWnDxdRa30eQx8FCGpuQm/eJ17byYmIUrTGOJ6
Zj3CB+NqmijVSHyLxD50u+N20Vlqri5Dj2kusrdw1hQkobsaZ4DbhZPBdPi86YduwglB0On7vBPm
z8+P+Xze7dGfN2/Xeq+Kl04lGWM6dRSg3mDWz/Vp94wEoVbTnP3hhg/S6QH8gUi7UYNuF+knN+12
+0ZA+/zzbzdvf/gkq91uejem2l8/helAO7O1CIttQ63jBxMtSUBG/7gKmBZ32uebVQFCaZNTjilI
R/OJonElUvoffLfPh32+qRKwHT9v3q799rhbN+zzvp+++O0vvz2lcxAgj8bRMXJ0xw4Fxx9v3tP1
1vL57XVyFx3m/Y3K5CaQfja3LZNHeP0wEhGbl9jm5vabff6it5uEvrAAS7KYyx/Xb3d/PvR27fbz
kh7kjRRZpie0eEEmqnEyro0w2GA0Yt7fjU6+rMirLliIN9MwV2KqBEk37QH9qIfVl34aL5zb0IHY
dkrW6lj4VJOmIsV8VzF5SvX+j4uykujjP2+76MHnSoVuONegQ5ELywpjeunpRf3pjGrqmkddgiRY
hf68iXMiUGU3v23V2+9SMvFd6UX2kLOq+8H/xDJeI8J+jIMaBch/EwE/f53bfT/9RPltN/2x1T+v
/gDqBU3zTTbem43xdmeaQbYfsrHHbCTBHhd2em16d98jO53C9vq7LIoiD8CkccGYLFH4rYIwt9eW
C0Sqn3qYIuomgmPjL3OUIWvi3IjMYio5C/WxPNKCOPaFXjybFyChxkGmV1czvW2ESQNiD0l8mYc2
wtdeR60SpyJTH8wOfoVen4jtLAEjimshS31DoeU1WAWEgZyEHcVL5EFoTmK6RFVRgsEuLExC/sNY
KjZTBPGAFS/EcCRfMwarWROHKoG8rb9USFmYQ0b6VpSphhQBvUcvDHerDso+dnNKY5b6zfGltWr1
cMp5076akTcuIUbMGh0FfObB2YzGYlU2uJlcAklXEFoKWhLDSzD231KlzfZBSAVKVVk80WGaIk8d
a0UENSv8CGNXb2T9Fqvl20gDeNUhp5zgqd5FrZY+zIFUlNfQG57Q39vbIbXfU5eEOrVqnI1rdh0W
L+cOeGZwZ1djsc7b8LFNRL2kOYzSccg91DeZXIZJZ77oLQUzA1D9uvKCLennJB5mVKsCP0bDFWRH
WEfP5iBwOqSugza0x6SplphaJbyMMn1T4Hsc2xzDFiq9DXVQsBe0Oglb8LdksZwgVLTb2IquwlGT
B4Ic4DwI8drrg/pUxhvVMLM9Qid75YAMWaAMWzdWK5m7tEh7pLfshohTYYhZrTKoGfB7vJFVBi8h
N/cBtgCw7NGK7tD3JKNOGanE5qlVqs1NGA+zXUIf6JA0EphCxFrMeCCIWL7EXgB0Rm/0jZZ58dom
lgg+0SGyGBRMrSouekWChVlpawK9nUORwT6oidEaFHfETtie2wEErq31w13glxuzQcpmm81Vr9G5
9AY5c2hJor1Xk7JkxyELPU50irRPo3C9bUo+JN0hqI0ApJv6WjdhtGhaIQ9YgZ+81ta2cEq3BUr3
VTNQQ1TNHHaSC2FX4lDd953yrdnEkbgOfeQcYh/rjZr47T7QXhXSEBGv0U4YKg/m7Fg7oCIKc2tY
QOgurYMCXULKDvKTQxEbBKSs3hPHC06hoz3Rv2EGywp9pWkdCnEzO/UFO9bQ4YNKSiRWpX3v54Z+
SF5GWs5PtfOq58PdQCbyVQvEN6MQ/cXrXXOXDcORFl5yMieA+P/l7syW40Tabn1FfMGYwKlqoiaV
RtvyCeFJzJCQQAJX/z+ovz+i2x27O/Y+3CcOq9u2SlVAvsNaz6JWGY9dM5kb0i8+dXiAnu22uBJ1
lV8UyQs45hEzDqm4zkalgQOxRwpJbCFzcnjB6rfTZj7t6qroIpLsPmknkEf60yOiCII3nOkyujP7
i2wEyOvR/9bdebSIcLLtnFfHGwxF1zXwuiyvuSy7FyIC8tieHgoHz16iHgMCsbtGnIzMKxkVsxW1
Sp8SqYS3vczTocOze2BpM20oNpO7FMPnBapQcwC8hsthFbmGmdjUHnALm3O1K3ocrkhPzj1i5Wm0
UVIpzMqjDQAWIba5nc2l3Dqx65wpvKZNXdl5ZLXORkt/E8OoAnuWf8EzCc1vCYCzd/0Xo8FUb49o
3A2//jX39ZdU+nv+SL13cKeyuhvkuYWW8oT04NnubOYJfAnCZVX4UZWxi/8elot1X8vgfkgLdZx9
4w1UPm5iidN3Tu0NpofsVJQLqsMq+GGbzUuIlLpPZvKqpB813nLNK/kFP9+98LrpYEIoMEKCXIH8
bRukNLs8JEdvXT9azi8zP2or7L5Z8HHr5Wqkxq7rjtIfrJds/pr5jnNsRvertgcRDflIxkb+7hV5
F00lexOvYZpbpduRXvYFsg2gHH/ujtX8FKCW3KHjxIog6uVZY74i5oMPwBHq4NO1lnABXi3bjHwU
xGVuv6ROsJ1YB1w8AhPJjAv9TQV5+m4mZeU8k4DcgMobvfnzQqbQTiaqv/fGOidBog2BAjyb2u0u
CULSDQzwLSa04EBQKvG8hp8ccuZRCD8hP2S4h83SuHqA3fpBPtsqYKTlyFs6ALwJMgsa4fK90XP3
GDCuw7/7TCkndprtwVTq+YujiqvjlBcsa+lzmIgUNknenlrVSdKldfpqOPH46CPKz8jk2c6LGEgX
+JHZbvfdUKiAJWltpKNx0TKNrGmjNdJqH9djB7yGGVAhH+eeMy0olSSXgUUfN0QXDcvj2EO9/fgv
JHF2Z7INfpHjVZIZP2yqucEFO9WXwPUMjB3UUPaSpVsVc8PIJj9kku/j5qO8Jvk07LWnuS8GPJZW
XuSvM4THLmlSUg2r/Ib1qOOyrth4IO3d6qkmesErMXaXKz3a2ShhnwfFweALCYWxn38Kr8dcjS48
Ad9vmJ1/TIhEwSzGLHquwcN1FJWUXoShl/3E6H5G9DBA+KCGevBFfzhBk/OOU4DzxRxXn7TpGs8l
Ss/Add/redCfpJefClNkCEWI1lO4Ie5UlqC8z5eHNCy+OencXNVIro5iT33qHw2fJaBADJzzoD+w
dqGVd/1DO9cJ827yBHumorY4jo3Qr4xWuHwNxNyd58BNSNwTcvG1VtLfGM6bhzKnhQ9aHRLfGyIe
Igs5nIrpvtOPiXzjWy5HzbuwJ1TmSyqgocxmKjcFZnw29868krRRVvPObGTtk35QUF4Y6N6rLvbv
iCf7jN4/ZqNHOkuqbbXvxMxozmS3K2P8fqZKNwuVKvmB5euoXSpYRqxhjGqYeAV0++n0UhBIgrjM
LfZaJ7epY/qZC15Ebjg+YugyguIewB03GK4kMOnFN5Z3FlnFw4E3EvWsfnNqZe0Eku8EufBqYXIf
JwBEiJPTix8+TMkotnZdPjcJl/K4wrOJaSl3lDBcFfNysxYnP4X0yrr31Q2nrtoBZvuU0TUzQV6y
l1gM1wSV+ab15uWwzCHeLDdy8vBn1k7lwRy5XXsERLvcV2RtgFIHrUD8tut/Nt13qroyCm3tb2uv
5nIZ5C+WOU/eQOACyFcGyYTjcnrJXUGwuuWiq5Kl/5ou1fItTQRZojlGcuWQijiNRXB2C0GYsN0a
h9DHYGV4Ojyq5MQRan4y2/q7TyxSmBGbFmdQnmZ3MRizxcNlSdLwIkV1A1FBXY96ZJeVQxapgk6j
o5bGvc8YGS6NodbKKy4joP/FoSDxfmnrLurXcYm5ZGzZSE0ha6SVez2JbZpgWlBocu/SSiOAyMGB
xEUu3iDUfQ1Iz7oDPg9yYqVjIi0/A1PEyVBoM+qLNtzoxCHQtAoePLJIMbczttHZmZVgxCibvDx3
eWvDqjm3PAwgKbRba2AM1wDNRHENub8dnCfIl8Gm9EQftQY2xkYU5ZFlFX97YmFXUuynxOdtzNC+
IEpgXkxm8F3+KkmmQPfbl7veNxEihcGDnML5VNjm21SVcltaHCgQ9+t6Gi+UCoQqc/BF0p9+tp51
m2ZwL4JndeXH57YIH1CB3myLYYvV1kfChQryf9U2qzz/oc2bN2kV52zA3mZatrozFgyKOdu3g9K8
HMqqHE1EPx5Tq3rKZ2M8hquXaDKCdwoe52x0BMt2obscJ0sfBWfbzYZ217WaqmIMaka40zehWMC4
xpC9emZxq1x1mqaYskmoZZ91BNgXMKWCBl4HAe2gfku03xjH4HB9BQvh/6qxArrNW+aYExBP8waW
7g2fWnjzQ/m5Dgvr1Nsu6EupZupNHbMF9LzIsIYzln25SzOkfmltVVfR0gFzsCC3HKt7tFindP03
K6/HkLwRbWi9jKWMAL1VbNqWgOA7j9WXGTxhAtuVM4mkZdOT6jSjnUNcWB1MOZKQhj9oh9r2ndn4
U5rWvFkNObw+afFCijlaEuut0fGV8kidAkccujxZ7s0MtUE3PYzFxU+qt9bV1oOdhmTStK3cek2z
3PDviTvpkIwQ4O6Isco0Vu8c4rl/ILpsOBYeIRHus2hL92r1vbfB/NNc7ZXEkhON1ojsGsbljEm5
Hgn2lljVrHTjB0F6+JBnJllp71xyRfY8XzfMSxRLDq9jGwSLp0lHue3WYrwwpvvvHynJQ57cfchL
KhKJA9P07/WsflhBgzR9FJcx0JEZqOU4CHgfvAsE2GeY7p00235c48hkt0VSySNxJ+/IEA+Q0/i7
2DNRkJTsR23W1ejseWC753Yof7UJwebIcIiRZnV8EqhHRVxZT5g4P6WBcWFL00Aa+2pIhJoBfIIH
BNHYl1rO+49fCsSu17aaP+uCPGoqv+qyVF5UBS39WZ1WOHpQIpWEm6XuXEW0Ny9gJSksvqjORSoZ
WmDvhIz3LrqRncYGAhYcCU1jj6dcx841j9tP/x0NlAREJIVxbviPU3Hhz437Gbnp4snwUtOP3OU0
ztuCwyYqwuBnPsYRD4Ph3KrisS0Ki0Ak4e4BO51nh4w8wjKMqxvqZRO3tthak/Hk6vkX/TWBMLP3
3Z5q0jwN6LA6XSmUBo27531hwQfmr0hDBLnmz2YB4eZDdNmbrqfOw4BFhfsmkmNTsBEzYPUZA6Ei
Nq5VuAzk4bnMhRpm8G5XhjBK24KU0qo9MgK2j23Pl6mcXHQEs3ky/BVK5mIiVDWQx5zFx4GOGCcm
NxeuVFme6waC5lwtD6KsDGinIBQ7djc1yZd3a0DuDn0C6qudGoeIRYTz2Wt+mgv1EdDOS083dqQO
/8w1o87KeYKi6j8WZIQakilND9mQwBBzephxWPZ9KjZcptiBEtd99MiRZ75AQHJeX8ve2ddJ5UTC
xJ9KS0gSuCT5NI1X3yqT1xM2rGEzlop6HlnXPgE8Ripu9lkxU7x6Ha5xL+kBhENC2pWpT1zKbGK2
CYhvN3zqTInq98w/NrvkkPlzO0dCCdRuHSwJYx2QrIRrmY3xdZLJg52MtzSLQxyH+FbLGmMQ5y6W
M4ndEoIdYCzHPtXwFVE5uFUUIhTcOX6JTs4bdmx92/uqBPnUFw60nFliVHPyadtgL8Vh8oRh+1ej
2bEmqp4ORewNl7AqwghmL/Dq3no3lOlcfYX5fujam8Z9vxVZdlq4SjdTFwxRLVifF+tyO41L696o
okI16UWy8mK5Am6Z/dB0avxQP6RLfhLMZ4xU37QSr1IaV+HM2d71LQC4oXlE3DFf+zx072DID+RM
ljejxaUt1oYkab38HijW52VI9/5YwPwa/buqCuGcuYP9qnkkhr3IXjAls/gdffC+dvs1xEdF0M0P
G0sR/bj93HpGFhUxKgo7dNYsr6F6HAQVCfjEfWxIwp+x7VKZy5BhRf2A/NI5Qn4CJSvTHcUYgZq9
yHc+s4cNap18i5ZybRn0gK1I+AoqoPbHqz2R6lo39s7HtR8BonGZZbE41129cEXOdOtrUZJbVk7o
BD0C60s27bKL1qBViFyIHWHwvTjezE/Imp+FAamNU44Xoy9OZC+ByY2DLTGI8QFT7ZoTh4VBAXFn
f2d+C6mgvLbjPS7klxFU/2nw7PyJIKkADV3gdvPmw5IQBDQvpovnPJVJvR2T5LvrFSNrxqeEx8U9
fO73arY3nkNLHhQTUp4UGsM8IrhUQ81zfylNQDPYItmjYNgts1OCsXoDWTC/QIvHRVzTN84xAa5w
iQP1ClUt3BVBBlm6ih3UTIt/18drymjDzl5Vrn8q+pkyDR/svm8yi4WTu+eOrhFKcqN27PJi42bX
06YYO3eX5OZwNgvoxSnqppI0gyk9yvUxq2cSGAH/yUMzts8FQcOIwK9QmkSEzpsY1Nrd/zFfM9VT
HlJRdzKcb/NCu9AZZb5f6vjzLMH7J3YAhKaU6uboB06j7GIo/8vHCKb09eo9t62oeHOa0mKHiyCo
2fTcbos7sUQcza1KiuFgdL+yDtrSlGn3oR7Hn14lzmEZ653KTZT6JcRcf/KePVUTTkdO79Fo5zW4
MHwcQXceC9nRszpTzJRUvvNjPzpt9gpK194qRqYbvLx0khKKXz8yRdGrhCONza9AL/NtkBQmstse
0Cx5TXtw++JmDyabPnc/LV2GOZkFCuSnZW+kcRvZuL7vWMGxB3dk+WRb5WswZk/hlLjHJMmmnTtS
gAhzrPZmCJKzqbz7SfnDWbJEMO/dBkSCJ51fAxKLi1UBZbDyfhuGqCcys+NyCwV80QrEcFJwwmVU
KtslA5vdDsSK49WhwBjROCrpXdNirM5kEd10beLxg2Cm5dVe0uDiVMyRqhz3iZcvPwtjhaWbA9dT
t7THIctiau7m14cYPp6C77XERHzHrCq/S70gPpj8kDtYceomNHG39qs3TfodaOpmpmNCHOeO0Wh9
p+DK8GXazP26qbw6QfMwioxhY1M6+7xBnlpwN2+YNm8qPXTXRgcXSLX1E3Nb+NiZ8LdUU6993mYH
1s2oBzIvuCA4enOl7M5tgkdi8N0MBn5sgz8sSb1sFYqHYGL10YmLiEEZmhWapByeyziYbLZDdvth
kr7MrCSQ6qIPIdN7k7cwAVAVD5EyrctSSvcaI4uGcq/d+XkuU3n00i7ZM1bCrbmOHvOkhWLXP9jF
xJTemIu92+dfWpph3KrGJzJXk0OA5vOcFPKmslW8GBpb22F7SqBYctLhk/Rzn7QpfikNl2tOVU8l
3mOUm+6vlB4V4TDquTtt1N/m/J4qubnATZ8+FxkcA1zvtZVib6iL8EW64XPJjXBOFOwWFa53dcEw
bioZceGbvaGEUzdbBocwNkue8TszYOxqYLLxw/K9DUdzB+iAg0xJ8i8r88ySpT/OS0dB0qT9yUPz
D4TnAki7fM2mvHjsvtuqPdTgeF85na0LCBRAWzARDDt/NlHWA6tdQ7dI9buGFoQDgvUOk4J0NSqs
ph+zBQukRdcakallBvsYhWHK/sMMuiwyf06pkZ7bkad94RjPdc9X9uBt594Kr3NVHI0m85Hcd+0J
A9zXrMW2bK3x0M2aXqIDprzZRI4yRa3v1rBhexI98bQ4YGVbIDVuFs15BeoHnFyEQgS50FwxW6qC
YDMKYA00I2JrxO2zqZzpoK1036eO/1T7hHL3aPWawLqv6uJrv6wKmlGqp7pYUZAaqgy92lk25Ovl
NYNCK2v6c2ukh2ayzVtaN594C8g+WSjBZ8d6cFJ+/JoN5QZxe7Vvg5XHXftQ86mID2h0O2Kc9xJ2
J5I9YV/m0vgOoUUc6kAu4Dm7ei+zTz0+1Ij0ZeLIazEyWM2uZC+mmwS8xqUMICDE01Ddd8X3ELZH
FtjVt5ynKQEw3RbHT3KVRa93oHuI1bRynkYia7behInDIOPiiwdWmFHH56IpCXdUxosje3mPU3ne
APOID8DGSXMOl8duGuuHeHonobjfjSndBSOf+UGkcX6bSJo0/fpLZ0pF/PTSIs0zkdFky4hGtu7h
PUp7N3r0D/BZLT16V0xHWMLD4keVwGNsgtm4sex/JhbB2jCu6+6nFWsYg1PqumfOnBBIf+WfCa2N
FSm9ENmNaAyfmHsXz4bxXs59c2BnOAJKptXRsrhMTEaupQmJNiAH7lDkuHtF4dxyMnJvoeVX96V6
/eMLe+S6QJK9MTIEe8KtYcg4CFaNmsyVzHV5k2nOXjJbc5FYCSDOHlTBOACA0d3iRx+GC1tTQcFw
9TasippDYCJvzEVwaUdWVnZCioee888DlEVwjeZDw8JKpYPYlVNrbHzoIUyiSMjxqZ74EVD95lBb
Vc/nm/O8D7wega3wD3a2DBt/xTenGcO7KZ8evISOM4kfu9SabrwCKnRoD6W2y10RN9MOze+h4cPa
UNNYEN4hn4ml/bZU+biHN+Cd2sQSe7cr3pL1eeL7Mfic3nhMFK5yc5ynCB0j1M3R96Nxbnc01Y9l
7WhAi71xaDV+cHAK3aNUHPt6pbi7YGsJ6LuhVBwiJDH5nRw4HBh2BUQkzyHUBbDjI6EZpiEYPnEO
t5ZCk+XXuzxW59YjslBJZHPjiN+MnwlNYj8egoGBXDJZn8aGtqzVPxhgFtHszuk+1lWwsWQHCSJD
zu/YvXOR2jpLc8lv9MmSViDzNkHqsYuoZYNZNGHg2nvWCwP9kUk3M9bI8/X84uZu/pjwyFqN7KPp
z89aefwJEzY72ufNKNfyDOpBvNhAdFCaLjmg+bmZg23cgXySWGhmK7VffIefFAlv5drYaxzGvDqQ
v4RTuEeDuvi+1nLDIA74TSa+OngUfQFGZXB6HkxDcLbWh2flm0Nk8rkZxCt3chYUf1ax7TDuR3bj
M7+rziNqPly0qYdGerVPZowIWWKdmqSFQsU8YyMmRr2qz/uTRG7BTlNAC+qzLewo79IJ+3Msvk6J
6D/xYb1mpCOyr+j0necMqAvERN9ppu4+de3X0Wm+u3ar7+PgYFehon+mAZJxSP0hqqclxZA8gWnw
Bvlm+8ZOV9lzZWs40oPoH5amOrotnHEvhb60buYg6Gn0DjqIegvYmWtDTu9a27q3AbD788vgIkCf
G9JfZlJmbk06IdAS+s0LHH5IotTtxokMOqVL6X43kOMeEsAQLCVajs3Bh25BEN5cCqgoDQkT8Fvj
T1XaQ4zAPVJbgJhrcPW7rINVEyQomMvFTbZqdiQ5ooxge30e5lE/vCSIlc4eiLcq/0Tp1G4RM8Nt
KkjLGyDDB7HDqsQQztGuq1ek0tM5dCd9ntkUTcpzToMu2muHYOUQBst3HyjV2bSd6vzxu8aT9VkX
1qekBRsaw0E4JcAXTx+/mxYARJMx4zUo1dUHZSEERtveQyfQWfG8sW1kY0EGVngamieNfYhNMh9z
TcIZCylwKo1PbqVZLNbL3CXdpvWxsXdJ4N5NdTpdYSRtPuxlNevV5yX/gRALlEks3hT9Shpab3Ly
hyeHUO6zr1vM7xqorTD8s1OspoKMYaBqlisZyvrRyb8iS/SeexeG+xyOCMwGc1OdG6mGrdXYhFL3
701WfUmp/A+sH5jqol7nUF78PbXtiZUZ9VeVnbJk+uKaEM2tlMywMHBoIqv824c+YkoADcU6a6+L
qyEoJzbqck1CaRsEwFIJXkrD3L4YKU9KxlDfBl5IjlbvDjXFu9V7BHt53MadKVa9Sn8eXfdTZU1P
yPNA0YAUzrOlOlixsWYKWCSEe1c3DsgN63Hvhu6wzbOZxjAYz9BcjHMYV0TnJMVWr0Bet6HqdvoB
u0bYnNgZvyb43k+USWLbs+Vmesrp0JPl/qGTHTv7PpOzs89W4XJtBJJ1IOFh5VApQrgTb4e+O9gr
aGCbTEMfmeuUXbJ8GcqArNGAp0RtxhjP2U5BoSEPoxhIg1UTA/MutBgraqA5Y1fkO1UNhGEVjfeY
ZaJEn+odc8DOdvzqKEihHk97MtxRpGR+yWy0nkmRqNrI9E6JYYgroyzKfmJ6M2US6FT6v6oWXRTn
5qFi81INqkX1HmS4LpnpLh6RNvXcRAirdKSRINQpg+d2jBxtmpFRfcfoQnJGk91SBrJ3OEuIXYH9
roQ+FEPu/9ARaZQ7vejhqbG7W5Dqbtt5RkmCE/NPwBLEURQjnKUitKi0bevWjv01d7EtV80XmJOg
BFwXvpYFds+Wfr/XMV2ej2hiDut2F4VkMxwU6Nf9lIQTir6qvE718GMiuygp4uLozP5ra7EiITXF
uJvcHLd4D1asl+RAsbfAItgQPRaE1pUG5bGD5XySXveWOOa9DYDsoQff5GQ6uarAepiHdGFQC5KW
B+F8ShMM9WZtsg9j/0T/t2oe9b3h+uaxW9TTh5+AOOUXBJ7NEXxTd++6ZJcDtYuWWnzqXYLVeunP
uFSMn57mpKjSooXSE4bYbTQ2PbZOZHtYzqXu+29J1/bnbJxXAal3+PDl/X8LMmGDikntH0AmmfqB
9yL7K8fkj7/1X45JIP7zYUm3PNvDWx6a2E3/yzEJ7f8EgSXsMET4yWW4si7+F2bi/8cMMLYEFv/H
9v3VuP2/MBP7P7B7kWB5wrWZsvMK/29gJr+7jMPQww4NOMXhn7OEs7ph/+QyxjqXFoOXMlZZl2UY
EKYbwEvPYgnotSy9gmZM7z2y1SW702PN5I1hxbxDe2EeBldf//T2PfxhBvyLM/53l/b6cnxbwC5Z
jZvC+s0jWPCmSFtW3tmhYtjOEttRDqV49uXNrL+FMibRJqh6UGhkUYe6PP3z9//dovjx7V3Buwuo
Iwg+TOR/ejdC4lsgx/nuuZvityYYh2dviiPRg4fSJuRQLShDRwmO1hv/lQrwu/GYb86lAr4A+oLp
m+5vP3uX6jQZCkQ/JMZ63xgHwY4BJljNRN/lXWa/GHlyxhhWNP6CMCP/KaqPaHUmPcrtDw6jhjsU
/ykjFbX8Cxjib17f9cVZK4snoPVg2/zbdcK6YpxNoMRoGBVMZdW+eetSuG1ja18p9HCDonTFHrI1
cMtsjaw6lENSblEnPpeNMQODvaMNCPb//IF9wHb+bCrldXE3WKHtCSsQwe+mUgw7yHqnzD2nY+we
sFhMHL8IpFAbvpvUDa+umR8cuzS2OUXAVpUjcnQcE6dmxZIUkcpdtJ+KTNayZT+EsX5vmEhPtZ/k
N9M6heG4daehe3Ya4FAztnHqiMw6azH9FGknHofmjfBkPwoLF/jvjKQ6S5qvog8Z29ruE1jFB26y
gkkIFMg+tx6Fme/LxJanIYTXlMTvam2MYoLl7nAUOcc0999w/Hw27Tq8/PO7ZYFh+osFl2khZB0h
8ET7wnft1Tf9p+s7t1jM4G8nh71p4M3Hyt0Kj20Crb3CTbJyyCcq76whhiaoux8N/ofN/+sLsVYQ
g8Wdzg31m3U8yTng0nl2z17Q69NgptcKesrTMkwHOqdnBsoHT87q7MZQpUGModSbXv75zfjdI76+
F/AVgKz5Jjfe7xCOjNWBIUCFncc4fTfsyPVryN3DfCRb7sHN2MfY8t8eb39/2vI9hW19fG+OhN9u
cXPMXb+319gK04umrvG2hrJRqwQPAIgMkpsxhlbsbezewoi2+FcWDXQ6lvMJvcu/3Dr23583wnRs
38IXCungA5j154uBZsQaF8NyWOf35Flp5+Lg1yT+cWPmZfhkBvMPDxH3tqp9EiMRN++Xsb5aU7Mc
iZ3LtgyvwE/2QC4VSvCTDmacD6J8csiAhQ+D26XtCKEP+oYIXTXvC8iCnjVSHLKU/BcWgf33J7cw
Xc4xlOj8xv79yo5tCw2jKNwzU1t6tkXGt65bxcJTWh0mxNnt2n3KVTICVZrVtGLhF8+01I1snxBX
3mnJhkYORQ3DjqQHR3dEC7P/Pg7aOcOgNRgGJbsYZOQW6H+1M3EoU0UltNe0Z8BJi/nOk4oVVaj+
jcsD7Oxv9y1QbDz16+Xq/84zKNANTVUBRJAsoTaaDAkLfSV46HpALTN+GRLCmf/59vgbpGa9RoVw
AhZ2lCF/A4lNMuiazm+dc+aFiDmSZH4AlvBgSVbVoYdSLsQVfEBsE5w/fgls1JQ/i7au/uVQ/u3s
4aB3XTA8AFypUOBx/H6nyrRvSsQbxqmPyVcgJPmZbB101yJh7zHRV9g6N/cSotgdQcfO1VaKk5AU
gSiw1XBgYLhNki55rgEw/1HR/h9RPt5fn6jra/MDqjEH/+l6Aa413J9vIonLeMXRhSeES2uoob+z
vB4S1YgpTyThvB2HvNrw2q6mD2vM6vFXo2C6redKotGJ2C3m62R0jLP2AFWKKYs8VO57K2zBwnrh
oWu4jOva86NJB7uQquwuW4f9k81fzGcPjdaMocIavMvUQsT+kKAEmWgjxCwhjsP40SR9TyZBuCNg
+dR3MsEBHZiHKTVNEhep+4q0AkZRTPu2gyxMeQS2e8nsbZ43O8sYw4j5pvmgo8xqmvM/X2d8hH/F
Ia0dmM8Zzo0bmo4jqP7++h7WwZS7U+W4pyTBXqg88Wou6QLQVhh7UVc3FniaQ3swUWX0JFXy2hk4
CSZEwUjcYtwV+pTnnCMtEtNdBjn7jtymGf/rDNgRiU/Zz/Yp69mxU3Z9rdzquOQED6fTGhQqJwdX
m3BOoS8eJ83WgcEMMk5Mj2hD6JOJiTnVgcoPWuj7NoHsUCVsqRhtqFPqJkhjwzjfLFDYCSdFDX3K
CcldNh9O4Y+vJ2aLW0Vk453ZkbaykUiF9gD2Ns4i0yMhJiMYUyZNWcp4OMjwCespigc9M/xb9jEt
/tnWSb1BDdrvKQ+4hHRx7iFybiBlRDw3skfRO8xZESreZfXnEtPTcUnrJ1yGDLrNNFrLoq4cv87s
IdlpqefUhoM54g/d4ayaNlKAysd6LLACuA89z9CbNvpmC1Mm3WGh00fq/0Obp+pSKRbB0kv8XeGU
850/q/DSJx3KphCigfLs6cT2inCEpQQoCBpma1ZGfXLUumuzv/gmgQoZAccbZ5y+KQ7h5xLWUp1/
cbwIdXm2s0hFAcWWgb5wWaks2vzMcABUnuURmDIg51Q589QVidtYcXNQK/Ni8okt6KvROe0b0uBA
mQNi98b7bHBIpQrzwzI147nuFIIR9Ng6AbXSiJiVS98fwiUWJygBrxB19QV5WGR7ZnrEDPKrnljA
sMFvd6W/MogacmWRjzCHTSHDYgFTdybKSqdU6deinm8uiShVDOTKt/nMtUMh3w9PokCOFpc1yhEv
rndtXvqU8emLW7Q+LLe4Y6xI4VFV3QGZZX8E+VcCri3flVDJkzHG77FJBgEUlIrFShkepr6nmPXK
5VonnwqJgxzz3jYj+/WeePX5zl6C4IuW5G7l9bXN9coYcOWBQnXYFLGvMSgwEmF43eGpGWCJQ20z
4o0TqPkpqNIDruDp3sDE7LB53S3SZHPNZX0kGLVDIGBYu0De2+0CR7f0lohrzUG+z5LOsPhsnBAn
TGrXAbfSGhibkMnxcYV3Ne7nKuZKDfmd1cbvYdapMyEeP8OEMzgMl+ZBB6tvpLS3Ml3CQ+LkBSwc
E0fHIKytUt8Nbo3X2HnLa/0UFpl9WTSVhUMnfZApA2Fdj0Qswgps5/ZZOckhcXX80It+m8+KPJ28
srah+JXVQb/zqq7bE3ZlbcJibI7M+88KfQJS9DyFWJ0nj3PefnMRAESdQt4FUuZbjACRB0Z4zzyw
feAHbO6GHEl5bKOnDOP53FfNu+GO+poMlkl4sQM6kU8VAvqQvTC8uUx1dlIWIZxu/NzZGVfFMPg/
+4u3jClDLIVtHgMpsVrk46m62C4gEE6lWTuIKd9DbRnEQqpvbL2BD/vjXTUs3xOzXr31s9p5hUOU
QNZ9ycwjwl3/M+Oxr5kVb9UafiAaFt9JnLjbOQiLa0zcjta+A2CLbzgRa7T5kNl8qIBhJBANT1yR
iUtrZ8KAvgvN1MTyaOQXGJWfOtrhg6dR0nclEiBEHD8qSoq7NYAD1JB8kEWiwKUUl6rJYhSUuErt
pX42pzTei9A5jsbyNfVWBXXLXN8y/BLfkruN2/FrR7wCs01gJ8rHgI7+HxnXCli1xCULrGhW8TXH
XPLohPsaJPhe9CThuLisue0atetWaprR2NZL7UdJ7ycvg+WM6JOr187Np8vHkL913V+JOWHCXuaC
NppXMtaD81hKSM7kMoSfUEk393AUUAT6JUm+qelB2DDqKCPEYOpKmMZx+3miQoMNk3RRNwzTpRrD
l5RUJe638eBMlnszUmIjVlF/C6z8ziGO5SW5TOZIde2aijAM8z5rwuLrmKBNt/Jkb7n01BWoBKVa
4zj21kMbt/x1QDgQXoKrsbAngLP50ZzVdMb/w9x57TaOrWn7Vhr7nAbJxXgwA/zKluVUrnxCqGwX
c868+v+h5Oq2XNV79jQLGAENt8thmVpa4QtvWKkA9WZBUXhAXS0/XUMfNLHTGSLixYehxD2w6zTq
0pxO93gios7b0Ta39CvcZO+SCiRuoYJnRfS9WMpB+Z4yl3nlxrC8gDt/dWIjfRcjdjcPsL9eGmDb
RtCe+NRoCh1q6FWdxOEk6PXvYrV8HiCQLZJWNJeJ4wBdVxQ8tfS8XibpuiVnWHgAQ5egtzsWiXrv
SjD5DZ1cwlYdj60LBQ3ehbbMkui9KXXRTpS7vimkjZ3m9QKQi0urY8jIFrPurrRAS2sICaEZou/Q
r/lgF4o2c6Smm1Wuq6+7OiONDwvufKS/lhj7hHOjAJMnSfG2AxR4q7YhdqUmOB84FJ/zsv8MMKvY
oLlUA3zLv0g5YbYLxB56VWwsZfqpiwQ9wU04gHw8tLbALJZPfaC6HJC+fBWCEJ/BdY2WuQYkDPrh
wpJ0scs9874y8vjWgpsABC/rVjAMd01TFffE4XhO2La7tB19FWWFdxWVGm4eSpFusUYBjQ4nxyN/
Ef1SlwexwkoQo+IE896VJeRl64UGKK6O7FJUC82WsJAfFHnV4e4gUZmewTGE7gbybFkFQcH7WCMh
1qVk/xr1GwUq7C6H4QesJ6MKrEbzYmjaLeewnJAS23gNkY837cJI0YNXbOO2SLFrbjAfnAWaB3DE
UOQrWGY3dl085aqApkXLKarUo8ZSV2pLLQzqm9IxfHj4oY3Mun0T5IJCH0Yp6y4RiKtWlLxUaqlc
/mqwQry9WKDmNsbJ4SiPG3fI2Kft0ipVBDhsDQiQiJ1VLPzgukfHQp3luaQvD6pOiHOBpACFiUzV
F6ADLV1PW55TyUOzUg30nYedPbjIQt1p0VbEFQC4pNdxwEuspYPyB9r8KD/CDKNcXljyrIiQeKIa
RcsB6fbK+u6lTXtZWtrXJjGesiwg3dXkZeKA3kJ781soOT4pCUS0VmrumrjS0WzqWP8qun+FKJYO
SqmyoNNr0JQE2fRFlexLjI0Q9cnWsZI9ozn1Vdgqu0vF5N3pgrXS+dwd2mOatR64svhznYbepgmx
HZXhuZWK8a6Lu27lWLqxyBPvq2FcjcWwzhPe2kw7tKD0712Ci3Sjxt8ss/6klyEiTsbK8Dt7kaWx
SxCnoy04dlqH8qFjyy5LdOFgGH4trSxcx50CaTlu8DLvqsvIdjG805JF0QPWdZA40/KCflJQXksq
NqJyskpqBXn49w14mlnRiY8W/+8V3jZE277qXWisIAldWhBvZ5Fe9bzX6V6O+32tBJu6Vx71ZQPV
AlVSlA77FqU2K0C6PdNwvfgICQIPvNCGYayXYl7oT2qkY8AcYgKFDzQWGHiYd7wZqVYSYttIWqWZ
itF5p9/0DaD7NofT00fo6YmsRPQykHhb8mHeIrOCxF5y38g5ko99vVQERisCSJoFfUruQT6hKuEV
PrA4M9/lHV1ICDHBrGyxI0+inOjXWKSjIkAka+Wi9dObNIBNXTUrU8XHs+iqhzobQIPn2KiC9wOC
J2u2Mi+V0cavHeGZTbQCn7hRDKCtA9CCuUG/z6MdvPSrctOrUDEbuMxSg0NjJoHGimnOIjmIuR8Y
Qlq5ICAVH+dKkr608uHmmpGHMzLIaGO4zcMbSYRfoMN/jT3EclGdwQIQjILQk1vJhAjnyPgc2xzo
ZGoLYkRUx0q/XligT+vcfybj3WgJ/fJCc0DEFtpHLoY7YtEnQOspZxI3t2tmC+LOFsKKeW9JoG3U
UluJQs8hwuAKkCgJGHnabSEYciL0WYcof5xCV6mxF6Fiv8mk/LnXSTFEGoI+zj6hH4cKBKUkXcSE
lS6Wx6mrPsgep0Uco1o+mOmVFtAfjUX4QFaxHdoyBe2WVECAknXiip5zzNjYdeYvglJgslwiERzR
4Vs74RM4kOe2A6IIm8VclX2w7jvzve/k/TLMPS6CwFnGsScWhuvuZEXkK1Gp8qxBGQtmoXMfZ8i5
We27jCCY8wPJCk2yHxuJo7IpKNPT9nFXCJ4ZlvSIWifKSfqDaLVhJuMa0hbiSWRwoURN4Tw2o0WR
+80iV1edHeKVYCgoG6Di7qZcP2Vl4PpTfxPJ3RCB6W1tSV+E5tKVjHk7JKOolEgXcYMZYZp+iyRg
axVq9htA4WHT4nqRNhgfYwRo4vqg9Em5w5Rl1lbKl0bVi7lRRTuXQHAeRs0mMTGY0/TM5KTtvE/g
+fLyxnL0BiMcEJaRVt6rQISWkpN544NcIuqC6IGMQl+DC5DEcAg/hlpW3MRGRLYOTLnBFxkteDTv
lGirG19Qch5tf9Putm82TqAqQNV0rJAaT8KVjjlm6VrMf3ijNi6CggrpuEaxaqkhkWiNloBgUH18
2W06sV23R8KWq94mUrYwA7ZqYc908PolcT486blcIGti4fuMxP87DXWrWTb65zjQWpala+yCgts1
VvQ1gOhPAkRjl68bF3lbFZFE02j2hf45UqsnyQ4JTxDu4ApTu75euKUGuwItTbIcgQqbsvOLGnaE
XGEXVIdbrfU2Zux+TOTsu+JyPNcdqKjWJh3WrXllRTcut5yjgk4MbeNOqnqkPqMQI1U/2JjGgCG4
bL9rUQaNyqTZUQJtH3CxVJbkFkiO2FSJxIB6hW6NzmISvX1FjjZCQfllLuA2Orb2lYqnjNkLOrq0
C5yFh4j7RnFxxgqbTl7VEurGEcJI8zynhWy2vrrGIOtZty3l2jDSHQZXwVbxCbQXtrmSG4DKqpwa
AOa74IZxgpvDZ1GXBDeeG98JtHQv//o68HtcGQegKRqy7WRUMuA/lX1x+OfhA0kJcrfm6EeZCeS9
ai1APa3E1aqJcozBhAixhkqbfps77WU1fq04fK3H8htmoLdJu8K9aVVpAzxH3pq5594cPuh/fmYI
R4bl1eOn6VofRGt81iLRbGqjo+gUldAuPVfa0fPhn4BbdmGms4TgjMKKWrm5ry4zP8IOaZVmdTYr
pSjeJH6DJWTQ49RsNrjdSAhIqLH8lay4W5jK0K4O0oMGb6HiLv04eyqTYCTnBRV+5M09nC87If8x
4QGtMkkaLeSIYTwoLT2KbKBhzC0vqUnKVa0j/EFp+7rAG9VDuBIveJAvNcHrwjRo+uvFbkDzfBa6
1Md0rplQrx/QJL2tI09ea6m3YthbijLu3B/I5iABRrMZXdoQgrGK20vTvy9zsUdW0liQnnyvR9NW
Q8vZQGON0RNE/+gaxzpV6jklUQrphVlcltrgvbOUZleqwrtDjCBUfO+6xWqx86mIitJoduNJ2WJZ
w80NUF4kI/vRBddvuaV8CbFCW6TokKF1YVtXXVZXO6vMYVDWyW0J5+MGH5wUphBSAug4jEBIX4Jv
q2w0tcVYyMvVy1Lu4BfGSCGK1Huge3FtqtCFLQv4cZGhQdkh6Xtr4Jell8W9HJr2piC0wHxTMR8U
ncsEg4hmIXlhfFXq8W2p61zWbtRuAtSvN2HY44/RVt3aTGwiGgzVEBpxkfpTgssuhUaEgzIn9IBw
HLYo60Jt0juZUhmqpSmGG3a5wxlnaartpxhhiAXtDR3N1wT6YX6r+0G4QxZhVuYm0nIZ1uWWyiPD
YLDW3JstCjR3iVyaS/Ccyj06teEI92kd3/3UlPGNlSneNxzOMKmj6GYAm85yVIIlFTQju+UL7h/R
Jo6glR8hpn1UbFLzQ2BWHO9th+QCLzVU0MrruAdcGDsPUXAZqVp6pXvpY5EXJSqdOI8NjYUsaM/t
qurdV7sxPyJaBjWhUGI0LDxvncVQELsOce9WbAlUcWC1ANLR8ABclSDrR3IbarZ73fZ36gAhvHNb
d0lL0p6BaUUrplScOR1BSDR60b/LCO8rt86vcB74pKYx1s5dpCPXAFLdypMHG1S+LaX5yjK4//G1
j3dpTP3EbUh8MMr4BMFoL1mqj6mb9a4f1RkAXHzAyFa5UjoV/0tqdFtERT/IGHzCAhKXpNvWIs0V
bX5IPtU0dy9hZ15TKXLv6tIF9JfAUQuFm69j6ofXmdzI15EWKNelHKVQnTR7VSL92iO1xxcPP9Mm
enNtPSTQviXNKO89TUaSDb3qlU8PmIIVIcC8hWDfQ5yD1KLhuhXoEd6f0NQWdYpeaTpKAscww1DE
0pJm1nR0AsBkUh1J3LVpvVcyCYFJlAbFkPbzNIE+mpP+bNrWeD9C2TZ5EfcLE0lWg7LoOmuRVLag
kcPhhKVZqa18mQWkz1At5ihMmeM6foe2/Ge5+wxXs8YjCqEaDbOuUpYb3gMPRH3WAZWGqrAQCaEn
B5Y8ErSg2wif3cjTcshB2nQDh8jO8jdtAAU/Tr0nX2ASgiK4qiXXtPMxEvSxZI01VBiLW5uEbNbC
/Ipn+D0/ChhSywEG5RaJO3QREVW28DLewvEyLmX3Ywb+env4wD56N2jBoyZBF02tLufYpdQyWKh7
1i01+8NnaTfW8LNALZdIdVA7rZC1l0n6F7ZwulFmuCcu15mVyKKkiSp8u20izC4MZYu8lH/VjCyv
lrwfK1m9TlEysJSZ3qLGh8wACEskQUgwqJ9YYgfpNr6SOZplV+rQh1UuQf9CxLGj6LIsSELU3njo
W+OxdE0dYsHhfFXet3mnrxslu2+Lvpl3HNfLTu9u/cClJtXM0P9lmkUTzNIa+yZX4/wqBRhiqQ6g
ZZfEeKJCBqoGlad1lyYmxNLQ0qsiVF8YsX4ZhlSjczf9jvyedMXpv6EKh8J/rfWb0EKog5SvN0S7
xsQ12sL6+5ANpn/vQ3C3EGaotdxAvYcn7nQpWDYVpyMp2UyOCvdaMTC7ydDcRfMhIMpKghQMniMg
2i7dyPRhgZD9ZT5MKC+HDOsVEXqayH/JFdICBwtuObQ/ikZSr9pIekBDYqyAzEzJNVBZobhvuaPK
ZWvfyiEFKjsqvjbkkpcAoYFLRxxRDYs76J0GzN8SJdJ8NpR4E9ZRzHxjct8DwAXUQhmsV/staecM
zudwJxTA2F2JJoq3dg0N/g5W0/pQA6MD5TnU6UxHln2JRqNGGQTVlViij6Fn2iIgJkH6C9VMEzVA
RxJffHRl1lJUXFdaEV9GnbKgeQtlO8PWFeuFuRdnWE50j5TmJLI1SnoGYSj1RdMdiQFD/iRTJIoj
WCJ9PpZ8urhaetneRD73xuvuB6/XNkMo3yluVq1BzpS0ia0bP8baJFUB+9ZSPYMUUc/TtKCNrWB3
oRbukmJIA6I7XkDcgCBl1Lw2yyOqS7hvMuM51+J6hS7kvSDPJvEJ5pGUfjK4GFYuIHxL0VAPc77E
ttwuc8VG2yZu3FkcIquPwn0zHzIovp2JYAZ5NYPRTIGPs9Cz9L4JHWelZN9KiuEbw243qWc71F/f
uVoTLSrVeSoM6Vl38cVuHCuaEfh99cHzIB1EcI1M9IhWJg/yPXMro1q54oD4gLTCA24U7hJhjS9t
bEB4Rzlhhdg5QhQluIaQY39dQHtZVLG5iWSBb7j46LguhseiBaHfZ1BhLHfR91AqU4Q2lgnZqudj
sB06NFMFOupSji180kXLgby9LIV6Y/bBR/hCdDzC4l1Q1I9DV7EUcZwnWshpO6l+m105CcK+dPes
gKKIXy8H+TOcQkr4fp4zPOJjGQSNwW58FLWMBVIG4RUJvNG1j3Y2ljjoSC9aDW/3Ar0EKXUJ0/05
Mg5rOsLceFEHOEvpdwolihUwMoh6sNrbMkL1rcgWYIrJhoDybu0MTK8fg1UfNc4HSfvayw0OhhiY
bXFIw+JbS5e4qRZz6s7tonc0DgtI1fSFv+tBLy+KIsdSuwcsSnGakodyBSpcrGm+csb3+RMQMbYH
OmGyU6owdoHyVwGWkrgYrsLRN7olH7dNAvChoZCBCiAqFx+kOL23B1hrEu6KZdXK2zxr8mWm9Ug7
yFfBGEhS/BplxH16pFS1acR1BRAwJXjoSOGv2nQhwM4tekJvRNYDYlLIRHOQNXAFWgMFCsR3trpf
sILy4YsJDf0DBCD91vCa0RLZvVdLZ2PrbfgeIzEaq4UDsbCNOBOgPQdrVaKf3Mroh8da32DlTkkD
U+tVHV8CtMx2JRw5W/+QWNbewGV2Y/UmqvCVeZthYWVTp18NMNIxsSaxiFXSJ6WMbqFDXcW16B5i
WoYQ2Kv3gys5WGEl1k6rPeIrbdEK21kPtWavM5NAKYvLgJKTIA9WyY5iaFSDj6tEadDO7xMsRXKo
GnatfIA42y1LzMKTMNtKjeY+6IP/XEuCUk464ICcdjd6bbXrHrLiUs7ix2RoSDGCskS8w9oD2VJn
bibkj6o7OPMKkS41CctN5vvgxa2chnt3lxBwbWG6XWma/Skdmx2OCpO8Sz8hw6XMaK65G6LSRzXl
1aQNUHMrjmkZDZgOVAHknrSqBK1Z5U520TVCURBYf0a44uO0oTSIBGC2kdh4d8DEmMcJtHMUIT1E
P1KZVjBdooPel+4mTylWOVouhyj2KNd6CtEKs+FNCJrksrCwk0txgI28VKzh6rZLoXND00OyFiXC
aEQTmbtJ+PVZEuICntS4t7aocFCzqhWU0cQ3+tHVnPbgPRh3bS0sHN17I8/QDyzAHyZVMAuMHj0B
yZ6H6KEuC6qXvp7R4eq0e1eJ1wZsnxuUbwAvFAvd53SrcRKY9U5MtKXl6tK1kZrKcFyrfftdXegy
2G8BpLyzjCXA1HmZx9eJ3mLL2odbsDouFjQY7qRJTVuSfrjiof1tu1y6jtebQMzVL8jjj87d/TbC
UBWcQXgpc3LOLZ+mKAXdEM2WS7QT7Zkz87SuoApJDE1FcFEG5QbvFG8rloikyxH9zKDLvY8ZRADo
+c08pXMzl8GlLpshpF4A4Z+rBq6LjlbhSpULdCAG4FH2YGRXthdc4YZymTTF58KMk3Uz9gY1Gdtd
3Qm+9z76nlkrvnV6KG9qa9hqEcatXe66i6rs1zmMwF0xWnLjY27OTN9DvFsKpQcnX1uhvihw56Ej
BHbEOGj6PJtSMne7TNulCPovgKhoM3Su16GhqxsEjtAxl2CiEaqKgssb9MxcQ5lRqk2f7llLsbW1
lz2dtaos87lnZKxQDwkVyqDQGqUKfIUC1iwnvS5RL4AhWuMoCmcPngZKkbTEJXBKc2rjJAimh85o
TPLpmtpSLbC2g/YZ3AGiei+DSpulvnoTtRhJQL5KFoGaO2slR/bqs9pB+qM+E+/wbmXE4AtZtsXt
ipSzU+jfcytRloEFZFDxN7Efu3RA/PHaKEFS2+2WC/Smiaq1RlqKzzqcQ0kp8VAqinlkuEBo62zX
GMV1g0XeCiGSK61JoQwPCvnnoJhUDg4aSsxd0XfNwmiQqzTd0uPy6pWF0+QfzJ6tguDih0yuM7wY
Wurlcnk1lJ66SMFlLPRGH25qZg48TbXVYDLOs7IpZugxDQund2mq+fUluJiNq1YbYecqGa6kzClI
FLQeyF0DxBFnUL8RI3CBXY2o+ZkX0EGBtAR7J06XfWD2d60uE3Q6pbW06nwHaqHCr2W4k4ykXAqy
MPhQGcAGuMFzu9Qgx2ZKv256A+My1ewWsOBIQYXlbMPmYzA3Slm9NVMpwIJHLldmB4LEQ06jrnMo
i+g/LPuOTk7W0DOx4uadC1TwAamNq7Bg3nIlcLbI/M+RrViWUvPJZ/rmsqsPyOMXi8C1r9rO/qAP
wTel9jbEhTVXb/D6w+Frzek3Dl+TUNXmRkA40pJDaallNKMP4vqj4nVgQqEDbMOnhy8ePuQmHr8w
aHCALpJinQLRdNAH3AZqUGylQanQ/B///dcX8cYutjl3F64W46eHnywd1plX0WSPTZP8u+W0QAts
dJwffztOhisn5ZoM5ZRnOPxl7/A4h0/lGKljuAdcIEm2/etD3sDge/VFsycO9Y3g8aDnn/PytoMu
vytarCQ0PdXXklquD9/76wcwWDRIWzGsLGnJHJ9WcQcsDA8PfviA61mxNetm1+R+QFhvVNtY7fgw
TnvL9o9i/GcOvgK0VbHGE/FKH50HINjf2oZBKXT81+FLeCamq9LVHrQYZ/MQqi0KDWF66VNhrSjC
wxFL0W3ZNA5t1jx29waizYdfD8d3JtOsAnXc96UGJR8VlGEu2UAeDii7/2vmzSu3YTLiU4Pho4Px
i8PwwUz3ffrPfugHv2WBVfHPA52YEj+iHVFR/3l2/fSElaOOdIoTJs9hpIMh8r8bIdrzsuon/I6F
DfFGx/dX023wxfpIgYhSZJCP35Zs62L0d7VUcKC2JWsGEGX+4Ksp+vnZf7Zi/mc/c/IK/taY2bLE
W1/mv5mEN0OcTIIMeUCFMgQuWAcZfDoJpn4BfUYzmAXMCC0Ty7jzmgPTtCEC/CcL4W/nQFMudLiv
WMtZBstBNsCzvl4Ipoo9NaeCBnkLl0/dPq68M1oIqqKPcO9JsyCsCwFuF9YaSx5g9ugd+noWYLdp
JkBWFQQ5y+VAfDuvpaCwTQHaT5oFTb3A+tCAwicrlo4hC5v+ZBYEhwZIept0eZyk89sQoynfxEkQ
LHh82mGiWzJcLMh7p5NgwYHUZCGzWQSUAnbM4Q+e0YbQdft4Wh+B/39eND9fD397KgjzAuYes0lp
n8sG+fLTSVAU+4IzUVehPAkOBXE8hs5oElQe8fjO/PNZ0LQLCwS/Qi9DNX5xP1g6Z6OuCAD/UFkE
F8m5LQUIacdn+ueTILQLtPAgrAjTUFWonGyw14eCoigXbAMMq01hc3rIZxcpKPZIdJl0MjIJREM2
IvVk08IQIyPr9SSM9wMUW+4PY2TEHQ6N87ofhA6AaeIsaOaFhvWcDZFcO1wBb2IFav0XEF9UA+dy
jQ/28UI6o1PBPHDCpy0FImMbO2rVBG5I+DxGoa+XgiLrFzo8KkXA+tbVA9v9zJYCqxhW0rRZEBfw
m0ZXbswwx+D4zYawZDYMJwZBukwgcYahgq2IyZPAUpBhals2DQRmgqP29Uow0T3guDBYIseo8uxO
xpGBODVU4FCA6Ia4g26bNuGX/dN+IFTATxuq4yFaOsNLUoE5PHE/qBahsQrz+s886XQtWGMCoaoq
wQIAZzbM2a0FDm/5P6wq/H3YqPJWW4K4GO2CUQPkzQVhkUBwZOqcFyQZY7Z5mPYzuiC43Ece+6Sz
cbwmNZRQYNHyOn91Q8jUFQDy29DnFVgQZxc8K5qpTM2jCJ6FxR3BRamoGunUmzxKUbQLg3ICU0Dm
SoHh7IIFlSRvckotLgxSaYIFKiwKNYY3O8Icyy8mAFP2hAlG+qWwd0Y7AlUJ+bhA/3kOockXrHPi
AUHFaowf30YL9gX1J2AmiAEQrZNJnd25QMw09Y7QjAuB2hG8479qqq/jBVu7YCtQc7AsYN8kWsd4
/bzWgjV1Fqg8g7iltsK+h8VKreXNTWlcqAi6IFmkjMWVMwwXDEWdmklRbyRiBD5qY2A5xo5vNgTl
d8pPBI+mikzGsR55XkmEKmuT643MAq9fJyyitirUw4J/vSFM44LsgiAV2R6OzkOScV6zwBK1JmcR
5gX3gyo49Y7HI3fO61mgyqRyNiIGQ+w0FtuO8ckZHQtUAY2pO4LaM/cDWQLNBiHLv+rFQLYcS89n
W4G3VWtq0CTkC8JGCq/oxiHkxDScrgVbuaBXZyPxxJ45zz4EGn5Td4SmXwj0pKw/a+xvUkrDvuCw
YCkc642HxPu8zgXaI5OrCwRNJJN0JuFIqOqxsHpyLtCooBqHfh3VFeRcRrWeM5sFjqypO4JzQdGp
sehIKCraWGc53RFjAE3RlQK9Sgn6HGvwtNdfuucTAmheJXcEmZQpmxwA+psivG1fWBTiOTxVjtDj
6Xlma4H3b3LoyIonFiIuGnv1Y2R4sh+oM1FxYOdB7R6LjmdXYgE7Nf2epPBKp0FR6c9Zo1rkm1k4
1uAtuvl8Nk7DOabVYnJTyr5AnUxDJFO22fy/6E8aLAadOjf5BSqF53c2CgPp1amFJmKmUeSVZc9E
0Il8k0rx6unHcJNyjSCMeDg1zuxUgJ47eRYoLgiLDIJJoCH9Uy5lUmcyKcXJ2lidPseMkjPLnnpP
CrpO4JRQtKVJe8gpT09Hm6WAWKpKwMDPkWqdX4lFUAqduCPo0wJMEVwS1JgOXZnTWSCDuFBkItRR
DfJQmz23mElwlk0utzELlFdGgB/axsCauAlf35TgOi6IT3XK9HyPDtX5RY48/tSMctwR1BzRpVWA
NB1rKK9nwaToiBMBTSvytvPcEYQzU88FsgjeZFpOpJSoXRMynK4FmpQWpyfRpYYg9rEGc153BNyv
MejnoSbEz9wBQDeOqIRjN/r1UrBsgDwgPWllsy9oVx934DmVWIhjJk+CQtHRIoegJ29yH74NF0il
NBI2+hQH8N8Z9uypDL3Ug//5UuBYoN4Ksu0VdO1kLYxVehYB1Qe0tM8xoaRSOB3VxXttUELS2fEq
7hpvao7kk4LJBvYlc0mcY81R8PjHa2vCUuBVki1SaUfg5VdQnhHaZgL6ZbfAsDlD1K/QcbqYeDaC
9QRA/Vf4/DajNK0LwkpaobjkHiPos4uZKC1MjRxpV1NZIXSmI/2rpj04eNwsCJgosFDiPMOaI8iF
yY1aOjKGRsCERDkp41hmOY0WgHUZtGIIqA6diP/VLPwHt+mfLJu550dPB36N/1wecMtHcsn/+AM/
goSfB3hhlVw+/de/RvrMyQ++77Pn49DPB+LP+O//PkG5HJgvr775gwlz+Dsvv/7yAn/+0yd/68er
+vHFjf9c7ItHrz98o395zJt9DEvn/0X7b/t4/69Xz35EuP/1JP/1r5PnfHUW/A8Dl+Gbccey/eRx
C39Ik9OBDxDk6QOH+wQV4B+POL6NR1zv1JHnCKZ9x1vUP3nqI4Z+8thplBb7p/T1Ux8hqNNHTpLn
x8p/rKuTwQ+EoKmDL56jfbsvnl+PfKRbTR7Zxy7Of6z+SL//MU/Rev92Ou1HUObUv7Ji1v2nk/dz
rI1zRUwdef2cFu7pI7/g5qaOvGHGff/HEx6Wtzi0dKYOfPm0904W4Au4a/K4UeQnqX+6I49YoclD
J0/+/s0pQubyG96/y7Q9XRZH1tTUB776+Ww6gkQmD8wA9WPYn6yLI+Zg6tA7JJPKn6b52MOeOvb1
3k9OTg8AP7/jerneF320T55eT8cLEGX6I5fl/tGry+eqOlnTI+6CIszk8f1HvLL2pzTeI0dp+tDc
BWVanazskaryGzbMtV+W439ZdnI2UUQeu3nTn7xE0qB4O/RvefA0qd6cIS9o96kPffP8rdi/iZ5e
erzTh272p/cW5aixWTZ94PaPzT7OSs8/vdYZf8S4/o7xt89F+XxyUlFiGbs7v2Pw6+fOfzy5xhj8
d9zoN8/tH18QnfzxmIf84IhnmvzcuO55f8z3RcpNebo5j+Xt3/MHFvvw7d4/gtinDn+L+NfJtBxB
LZOHDSMiktOs5qUDNnno4tl9q5RwaLlPHfjuOUnKPmr2b9IEjBrHCv3U4d956dPzH5flT3fbseo7
dfgHZGN+vRDHbtNvSPuOf+DnhfjSzJr6/O+Z/eeyfD4JKV5qwdPHxpfpxzs4bv6X6urUcT9Ue+9k
2GO9cuqwH5+LmJvtZORj9WvyyD6ZzZvl/VJenDr0pz33TuJiwnL63AdG6uTBn8vqj4+/evhjPWzy
+P/OFvnPatE/K8N86tOYiTmZlSMu5N8/9a8qTX+Ks/xcf/ohzPKrXzstro0/8Rg974v//v8AAAD/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chart" Target="../charts/chart3.xml"/><Relationship Id="rId7"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7.svg"/><Relationship Id="rId4" Type="http://schemas.openxmlformats.org/officeDocument/2006/relationships/chart" Target="../charts/chart4.xml"/><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1.png"/><Relationship Id="rId3" Type="http://schemas.openxmlformats.org/officeDocument/2006/relationships/chart" Target="../charts/chart9.xml"/><Relationship Id="rId7" Type="http://schemas.openxmlformats.org/officeDocument/2006/relationships/image" Target="../media/image16.png"/><Relationship Id="rId12" Type="http://schemas.openxmlformats.org/officeDocument/2006/relationships/image" Target="../media/image30.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29.png"/><Relationship Id="rId5" Type="http://schemas.openxmlformats.org/officeDocument/2006/relationships/chart" Target="../charts/chart11.xml"/><Relationship Id="rId10" Type="http://schemas.openxmlformats.org/officeDocument/2006/relationships/image" Target="../media/image28.svg"/><Relationship Id="rId4" Type="http://schemas.openxmlformats.org/officeDocument/2006/relationships/chart" Target="../charts/chart10.xml"/><Relationship Id="rId9" Type="http://schemas.openxmlformats.org/officeDocument/2006/relationships/image" Target="../media/image27.png"/><Relationship Id="rId14" Type="http://schemas.openxmlformats.org/officeDocument/2006/relationships/image" Target="../media/image32.svg"/></Relationships>
</file>

<file path=xl/drawings/_rels/drawing9.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1.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3.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1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16.xml.rels><?xml version="1.0" encoding="UTF-8" standalone="yes"?>
<Relationships xmlns="http://schemas.openxmlformats.org/package/2006/relationships"><Relationship Id="rId3" Type="http://schemas.openxmlformats.org/officeDocument/2006/relationships/hyperlink" Target="#'Top 10 State'!A1"/><Relationship Id="rId7" Type="http://schemas.openxmlformats.org/officeDocument/2006/relationships/chart" Target="../charts/chart17.xml"/><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bg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bg1"/>
              </a:solidFill>
            </a:rPr>
            <a:t> </a:t>
          </a:r>
        </a:p>
      </xdr:txBody>
    </xdr:sp>
    <xdr:clientData/>
  </xdr:twoCellAnchor>
  <xdr:twoCellAnchor editAs="oneCell">
    <xdr:from>
      <xdr:col>1</xdr:col>
      <xdr:colOff>42333</xdr:colOff>
      <xdr:row>7</xdr:row>
      <xdr:rowOff>10583</xdr:rowOff>
    </xdr:from>
    <xdr:to>
      <xdr:col>1</xdr:col>
      <xdr:colOff>408093</xdr:colOff>
      <xdr:row>8</xdr:row>
      <xdr:rowOff>175259</xdr:rowOff>
    </xdr:to>
    <xdr:pic>
      <xdr:nvPicPr>
        <xdr:cNvPr id="4" name="Graphic 3" descr="Earth globe: Americas with solid fill">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1354666"/>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224366</xdr:colOff>
      <xdr:row>26</xdr:row>
      <xdr:rowOff>57149</xdr:rowOff>
    </xdr:from>
    <xdr:to>
      <xdr:col>17</xdr:col>
      <xdr:colOff>423334</xdr:colOff>
      <xdr:row>42</xdr:row>
      <xdr:rowOff>104563</xdr:rowOff>
    </xdr:to>
    <xdr:sp macro="" textlink="">
      <xdr:nvSpPr>
        <xdr:cNvPr id="37" name="Rectangle: Rounded Corners 36">
          <a:extLst>
            <a:ext uri="{FF2B5EF4-FFF2-40B4-BE49-F238E27FC236}">
              <a16:creationId xmlns:a16="http://schemas.microsoft.com/office/drawing/2014/main" id="{00000000-0008-0000-0700-000025000000}"/>
            </a:ext>
          </a:extLst>
        </xdr:cNvPr>
        <xdr:cNvSpPr/>
      </xdr:nvSpPr>
      <xdr:spPr>
        <a:xfrm>
          <a:off x="8479366" y="4872566"/>
          <a:ext cx="3638551"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37041</xdr:colOff>
      <xdr:row>26</xdr:row>
      <xdr:rowOff>57149</xdr:rowOff>
    </xdr:from>
    <xdr:to>
      <xdr:col>12</xdr:col>
      <xdr:colOff>102658</xdr:colOff>
      <xdr:row>42</xdr:row>
      <xdr:rowOff>104563</xdr:rowOff>
    </xdr:to>
    <xdr:sp macro="" textlink="">
      <xdr:nvSpPr>
        <xdr:cNvPr id="36" name="Rectangle: Rounded Corners 35">
          <a:extLst>
            <a:ext uri="{FF2B5EF4-FFF2-40B4-BE49-F238E27FC236}">
              <a16:creationId xmlns:a16="http://schemas.microsoft.com/office/drawing/2014/main" id="{00000000-0008-0000-0700-000024000000}"/>
            </a:ext>
          </a:extLst>
        </xdr:cNvPr>
        <xdr:cNvSpPr/>
      </xdr:nvSpPr>
      <xdr:spPr>
        <a:xfrm>
          <a:off x="2788708" y="4872566"/>
          <a:ext cx="5568950"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26</xdr:row>
      <xdr:rowOff>57149</xdr:rowOff>
    </xdr:from>
    <xdr:to>
      <xdr:col>3</xdr:col>
      <xdr:colOff>603250</xdr:colOff>
      <xdr:row>42</xdr:row>
      <xdr:rowOff>104563</xdr:rowOff>
    </xdr:to>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67733" y="4872566"/>
          <a:ext cx="2599267"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459317</xdr:colOff>
      <xdr:row>10</xdr:row>
      <xdr:rowOff>31750</xdr:rowOff>
    </xdr:from>
    <xdr:to>
      <xdr:col>9</xdr:col>
      <xdr:colOff>150283</xdr:colOff>
      <xdr:row>25</xdr:row>
      <xdr:rowOff>44450</xdr:rowOff>
    </xdr:to>
    <xdr:sp macro="" textlink="">
      <xdr:nvSpPr>
        <xdr:cNvPr id="35" name="Rectangle: Rounded Corners 34">
          <a:extLst>
            <a:ext uri="{FF2B5EF4-FFF2-40B4-BE49-F238E27FC236}">
              <a16:creationId xmlns:a16="http://schemas.microsoft.com/office/drawing/2014/main" id="{00000000-0008-0000-0700-000023000000}"/>
            </a:ext>
          </a:extLst>
        </xdr:cNvPr>
        <xdr:cNvSpPr/>
      </xdr:nvSpPr>
      <xdr:spPr>
        <a:xfrm>
          <a:off x="3898900" y="1936750"/>
          <a:ext cx="2442633"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xdr:row>
      <xdr:rowOff>31750</xdr:rowOff>
    </xdr:from>
    <xdr:to>
      <xdr:col>5</xdr:col>
      <xdr:colOff>355599</xdr:colOff>
      <xdr:row>25</xdr:row>
      <xdr:rowOff>44450</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0" y="1936750"/>
          <a:ext cx="37951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569432</xdr:colOff>
      <xdr:row>10</xdr:row>
      <xdr:rowOff>105834</xdr:rowOff>
    </xdr:from>
    <xdr:to>
      <xdr:col>9</xdr:col>
      <xdr:colOff>105834</xdr:colOff>
      <xdr:row>25</xdr:row>
      <xdr:rowOff>20098</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10</xdr:row>
      <xdr:rowOff>31750</xdr:rowOff>
    </xdr:from>
    <xdr:to>
      <xdr:col>14</xdr:col>
      <xdr:colOff>599018</xdr:colOff>
      <xdr:row>25</xdr:row>
      <xdr:rowOff>44450</xdr:rowOff>
    </xdr:to>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6445250" y="1936750"/>
          <a:ext cx="3784601"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166158</xdr:colOff>
      <xdr:row>10</xdr:row>
      <xdr:rowOff>127000</xdr:rowOff>
    </xdr:from>
    <xdr:to>
      <xdr:col>5</xdr:col>
      <xdr:colOff>275167</xdr:colOff>
      <xdr:row>25</xdr:row>
      <xdr:rowOff>29833</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460682</xdr:colOff>
      <xdr:row>10</xdr:row>
      <xdr:rowOff>84667</xdr:rowOff>
    </xdr:from>
    <xdr:to>
      <xdr:col>14</xdr:col>
      <xdr:colOff>495819</xdr:colOff>
      <xdr:row>25</xdr:row>
      <xdr:rowOff>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508282</xdr:colOff>
      <xdr:row>6</xdr:row>
      <xdr:rowOff>29634</xdr:rowOff>
    </xdr:from>
    <xdr:to>
      <xdr:col>10</xdr:col>
      <xdr:colOff>99764</xdr:colOff>
      <xdr:row>9</xdr:row>
      <xdr:rowOff>142875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47865" y="1172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6</xdr:row>
      <xdr:rowOff>29634</xdr:rowOff>
    </xdr:from>
    <xdr:to>
      <xdr:col>5</xdr:col>
      <xdr:colOff>285749</xdr:colOff>
      <xdr:row>9</xdr:row>
      <xdr:rowOff>143934</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57" y="1172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163830</xdr:colOff>
      <xdr:row>6</xdr:row>
      <xdr:rowOff>29634</xdr:rowOff>
    </xdr:from>
    <xdr:to>
      <xdr:col>17</xdr:col>
      <xdr:colOff>433917</xdr:colOff>
      <xdr:row>15</xdr:row>
      <xdr:rowOff>73661</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482580" y="1172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105834</xdr:colOff>
      <xdr:row>0</xdr:row>
      <xdr:rowOff>95250</xdr:rowOff>
    </xdr:from>
    <xdr:to>
      <xdr:col>12</xdr:col>
      <xdr:colOff>465667</xdr:colOff>
      <xdr:row>3</xdr:row>
      <xdr:rowOff>10583</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105834" y="95250"/>
          <a:ext cx="8614833" cy="486833"/>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325059</xdr:colOff>
      <xdr:row>26</xdr:row>
      <xdr:rowOff>158485</xdr:rowOff>
    </xdr:from>
    <xdr:to>
      <xdr:col>17</xdr:col>
      <xdr:colOff>360196</xdr:colOff>
      <xdr:row>42</xdr:row>
      <xdr:rowOff>23019</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163830</xdr:colOff>
      <xdr:row>17</xdr:row>
      <xdr:rowOff>6351</xdr:rowOff>
    </xdr:from>
    <xdr:to>
      <xdr:col>17</xdr:col>
      <xdr:colOff>433917</xdr:colOff>
      <xdr:row>25</xdr:row>
      <xdr:rowOff>30058</xdr:rowOff>
    </xdr:to>
    <mc:AlternateContent xmlns:mc="http://schemas.openxmlformats.org/markup-compatibility/2006" xmlns:a14="http://schemas.microsoft.com/office/drawing/2010/main">
      <mc:Choice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0482580" y="3202518"/>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39763</xdr:colOff>
      <xdr:row>26</xdr:row>
      <xdr:rowOff>169068</xdr:rowOff>
    </xdr:from>
    <xdr:to>
      <xdr:col>12</xdr:col>
      <xdr:colOff>22830</xdr:colOff>
      <xdr:row>42</xdr:row>
      <xdr:rowOff>33602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137585</xdr:colOff>
      <xdr:row>26</xdr:row>
      <xdr:rowOff>158485</xdr:rowOff>
    </xdr:from>
    <xdr:to>
      <xdr:col>3</xdr:col>
      <xdr:colOff>508001</xdr:colOff>
      <xdr:row>42</xdr:row>
      <xdr:rowOff>23019</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322297</xdr:colOff>
      <xdr:row>6</xdr:row>
      <xdr:rowOff>29634</xdr:rowOff>
    </xdr:from>
    <xdr:to>
      <xdr:col>14</xdr:col>
      <xdr:colOff>629215</xdr:colOff>
      <xdr:row>9</xdr:row>
      <xdr:rowOff>116502</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7201464" y="1172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116417</xdr:colOff>
      <xdr:row>10</xdr:row>
      <xdr:rowOff>52917</xdr:rowOff>
    </xdr:from>
    <xdr:to>
      <xdr:col>7</xdr:col>
      <xdr:colOff>482177</xdr:colOff>
      <xdr:row>12</xdr:row>
      <xdr:rowOff>37677</xdr:rowOff>
    </xdr:to>
    <xdr:pic>
      <xdr:nvPicPr>
        <xdr:cNvPr id="43" name="Graphic 42" descr="Globe with solid fill">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31834" y="1957917"/>
          <a:ext cx="365760" cy="365760"/>
        </a:xfrm>
        <a:prstGeom prst="rect">
          <a:avLst/>
        </a:prstGeom>
      </xdr:spPr>
    </xdr:pic>
    <xdr:clientData/>
  </xdr:twoCellAnchor>
  <xdr:twoCellAnchor editAs="oneCell">
    <xdr:from>
      <xdr:col>12</xdr:col>
      <xdr:colOff>285751</xdr:colOff>
      <xdr:row>2</xdr:row>
      <xdr:rowOff>21167</xdr:rowOff>
    </xdr:from>
    <xdr:to>
      <xdr:col>13</xdr:col>
      <xdr:colOff>329354</xdr:colOff>
      <xdr:row>5</xdr:row>
      <xdr:rowOff>181187</xdr:rowOff>
    </xdr:to>
    <xdr:pic>
      <xdr:nvPicPr>
        <xdr:cNvPr id="45" name="Graphic 44" descr="Tag with solid fill">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40751" y="402167"/>
          <a:ext cx="731520" cy="73152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0.1521</cdr:x>
      <cdr:y>0</cdr:y>
    </cdr:from>
    <cdr:to>
      <cdr:x>0.25517</cdr:x>
      <cdr:y>0.1389</cdr:y>
    </cdr:to>
    <cdr:pic>
      <cdr:nvPicPr>
        <cdr:cNvPr id="3" name="Graphic 2" descr="Daily calendar with solid fill">
          <a:extLst xmlns:a="http://schemas.openxmlformats.org/drawingml/2006/main">
            <a:ext uri="{FF2B5EF4-FFF2-40B4-BE49-F238E27FC236}">
              <a16:creationId xmlns:a16="http://schemas.microsoft.com/office/drawing/2014/main" id="{1C669A00-83F5-C6E5-B883-BCF4FD85ED2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39750" y="0"/>
          <a:ext cx="365760" cy="36576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0.41118</cdr:x>
      <cdr:y>0.008</cdr:y>
    </cdr:from>
    <cdr:to>
      <cdr:x>0.51645</cdr:x>
      <cdr:y>0.14624</cdr:y>
    </cdr:to>
    <cdr:pic>
      <cdr:nvPicPr>
        <cdr:cNvPr id="3" name="Graphic 2" descr="Continuous Improvement with solid fill">
          <a:extLst xmlns:a="http://schemas.openxmlformats.org/drawingml/2006/main">
            <a:ext uri="{FF2B5EF4-FFF2-40B4-BE49-F238E27FC236}">
              <a16:creationId xmlns:a16="http://schemas.microsoft.com/office/drawing/2014/main" id="{9215DA12-238B-0ED4-2594-2464864887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28750" y="21167"/>
          <a:ext cx="365760" cy="36576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0.49647</cdr:x>
      <cdr:y>0</cdr:y>
    </cdr:from>
    <cdr:to>
      <cdr:x>0.60173</cdr:x>
      <cdr:y>0.13333</cdr:y>
    </cdr:to>
    <cdr:pic>
      <cdr:nvPicPr>
        <cdr:cNvPr id="3" name="Graphic 2" descr="Man with solid fill">
          <a:extLst xmlns:a="http://schemas.openxmlformats.org/drawingml/2006/main">
            <a:ext uri="{FF2B5EF4-FFF2-40B4-BE49-F238E27FC236}">
              <a16:creationId xmlns:a16="http://schemas.microsoft.com/office/drawing/2014/main" id="{AA913214-D0DD-F61F-B0F6-9B5A124E00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25084" y="0"/>
          <a:ext cx="365760" cy="365760"/>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0.55363</cdr:x>
      <cdr:y>0.00772</cdr:y>
    </cdr:from>
    <cdr:to>
      <cdr:x>0.62029</cdr:x>
      <cdr:y>0.14105</cdr:y>
    </cdr:to>
    <cdr:pic>
      <cdr:nvPicPr>
        <cdr:cNvPr id="5" name="Graphic 4" descr="Statistics with solid fill">
          <a:extLst xmlns:a="http://schemas.openxmlformats.org/drawingml/2006/main">
            <a:ext uri="{FF2B5EF4-FFF2-40B4-BE49-F238E27FC236}">
              <a16:creationId xmlns:a16="http://schemas.microsoft.com/office/drawing/2014/main" id="{9501F180-E94F-127A-A965-81385C866A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037416" y="21166"/>
          <a:ext cx="365760" cy="365760"/>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0.46522</cdr:x>
      <cdr:y>0</cdr:y>
    </cdr:from>
    <cdr:to>
      <cdr:x>0.61548</cdr:x>
      <cdr:y>0.13333</cdr:y>
    </cdr:to>
    <cdr:pic>
      <cdr:nvPicPr>
        <cdr:cNvPr id="3" name="Graphic 2" descr="Box with solid fill">
          <a:extLst xmlns:a="http://schemas.openxmlformats.org/drawingml/2006/main">
            <a:ext uri="{FF2B5EF4-FFF2-40B4-BE49-F238E27FC236}">
              <a16:creationId xmlns:a16="http://schemas.microsoft.com/office/drawing/2014/main" id="{CC0BEDDB-275D-22A3-0817-C2AC676364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132416" y="0"/>
          <a:ext cx="365760" cy="365760"/>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11</xdr:col>
      <xdr:colOff>531285</xdr:colOff>
      <xdr:row>27</xdr:row>
      <xdr:rowOff>25400</xdr:rowOff>
    </xdr:from>
    <xdr:to>
      <xdr:col>16</xdr:col>
      <xdr:colOff>264583</xdr:colOff>
      <xdr:row>42</xdr:row>
      <xdr:rowOff>69850</xdr:rowOff>
    </xdr:to>
    <xdr:sp macro="" textlink="">
      <xdr:nvSpPr>
        <xdr:cNvPr id="39" name="Rectangle: Rounded Corners 38">
          <a:extLst>
            <a:ext uri="{FF2B5EF4-FFF2-40B4-BE49-F238E27FC236}">
              <a16:creationId xmlns:a16="http://schemas.microsoft.com/office/drawing/2014/main" id="{00000000-0008-0000-0800-000027000000}"/>
            </a:ext>
          </a:extLst>
        </xdr:cNvPr>
        <xdr:cNvSpPr/>
      </xdr:nvSpPr>
      <xdr:spPr>
        <a:xfrm>
          <a:off x="8098368" y="4883150"/>
          <a:ext cx="31728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296333</xdr:colOff>
      <xdr:row>27</xdr:row>
      <xdr:rowOff>25400</xdr:rowOff>
    </xdr:from>
    <xdr:to>
      <xdr:col>11</xdr:col>
      <xdr:colOff>383116</xdr:colOff>
      <xdr:row>42</xdr:row>
      <xdr:rowOff>69850</xdr:rowOff>
    </xdr:to>
    <xdr:sp macro="" textlink="">
      <xdr:nvSpPr>
        <xdr:cNvPr id="38" name="Rectangle: Rounded Corners 37">
          <a:extLst>
            <a:ext uri="{FF2B5EF4-FFF2-40B4-BE49-F238E27FC236}">
              <a16:creationId xmlns:a16="http://schemas.microsoft.com/office/drawing/2014/main" id="{00000000-0008-0000-0800-000026000000}"/>
            </a:ext>
          </a:extLst>
        </xdr:cNvPr>
        <xdr:cNvSpPr/>
      </xdr:nvSpPr>
      <xdr:spPr>
        <a:xfrm>
          <a:off x="3048000" y="4883150"/>
          <a:ext cx="4902199"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88900</xdr:colOff>
      <xdr:row>27</xdr:row>
      <xdr:rowOff>25400</xdr:rowOff>
    </xdr:from>
    <xdr:to>
      <xdr:col>4</xdr:col>
      <xdr:colOff>137583</xdr:colOff>
      <xdr:row>42</xdr:row>
      <xdr:rowOff>69850</xdr:rowOff>
    </xdr:to>
    <xdr:sp macro="" textlink="">
      <xdr:nvSpPr>
        <xdr:cNvPr id="35" name="Rectangle: Rounded Corners 34">
          <a:extLst>
            <a:ext uri="{FF2B5EF4-FFF2-40B4-BE49-F238E27FC236}">
              <a16:creationId xmlns:a16="http://schemas.microsoft.com/office/drawing/2014/main" id="{00000000-0008-0000-0800-000023000000}"/>
            </a:ext>
          </a:extLst>
        </xdr:cNvPr>
        <xdr:cNvSpPr/>
      </xdr:nvSpPr>
      <xdr:spPr>
        <a:xfrm>
          <a:off x="88900" y="4883150"/>
          <a:ext cx="2800350"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626535</xdr:colOff>
      <xdr:row>10</xdr:row>
      <xdr:rowOff>129118</xdr:rowOff>
    </xdr:from>
    <xdr:to>
      <xdr:col>16</xdr:col>
      <xdr:colOff>254000</xdr:colOff>
      <xdr:row>25</xdr:row>
      <xdr:rowOff>139701</xdr:rowOff>
    </xdr:to>
    <xdr:sp macro="" textlink="">
      <xdr:nvSpPr>
        <xdr:cNvPr id="37" name="Rectangle: Rounded Corners 36">
          <a:extLst>
            <a:ext uri="{FF2B5EF4-FFF2-40B4-BE49-F238E27FC236}">
              <a16:creationId xmlns:a16="http://schemas.microsoft.com/office/drawing/2014/main" id="{00000000-0008-0000-0800-000025000000}"/>
            </a:ext>
          </a:extLst>
        </xdr:cNvPr>
        <xdr:cNvSpPr/>
      </xdr:nvSpPr>
      <xdr:spPr>
        <a:xfrm>
          <a:off x="7505702" y="1928285"/>
          <a:ext cx="3754965"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433918</xdr:colOff>
      <xdr:row>10</xdr:row>
      <xdr:rowOff>129118</xdr:rowOff>
    </xdr:from>
    <xdr:to>
      <xdr:col>10</xdr:col>
      <xdr:colOff>457200</xdr:colOff>
      <xdr:row>25</xdr:row>
      <xdr:rowOff>139701</xdr:rowOff>
    </xdr:to>
    <xdr:sp macro="" textlink="">
      <xdr:nvSpPr>
        <xdr:cNvPr id="36" name="Rectangle: Rounded Corners 35">
          <a:extLst>
            <a:ext uri="{FF2B5EF4-FFF2-40B4-BE49-F238E27FC236}">
              <a16:creationId xmlns:a16="http://schemas.microsoft.com/office/drawing/2014/main" id="{00000000-0008-0000-0800-000024000000}"/>
            </a:ext>
          </a:extLst>
        </xdr:cNvPr>
        <xdr:cNvSpPr/>
      </xdr:nvSpPr>
      <xdr:spPr>
        <a:xfrm>
          <a:off x="4561418" y="1928285"/>
          <a:ext cx="2774949"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84667</xdr:colOff>
      <xdr:row>10</xdr:row>
      <xdr:rowOff>129118</xdr:rowOff>
    </xdr:from>
    <xdr:to>
      <xdr:col>6</xdr:col>
      <xdr:colOff>264583</xdr:colOff>
      <xdr:row>25</xdr:row>
      <xdr:rowOff>139701</xdr:rowOff>
    </xdr:to>
    <xdr:sp macro="" textlink="">
      <xdr:nvSpPr>
        <xdr:cNvPr id="34" name="Rectangle: Rounded Corners 33">
          <a:extLst>
            <a:ext uri="{FF2B5EF4-FFF2-40B4-BE49-F238E27FC236}">
              <a16:creationId xmlns:a16="http://schemas.microsoft.com/office/drawing/2014/main" id="{00000000-0008-0000-0800-000022000000}"/>
            </a:ext>
          </a:extLst>
        </xdr:cNvPr>
        <xdr:cNvSpPr/>
      </xdr:nvSpPr>
      <xdr:spPr>
        <a:xfrm>
          <a:off x="84667" y="1928285"/>
          <a:ext cx="4307416"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156105</xdr:colOff>
      <xdr:row>11</xdr:row>
      <xdr:rowOff>24871</xdr:rowOff>
    </xdr:from>
    <xdr:to>
      <xdr:col>6</xdr:col>
      <xdr:colOff>148167</xdr:colOff>
      <xdr:row>25</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529166</xdr:colOff>
      <xdr:row>11</xdr:row>
      <xdr:rowOff>46037</xdr:rowOff>
    </xdr:from>
    <xdr:to>
      <xdr:col>10</xdr:col>
      <xdr:colOff>359832</xdr:colOff>
      <xdr:row>25</xdr:row>
      <xdr:rowOff>87524</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41802</xdr:colOff>
      <xdr:row>11</xdr:row>
      <xdr:rowOff>24871</xdr:rowOff>
    </xdr:from>
    <xdr:to>
      <xdr:col>16</xdr:col>
      <xdr:colOff>148165</xdr:colOff>
      <xdr:row>25</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126999</xdr:colOff>
      <xdr:row>27</xdr:row>
      <xdr:rowOff>26882</xdr:rowOff>
    </xdr:from>
    <xdr:to>
      <xdr:col>4</xdr:col>
      <xdr:colOff>63499</xdr:colOff>
      <xdr:row>42</xdr:row>
      <xdr:rowOff>68369</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239766</xdr:colOff>
      <xdr:row>27</xdr:row>
      <xdr:rowOff>25400</xdr:rowOff>
    </xdr:from>
    <xdr:to>
      <xdr:col>11</xdr:col>
      <xdr:colOff>362110</xdr:colOff>
      <xdr:row>42</xdr:row>
      <xdr:rowOff>69850</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582085</xdr:colOff>
      <xdr:row>27</xdr:row>
      <xdr:rowOff>76994</xdr:rowOff>
    </xdr:from>
    <xdr:to>
      <xdr:col>16</xdr:col>
      <xdr:colOff>222251</xdr:colOff>
      <xdr:row>42</xdr:row>
      <xdr:rowOff>18256</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403156</xdr:colOff>
      <xdr:row>18</xdr:row>
      <xdr:rowOff>47128</xdr:rowOff>
    </xdr:from>
    <xdr:to>
      <xdr:col>19</xdr:col>
      <xdr:colOff>329409</xdr:colOff>
      <xdr:row>31</xdr:row>
      <xdr:rowOff>10146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11409823" y="3285628"/>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10</xdr:row>
      <xdr:rowOff>116696</xdr:rowOff>
    </xdr:from>
    <xdr:to>
      <xdr:col>19</xdr:col>
      <xdr:colOff>235942</xdr:colOff>
      <xdr:row>17</xdr:row>
      <xdr:rowOff>126125</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409823" y="1915863"/>
              <a:ext cx="1896536" cy="1268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6</xdr:row>
      <xdr:rowOff>83806</xdr:rowOff>
    </xdr:from>
    <xdr:to>
      <xdr:col>5</xdr:col>
      <xdr:colOff>42333</xdr:colOff>
      <xdr:row>10</xdr:row>
      <xdr:rowOff>18190</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855" y="1163306"/>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31</xdr:row>
      <xdr:rowOff>111066</xdr:rowOff>
    </xdr:from>
    <xdr:to>
      <xdr:col>18</xdr:col>
      <xdr:colOff>679454</xdr:colOff>
      <xdr:row>41</xdr:row>
      <xdr:rowOff>88191</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1409823" y="5688483"/>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6</xdr:row>
      <xdr:rowOff>86219</xdr:rowOff>
    </xdr:from>
    <xdr:to>
      <xdr:col>20</xdr:col>
      <xdr:colOff>508002</xdr:colOff>
      <xdr:row>10</xdr:row>
      <xdr:rowOff>15776</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09823" y="1165719"/>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418174</xdr:colOff>
      <xdr:row>6</xdr:row>
      <xdr:rowOff>81647</xdr:rowOff>
    </xdr:from>
    <xdr:to>
      <xdr:col>16</xdr:col>
      <xdr:colOff>340122</xdr:colOff>
      <xdr:row>10</xdr:row>
      <xdr:rowOff>20348</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609424" y="1161147"/>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107487</xdr:colOff>
      <xdr:row>6</xdr:row>
      <xdr:rowOff>81647</xdr:rowOff>
    </xdr:from>
    <xdr:to>
      <xdr:col>9</xdr:col>
      <xdr:colOff>353020</xdr:colOff>
      <xdr:row>10</xdr:row>
      <xdr:rowOff>20348</xdr:rowOff>
    </xdr:to>
    <mc:AlternateContent xmlns:mc="http://schemas.openxmlformats.org/markup-compatibility/2006" xmlns:a14="http://schemas.microsoft.com/office/drawing/2010/main">
      <mc:Choice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547070" y="1161147"/>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158750</xdr:colOff>
      <xdr:row>0</xdr:row>
      <xdr:rowOff>127001</xdr:rowOff>
    </xdr:from>
    <xdr:to>
      <xdr:col>12</xdr:col>
      <xdr:colOff>518583</xdr:colOff>
      <xdr:row>3</xdr:row>
      <xdr:rowOff>74084</xdr:rowOff>
    </xdr:to>
    <xdr:sp macro="" textlink="">
      <xdr:nvSpPr>
        <xdr:cNvPr id="32" name="Rectangle 31">
          <a:extLst>
            <a:ext uri="{FF2B5EF4-FFF2-40B4-BE49-F238E27FC236}">
              <a16:creationId xmlns:a16="http://schemas.microsoft.com/office/drawing/2014/main" id="{00000000-0008-0000-0800-000020000000}"/>
            </a:ext>
          </a:extLst>
        </xdr:cNvPr>
        <xdr:cNvSpPr/>
      </xdr:nvSpPr>
      <xdr:spPr>
        <a:xfrm>
          <a:off x="158750" y="127001"/>
          <a:ext cx="8614833" cy="486833"/>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0</xdr:col>
      <xdr:colOff>243417</xdr:colOff>
      <xdr:row>27</xdr:row>
      <xdr:rowOff>95250</xdr:rowOff>
    </xdr:from>
    <xdr:to>
      <xdr:col>4</xdr:col>
      <xdr:colOff>63500</xdr:colOff>
      <xdr:row>29</xdr:row>
      <xdr:rowOff>52916</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43417" y="4953000"/>
          <a:ext cx="2571750"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mn-lt"/>
              <a:ea typeface="+mn-ea"/>
              <a:cs typeface="+mn-cs"/>
            </a:rPr>
            <a:t>Shipping Cost by A         ress </a:t>
          </a:r>
          <a:endParaRPr lang="en-IN" sz="1400">
            <a:effectLst/>
          </a:endParaRPr>
        </a:p>
      </xdr:txBody>
    </xdr:sp>
    <xdr:clientData/>
  </xdr:twoCellAnchor>
  <xdr:twoCellAnchor editAs="oneCell">
    <xdr:from>
      <xdr:col>12</xdr:col>
      <xdr:colOff>349250</xdr:colOff>
      <xdr:row>2</xdr:row>
      <xdr:rowOff>105833</xdr:rowOff>
    </xdr:from>
    <xdr:to>
      <xdr:col>13</xdr:col>
      <xdr:colOff>392853</xdr:colOff>
      <xdr:row>6</xdr:row>
      <xdr:rowOff>117686</xdr:rowOff>
    </xdr:to>
    <xdr:pic>
      <xdr:nvPicPr>
        <xdr:cNvPr id="40" name="Graphic 39" descr="Tag with solid fill">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604250" y="465666"/>
          <a:ext cx="731520" cy="731520"/>
        </a:xfrm>
        <a:prstGeom prst="rect">
          <a:avLst/>
        </a:prstGeom>
      </xdr:spPr>
    </xdr:pic>
    <xdr:clientData/>
  </xdr:twoCellAnchor>
  <xdr:twoCellAnchor editAs="oneCell">
    <xdr:from>
      <xdr:col>7</xdr:col>
      <xdr:colOff>412748</xdr:colOff>
      <xdr:row>11</xdr:row>
      <xdr:rowOff>42334</xdr:rowOff>
    </xdr:from>
    <xdr:to>
      <xdr:col>8</xdr:col>
      <xdr:colOff>90592</xdr:colOff>
      <xdr:row>13</xdr:row>
      <xdr:rowOff>48260</xdr:rowOff>
    </xdr:to>
    <xdr:pic>
      <xdr:nvPicPr>
        <xdr:cNvPr id="3" name="Graphic 2" descr="Box trolley with solid fill">
          <a:extLst>
            <a:ext uri="{FF2B5EF4-FFF2-40B4-BE49-F238E27FC236}">
              <a16:creationId xmlns:a16="http://schemas.microsoft.com/office/drawing/2014/main" id="{C3508FF1-A3C3-8709-AC74-B215971227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28165" y="2021417"/>
          <a:ext cx="365760" cy="365760"/>
        </a:xfrm>
        <a:prstGeom prst="rect">
          <a:avLst/>
        </a:prstGeom>
      </xdr:spPr>
    </xdr:pic>
    <xdr:clientData/>
  </xdr:twoCellAnchor>
  <xdr:twoCellAnchor editAs="oneCell">
    <xdr:from>
      <xdr:col>12</xdr:col>
      <xdr:colOff>529166</xdr:colOff>
      <xdr:row>11</xdr:row>
      <xdr:rowOff>42333</xdr:rowOff>
    </xdr:from>
    <xdr:to>
      <xdr:col>13</xdr:col>
      <xdr:colOff>206989</xdr:colOff>
      <xdr:row>13</xdr:row>
      <xdr:rowOff>48250</xdr:rowOff>
    </xdr:to>
    <xdr:pic>
      <xdr:nvPicPr>
        <xdr:cNvPr id="10" name="Graphic 1" descr="Bar chart with solid fill">
          <a:extLst>
            <a:ext uri="{FF2B5EF4-FFF2-40B4-BE49-F238E27FC236}">
              <a16:creationId xmlns:a16="http://schemas.microsoft.com/office/drawing/2014/main" id="{CEA78AB6-DB3C-BEE8-07F9-9134391B820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784166" y="2021416"/>
          <a:ext cx="365740" cy="365751"/>
        </a:xfrm>
        <a:prstGeom prst="rect">
          <a:avLst/>
        </a:prstGeom>
      </xdr:spPr>
    </xdr:pic>
    <xdr:clientData/>
  </xdr:twoCellAnchor>
  <xdr:twoCellAnchor editAs="oneCell">
    <xdr:from>
      <xdr:col>7</xdr:col>
      <xdr:colOff>359833</xdr:colOff>
      <xdr:row>27</xdr:row>
      <xdr:rowOff>31750</xdr:rowOff>
    </xdr:from>
    <xdr:to>
      <xdr:col>8</xdr:col>
      <xdr:colOff>37677</xdr:colOff>
      <xdr:row>29</xdr:row>
      <xdr:rowOff>37677</xdr:rowOff>
    </xdr:to>
    <xdr:pic>
      <xdr:nvPicPr>
        <xdr:cNvPr id="11" name="Graphic 10" descr="Upward trend with solid fill">
          <a:extLst>
            <a:ext uri="{FF2B5EF4-FFF2-40B4-BE49-F238E27FC236}">
              <a16:creationId xmlns:a16="http://schemas.microsoft.com/office/drawing/2014/main" id="{34562F64-EC75-4EB4-8ED6-94B94F7EF6E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175250" y="4889500"/>
          <a:ext cx="365760" cy="36576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0.63198</cdr:x>
      <cdr:y>0.00413</cdr:y>
    </cdr:from>
    <cdr:to>
      <cdr:x>0.72077</cdr:x>
      <cdr:y>0.14699</cdr:y>
    </cdr:to>
    <cdr:pic>
      <cdr:nvPicPr>
        <cdr:cNvPr id="3" name="Graphic 2" descr="Packing Box Open with solid fill">
          <a:extLst xmlns:a="http://schemas.openxmlformats.org/drawingml/2006/main">
            <a:ext uri="{FF2B5EF4-FFF2-40B4-BE49-F238E27FC236}">
              <a16:creationId xmlns:a16="http://schemas.microsoft.com/office/drawing/2014/main" id="{6FCBB382-E318-2C0E-4C98-96F485C687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603501" y="10583"/>
          <a:ext cx="365760" cy="365760"/>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0.36614</cdr:x>
      <cdr:y>0.45188</cdr:y>
    </cdr:from>
    <cdr:to>
      <cdr:x>0.64173</cdr:x>
      <cdr:y>0.72223</cdr:y>
    </cdr:to>
    <cdr:pic>
      <cdr:nvPicPr>
        <cdr:cNvPr id="3" name="Graphic 2" descr="Building with solid fill">
          <a:extLst xmlns:a="http://schemas.openxmlformats.org/drawingml/2006/main">
            <a:ext uri="{FF2B5EF4-FFF2-40B4-BE49-F238E27FC236}">
              <a16:creationId xmlns:a16="http://schemas.microsoft.com/office/drawing/2014/main" id="{1C77F83C-D490-DB7A-6457-2B3F0131D27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84250" y="1238250"/>
          <a:ext cx="740834" cy="740834"/>
        </a:xfrm>
        <a:prstGeom xmlns:a="http://schemas.openxmlformats.org/drawingml/2006/main" prst="rect">
          <a:avLst/>
        </a:prstGeom>
      </cdr:spPr>
    </cdr:pic>
  </cdr:relSizeAnchor>
  <cdr:relSizeAnchor xmlns:cdr="http://schemas.openxmlformats.org/drawingml/2006/chartDrawing">
    <cdr:from>
      <cdr:x>0.66709</cdr:x>
      <cdr:y>0.00772</cdr:y>
    </cdr:from>
    <cdr:to>
      <cdr:x>0.80315</cdr:x>
      <cdr:y>0.1412</cdr:y>
    </cdr:to>
    <cdr:pic>
      <cdr:nvPicPr>
        <cdr:cNvPr id="5" name="Graphic 4" descr="Delivery with solid fill">
          <a:extLst xmlns:a="http://schemas.openxmlformats.org/drawingml/2006/main">
            <a:ext uri="{FF2B5EF4-FFF2-40B4-BE49-F238E27FC236}">
              <a16:creationId xmlns:a16="http://schemas.microsoft.com/office/drawing/2014/main" id="{C86CDF3D-9172-FFD2-45E1-E73C5BE274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793241" y="21166"/>
          <a:ext cx="365760" cy="365760"/>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0.34021</cdr:x>
      <cdr:y>0</cdr:y>
    </cdr:from>
    <cdr:to>
      <cdr:x>0.45897</cdr:x>
      <cdr:y>0.13854</cdr:y>
    </cdr:to>
    <cdr:pic>
      <cdr:nvPicPr>
        <cdr:cNvPr id="3" name="Graphic 2" descr="List with solid fill">
          <a:extLst xmlns:a="http://schemas.openxmlformats.org/drawingml/2006/main">
            <a:ext uri="{FF2B5EF4-FFF2-40B4-BE49-F238E27FC236}">
              <a16:creationId xmlns:a16="http://schemas.microsoft.com/office/drawing/2014/main" id="{00C9A68D-853C-6CF2-93D2-B6595F723E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047751" y="0"/>
          <a:ext cx="365760" cy="365760"/>
        </a:xfrm>
        <a:prstGeom xmlns:a="http://schemas.openxmlformats.org/drawingml/2006/main" prst="rect">
          <a:avLst/>
        </a:prstGeom>
      </cdr:spPr>
    </cdr:pic>
  </cdr:relSizeAnchor>
</c:userShapes>
</file>

<file path=xl/drawings/drawing12.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955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Regional</a:t>
          </a:r>
          <a:r>
            <a:rPr lang="en-IN" sz="1100" b="0" i="1" baseline="0">
              <a:solidFill>
                <a:schemeClr val="tx1"/>
              </a:solidFill>
            </a:rPr>
            <a:t> Sales</a:t>
          </a:r>
          <a:endParaRPr lang="en-IN" sz="1100" b="0" i="1">
            <a:solidFill>
              <a:schemeClr val="tx1"/>
            </a:solidFill>
          </a:endParaRPr>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t>
          </a:r>
          <a:r>
            <a:rPr lang="en-IN" sz="1100" b="0" i="1" baseline="0">
              <a:solidFill>
                <a:schemeClr val="tx1"/>
              </a:solidFill>
            </a:rPr>
            <a:t> Profit</a:t>
          </a:r>
          <a:endParaRPr lang="en-IN" sz="1100" b="0" i="1">
            <a:solidFill>
              <a:schemeClr val="tx1"/>
            </a:solidFill>
          </a:endParaRPr>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Unit</a:t>
          </a:r>
          <a:r>
            <a:rPr lang="en-IN" sz="1100" b="0" i="1" baseline="0">
              <a:solidFill>
                <a:schemeClr val="tx1"/>
              </a:solidFill>
            </a:rPr>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baseline="0">
              <a:solidFill>
                <a:schemeClr val="tx1"/>
              </a:solidFill>
            </a:rPr>
            <a:t>Prediction VS Sales</a:t>
          </a:r>
        </a:p>
        <a:p>
          <a:pPr algn="ctr"/>
          <a:endParaRPr lang="en-IN" sz="1100" b="0" i="1" baseline="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00000000-0008-0000-0A00-000007000000}"/>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B00-00000A000000}"/>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C00-00000A000000}"/>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719136</xdr:colOff>
      <xdr:row>3</xdr:row>
      <xdr:rowOff>61912</xdr:rowOff>
    </xdr:from>
    <xdr:to>
      <xdr:col>11</xdr:col>
      <xdr:colOff>296334</xdr:colOff>
      <xdr:row>18</xdr:row>
      <xdr:rowOff>90487</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10</xdr:row>
      <xdr:rowOff>38099</xdr:rowOff>
    </xdr:from>
    <xdr:to>
      <xdr:col>4</xdr:col>
      <xdr:colOff>923925</xdr:colOff>
      <xdr:row>18</xdr:row>
      <xdr:rowOff>95249</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5</xdr:row>
      <xdr:rowOff>85725</xdr:rowOff>
    </xdr:from>
    <xdr:to>
      <xdr:col>0</xdr:col>
      <xdr:colOff>1575433</xdr:colOff>
      <xdr:row>6</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D00-000004000000}"/>
            </a:ext>
          </a:extLst>
        </xdr:cNvPr>
        <xdr:cNvSpPr/>
      </xdr:nvSpPr>
      <xdr:spPr>
        <a:xfrm>
          <a:off x="66673" y="985308"/>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66674</xdr:colOff>
      <xdr:row>7</xdr:row>
      <xdr:rowOff>85724</xdr:rowOff>
    </xdr:from>
    <xdr:to>
      <xdr:col>0</xdr:col>
      <xdr:colOff>1575434</xdr:colOff>
      <xdr:row>8</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66674" y="1345141"/>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66674</xdr:colOff>
      <xdr:row>9</xdr:row>
      <xdr:rowOff>85724</xdr:rowOff>
    </xdr:from>
    <xdr:to>
      <xdr:col>0</xdr:col>
      <xdr:colOff>1575434</xdr:colOff>
      <xdr:row>10</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66674" y="1704974"/>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66674</xdr:colOff>
      <xdr:row>11</xdr:row>
      <xdr:rowOff>85724</xdr:rowOff>
    </xdr:from>
    <xdr:to>
      <xdr:col>0</xdr:col>
      <xdr:colOff>1575434</xdr:colOff>
      <xdr:row>12</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66674" y="2064807"/>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66674</xdr:colOff>
      <xdr:row>13</xdr:row>
      <xdr:rowOff>85725</xdr:rowOff>
    </xdr:from>
    <xdr:to>
      <xdr:col>0</xdr:col>
      <xdr:colOff>1575434</xdr:colOff>
      <xdr:row>14</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66674" y="2424642"/>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twoCellAnchor>
    <xdr:from>
      <xdr:col>5</xdr:col>
      <xdr:colOff>740834</xdr:colOff>
      <xdr:row>19</xdr:row>
      <xdr:rowOff>178858</xdr:rowOff>
    </xdr:from>
    <xdr:to>
      <xdr:col>11</xdr:col>
      <xdr:colOff>296334</xdr:colOff>
      <xdr:row>35</xdr:row>
      <xdr:rowOff>32808</xdr:rowOff>
    </xdr:to>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95249</xdr:colOff>
      <xdr:row>21</xdr:row>
      <xdr:rowOff>84668</xdr:rowOff>
    </xdr:from>
    <xdr:to>
      <xdr:col>11</xdr:col>
      <xdr:colOff>201083</xdr:colOff>
      <xdr:row>22</xdr:row>
      <xdr:rowOff>95251</xdr:rowOff>
    </xdr:to>
    <xdr:sp macro="" textlink="$C$36">
      <xdr:nvSpPr>
        <xdr:cNvPr id="12" name="TextBox 11">
          <a:extLst>
            <a:ext uri="{FF2B5EF4-FFF2-40B4-BE49-F238E27FC236}">
              <a16:creationId xmlns:a16="http://schemas.microsoft.com/office/drawing/2014/main" id="{00000000-0008-0000-0D00-00000C000000}"/>
            </a:ext>
          </a:extLst>
        </xdr:cNvPr>
        <xdr:cNvSpPr txBox="1"/>
      </xdr:nvSpPr>
      <xdr:spPr>
        <a:xfrm>
          <a:off x="10540999" y="3873501"/>
          <a:ext cx="1481667" cy="1905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1B56CE-2FD4-4903-89DA-6052BA8B4DFE}" type="TxLink">
            <a:rPr lang="en-US" sz="1100" b="0" i="0" u="none" strike="noStrike">
              <a:solidFill>
                <a:srgbClr val="000000"/>
              </a:solidFill>
              <a:latin typeface="Rockwell"/>
            </a:rPr>
            <a:pPr/>
            <a:t>Dec Sales 363906.4</a:t>
          </a:fld>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4">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80.592924537035" createdVersion="8" refreshedVersion="8" minRefreshableVersion="3" recordCount="1936" xr:uid="{007E9E88-EF74-40E5-AA23-5C9FEF6DC046}">
  <cacheSource type="worksheet">
    <worksheetSource name="Table1"/>
  </cacheSource>
  <cacheFields count="30">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 name="Offset" numFmtId="0" formula=" 1-'Product Base Margin'" databaseField="0"/>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30">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2">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8"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30">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30">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7:I13" firstHeaderRow="1" firstDataRow="2"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30">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30">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3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3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30">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E9"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B6:I27" firstHeaderRow="1" firstDataRow="2" firstDataCol="2" rowPageCount="3" colPageCount="1"/>
  <pivotFields count="30">
    <pivotField compact="0" showAll="0"/>
    <pivotField compact="0" showAll="0"/>
    <pivotField compact="0" showAll="0"/>
    <pivotField compact="0" showAll="0"/>
    <pivotField compact="0" showAll="0"/>
    <pivotField compact="0" showAll="0"/>
    <pivotField axis="axisPage" compact="0" multipleItemSelectionAllowed="1" showAll="0">
      <items count="4">
        <item x="0"/>
        <item x="2"/>
        <item x="1"/>
        <item t="default"/>
      </items>
    </pivotField>
    <pivotField axis="axisPage" compact="0" multipleItemSelectionAllowed="1"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2"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compact="0" outline="1" outlineData="1" compactData="0" multipleFieldFilters="0" chartFormat="4">
  <location ref="L6:S27" firstHeaderRow="1" firstDataRow="2" firstDataCol="2" rowPageCount="3" colPageCount="1"/>
  <pivotFields count="30">
    <pivotField compact="0" showAll="0"/>
    <pivotField compact="0" showAll="0"/>
    <pivotField compact="0" showAll="0">
      <items count="6">
        <item x="0"/>
        <item x="1"/>
        <item x="2"/>
        <item x="4"/>
        <item x="3"/>
        <item t="default"/>
      </items>
    </pivotField>
    <pivotField compact="0" showAll="0"/>
    <pivotField compact="0" showAll="0"/>
    <pivotField compact="0" showAll="0"/>
    <pivotField axis="axisPage" compact="0" showAll="0">
      <items count="4">
        <item x="0"/>
        <item x="2"/>
        <item x="1"/>
        <item t="default"/>
      </items>
    </pivotField>
    <pivotField axis="axisPage" compact="0"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Profit" fld="20" baseField="8" baseItem="0" numFmtId="10">
      <extLst>
        <ext xmlns:x14="http://schemas.microsoft.com/office/spreadsheetml/2009/9/main" uri="{E15A36E0-9728-4e99-A89B-3F7291B0FE68}">
          <x14:dataField pivotShowAs="percentOfParentRow"/>
        </ext>
      </extLst>
    </dataField>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3A996BD2-1481-4B84-B414-B753B3A470D5}">
            <x14: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30">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8" baseItem="0" numFmtId="10">
      <extLst>
        <ext xmlns:x14="http://schemas.microsoft.com/office/spreadsheetml/2009/9/main" uri="{E15A36E0-9728-4e99-A89B-3F7291B0FE68}">
          <x14:dataField pivotShowAs="percentOfParent"/>
        </ext>
      </extLst>
    </dataField>
    <dataField name="Sum of Sales" fld="22" baseField="8" baseItem="0" numFmtId="10">
      <extLst>
        <ext xmlns:x14="http://schemas.microsoft.com/office/spreadsheetml/2009/9/main" uri="{E15A36E0-9728-4e99-A89B-3F7291B0FE68}">
          <x14:dataField pivotShowAs="percentOfParent"/>
        </ext>
      </extLst>
    </dataField>
    <dataField name="Sum of Profit" fld="20" baseField="8" baseItem="0" numFmtId="10">
      <extLst>
        <ext xmlns:x14="http://schemas.microsoft.com/office/spreadsheetml/2009/9/main" uri="{E15A36E0-9728-4e99-A89B-3F7291B0FE68}">
          <x14:dataField pivotShowAs="percentOfParent"/>
        </ext>
      </extLst>
    </dataField>
    <dataField name="Sum of Product Base Margin" fld="12" showDataAs="percentOfTotal" baseField="0" baseItem="0" numFmtId="10"/>
  </dataFields>
  <formats count="8">
    <format dxfId="16">
      <pivotArea fieldPosition="0">
        <references count="3">
          <reference field="4294967294" count="3" selected="0">
            <x v="0"/>
            <x v="1"/>
            <x v="2"/>
          </reference>
          <reference field="8" count="1" selected="0">
            <x v="0"/>
          </reference>
          <reference field="9" count="4">
            <x v="2"/>
            <x v="3"/>
            <x v="8"/>
            <x v="15"/>
          </reference>
        </references>
      </pivotArea>
    </format>
    <format dxfId="15">
      <pivotArea fieldPosition="0">
        <references count="2">
          <reference field="4294967294" count="3" selected="0">
            <x v="0"/>
            <x v="1"/>
            <x v="2"/>
          </reference>
          <reference field="8" count="1">
            <x v="1"/>
          </reference>
        </references>
      </pivotArea>
    </format>
    <format dxfId="14">
      <pivotArea fieldPosition="0">
        <references count="3">
          <reference field="4294967294" count="3" selected="0">
            <x v="0"/>
            <x v="1"/>
            <x v="2"/>
          </reference>
          <reference field="8" count="1" selected="0">
            <x v="1"/>
          </reference>
          <reference field="9" count="9">
            <x v="0"/>
            <x v="1"/>
            <x v="6"/>
            <x v="7"/>
            <x v="10"/>
            <x v="11"/>
            <x v="12"/>
            <x v="13"/>
            <x v="14"/>
          </reference>
        </references>
      </pivotArea>
    </format>
    <format dxfId="13">
      <pivotArea fieldPosition="0">
        <references count="2">
          <reference field="4294967294" count="3" selected="0">
            <x v="0"/>
            <x v="1"/>
            <x v="2"/>
          </reference>
          <reference field="8" count="1">
            <x v="2"/>
          </reference>
        </references>
      </pivotArea>
    </format>
    <format dxfId="12">
      <pivotArea fieldPosition="0">
        <references count="3">
          <reference field="4294967294" count="3" selected="0">
            <x v="0"/>
            <x v="1"/>
            <x v="2"/>
          </reference>
          <reference field="8" count="1" selected="0">
            <x v="2"/>
          </reference>
          <reference field="9" count="4">
            <x v="4"/>
            <x v="5"/>
            <x v="9"/>
            <x v="16"/>
          </reference>
        </references>
      </pivotArea>
    </format>
    <format dxfId="11">
      <pivotArea outline="0"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s>
  <conditionalFormats count="4">
    <conditionalFormat priority="6">
      <pivotAreas count="6">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2">
            <reference field="4294967294" count="1" selected="0">
              <x v="0"/>
            </reference>
            <reference field="8" count="1">
              <x v="0"/>
            </reference>
          </references>
        </pivotArea>
        <pivotArea type="data" collapsedLevelsAreSubtotals="1" fieldPosition="0">
          <references count="2">
            <reference field="4294967294" count="1" selected="0">
              <x v="0"/>
            </reference>
            <reference field="8" count="1">
              <x v="1"/>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0"/>
            </reference>
            <reference field="8" count="1">
              <x v="2"/>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s>
    </conditionalFormat>
    <conditionalFormat priority="4">
      <pivotAreas count="6">
        <pivotArea type="data" collapsedLevelsAreSubtotals="1" fieldPosition="0">
          <references count="3">
            <reference field="4294967294" count="1" selected="0">
              <x v="1"/>
            </reference>
            <reference field="8" count="1" selected="0">
              <x v="0"/>
            </reference>
            <reference field="9" count="4">
              <x v="2"/>
              <x v="3"/>
              <x v="8"/>
              <x v="15"/>
            </reference>
          </references>
        </pivotArea>
        <pivotArea type="data" collapsedLevelsAreSubtotals="1" fieldPosition="0">
          <references count="2">
            <reference field="4294967294" count="1" selected="0">
              <x v="1"/>
            </reference>
            <reference field="8" count="1">
              <x v="0"/>
            </reference>
          </references>
        </pivotArea>
        <pivotArea type="data" collapsedLevelsAreSubtotals="1" fieldPosition="0">
          <references count="2">
            <reference field="4294967294" count="1" selected="0">
              <x v="1"/>
            </reference>
            <reference field="8" count="1">
              <x v="1"/>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1"/>
            </reference>
            <reference field="8" count="1">
              <x v="2"/>
            </reference>
          </references>
        </pivotArea>
        <pivotArea type="data" collapsedLevelsAreSubtotals="1" fieldPosition="0">
          <references count="3">
            <reference field="4294967294" count="1" selected="0">
              <x v="1"/>
            </reference>
            <reference field="8" count="1" selected="0">
              <x v="2"/>
            </reference>
            <reference field="9" count="4">
              <x v="4"/>
              <x v="5"/>
              <x v="9"/>
              <x v="16"/>
            </reference>
          </references>
        </pivotArea>
      </pivotAreas>
    </conditionalFormat>
    <conditionalFormat priority="3">
      <pivotAreas count="6">
        <pivotArea type="data" collapsedLevelsAreSubtotals="1" fieldPosition="0">
          <references count="3">
            <reference field="4294967294" count="1" selected="0">
              <x v="2"/>
            </reference>
            <reference field="8" count="1" selected="0">
              <x v="0"/>
            </reference>
            <reference field="9" count="4">
              <x v="2"/>
              <x v="3"/>
              <x v="8"/>
              <x v="15"/>
            </reference>
          </references>
        </pivotArea>
        <pivotArea type="data" collapsedLevelsAreSubtotals="1" fieldPosition="0">
          <references count="2">
            <reference field="4294967294" count="1" selected="0">
              <x v="2"/>
            </reference>
            <reference field="8" count="1">
              <x v="0"/>
            </reference>
          </references>
        </pivotArea>
        <pivotArea type="data" collapsedLevelsAreSubtotals="1" fieldPosition="0">
          <references count="2">
            <reference field="4294967294" count="1" selected="0">
              <x v="2"/>
            </reference>
            <reference field="8" count="1">
              <x v="1"/>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2"/>
            </reference>
            <reference field="8" count="1">
              <x v="2"/>
            </reference>
          </references>
        </pivotArea>
        <pivotArea type="data" collapsedLevelsAreSubtotals="1" fieldPosition="0">
          <references count="3">
            <reference field="4294967294" count="1" selected="0">
              <x v="2"/>
            </reference>
            <reference field="8" count="1" selected="0">
              <x v="2"/>
            </reference>
            <reference field="9" count="4">
              <x v="4"/>
              <x v="5"/>
              <x v="9"/>
              <x v="16"/>
            </reference>
          </references>
        </pivotArea>
      </pivotAreas>
    </conditionalFormat>
    <conditionalFormat priority="1">
      <pivotAreas count="3">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9">
              <x v="0"/>
              <x v="1"/>
              <x v="6"/>
              <x v="7"/>
              <x v="10"/>
              <x v="11"/>
              <x v="12"/>
              <x v="13"/>
              <x v="1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1"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4" rowHeight="241300"/>
  <slicer name="Product Category" xr10:uid="{9B11AC9A-046F-4509-9D26-F8537E4EB550}" cache="Slicer_Product_Category" caption="Product Category" columnCount="3" style="SlicerStyleLight4" rowHeight="241300"/>
  <slicer name="Order Priority" xr10:uid="{0EBD40E6-CA77-4895-9B80-FB320BEA520D}" cache="Slicer_Order_Priority" caption="Order Priority" style="SlicerStyleLight4" rowHeight="241300"/>
  <slicer name="Months" xr10:uid="{F0358E77-FFB4-460F-BA62-46EEE87B5487}" cache="Slicer_Months1" caption="Months" columnCount="6" style="SlicerStyleLight4" rowHeight="241300"/>
  <slicer name="Manager 1" xr10:uid="{799A8765-FC4C-41BB-84B9-1F8994D2951F}" cache="Slicer_Manager1" caption="Manager"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40D6C64-1727-4136-9E92-52C0E2398611}" cache="Slicer_Product_Category1" caption="Product Category" style="SlicerStyleLight5" rowHeight="241300"/>
  <slicer name="Ship Mode" xr10:uid="{7CA747AD-F290-4403-8CF8-644A2F5D2015}" cache="Slicer_Ship_Mode" caption="Ship Mode" columnCount="3" style="SlicerStyleLight5" rowHeight="241300"/>
  <slicer name="Order Priority 1" xr10:uid="{392173E7-14CC-472F-9868-D56F1CDE772C}" cache="Slicer_Order_Priority1" caption="Order Priority" style="SlicerStyleLight5" rowHeight="241300"/>
  <slicer name="Manager" xr10:uid="{4B7CEC5C-17D9-4A2C-9D15-C834A3C2B3A0}" cache="Slicer_Manager" caption="Manager" columnCount="4" style="SlicerStyleLight5" rowHeight="241300"/>
  <slicer name="Customer Segment" xr10:uid="{C8239FAC-D6EA-46CF-BE1A-A9F373FA64F3}" cache="Slicer_Customer_Segment" caption="Customer Segment" columnCount="4" style="SlicerStyleLight5" rowHeight="241300"/>
  <slicer name="Months 1" xr10:uid="{BA3910AF-DD93-4C15-886B-1CACA65E65DD}" cache="Slicer_Months" caption="Months" columnCount="6" style="SlicerStyleLight5" rowHeight="241300"/>
  <slicer name="Product Container" xr10:uid="{D190C279-A505-4AAE-9F77-1903870B8184}" cache="Slicer_Product_Container" caption="Product Container"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7" headerRowBorderDxfId="66">
  <autoFilter ref="A3:S1939" xr:uid="{17C8C640-05FE-46FD-967C-E29769FAA830}"/>
  <tableColumns count="19">
    <tableColumn id="7" xr3:uid="{72D0D890-26F3-4EAB-9444-D295E5C515FD}" name="Order Priority" dataDxfId="65"/>
    <tableColumn id="8" xr3:uid="{7064F7D6-AF34-434D-A234-85998E28EABE}" name="Ship Mode" dataDxfId="64"/>
    <tableColumn id="9" xr3:uid="{C54CB771-EA3B-436B-8FEA-01280C2CC169}" name="Customer Segment" dataDxfId="63"/>
    <tableColumn id="1" xr3:uid="{11472653-3EAA-4E22-B04D-7B4FA576890C}" name="Discount" dataDxfId="62"/>
    <tableColumn id="2" xr3:uid="{7EE47A0E-EEBD-48B4-8C69-4163C684995A}" name="Unit Price" dataDxfId="61"/>
    <tableColumn id="3" xr3:uid="{F16F695F-2A26-4E18-B787-B05CF3299F65}" name="Shipping Cost" dataDxfId="60"/>
    <tableColumn id="4" xr3:uid="{0F2770BF-F729-4F06-A410-E03EF749C28B}" name="Product Base Margin" dataDxfId="59"/>
    <tableColumn id="5" xr3:uid="{1057BFF4-7A3C-4592-9D22-5BA1C23AAF46}" name="Profit" dataDxfId="58"/>
    <tableColumn id="12" xr3:uid="{A197B93B-164C-4850-B18D-A741BCD4CCDE}" name="OP_Critical" dataDxfId="57">
      <calculatedColumnFormula>IF(Table2[[#This Row],[Order Priority]]=Introduction!$B$42,1,0)</calculatedColumnFormula>
    </tableColumn>
    <tableColumn id="11" xr3:uid="{AF52B83F-D8F8-4A1B-BF1C-A513450CE4DF}" name="OP_High" dataDxfId="56">
      <calculatedColumnFormula>IF(Table2[[#This Row],[Order Priority]]=Introduction!$B$43,1,0)</calculatedColumnFormula>
    </tableColumn>
    <tableColumn id="13" xr3:uid="{17F33B32-4851-4ECB-BEA8-43C00EE9FCD8}" name="OP_Low" dataDxfId="55">
      <calculatedColumnFormula>IF(Table2[[#This Row],[Order Priority]]=Introduction!$B$44,1,0)</calculatedColumnFormula>
    </tableColumn>
    <tableColumn id="10" xr3:uid="{E6BDEDBB-61B7-4C19-94DD-D7932B20A2EF}" name="OP_Medium" dataDxfId="54">
      <calculatedColumnFormula>IF(Table2[[#This Row],[Order Priority]]=Introduction!$B$45,1,0)</calculatedColumnFormula>
    </tableColumn>
    <tableColumn id="15" xr3:uid="{8EC4F2E6-CBB8-42A7-9569-AC922C3DEA89}" name="SM_DT" dataDxfId="53">
      <calculatedColumnFormula>IF(Table2[[#This Row],[Ship Mode]]=Introduction!$C$42,1,0)</calculatedColumnFormula>
    </tableColumn>
    <tableColumn id="14" xr3:uid="{359A98AD-B644-4AC2-9FC1-B018389D4AF6}" name="SM_RA" dataDxfId="52">
      <calculatedColumnFormula>IF(Table2[[#This Row],[Ship Mode]]=Introduction!$C$44,1,0)</calculatedColumnFormula>
    </tableColumn>
    <tableColumn id="16" xr3:uid="{4A0F7443-9BEF-4376-BF36-91EDBA970FD3}" name="CS_SB" dataDxfId="51">
      <calculatedColumnFormula>IF(Table2[[#This Row],[Customer Segment]]=Introduction!$D$45,1,0)</calculatedColumnFormula>
    </tableColumn>
    <tableColumn id="17" xr3:uid="{61EDF0E0-A6D7-447B-9B75-0C9769673DAC}" name="CS_Con" dataDxfId="50">
      <calculatedColumnFormula>IF(Table2[[#This Row],[Customer Segment]]=Introduction!$D$42,1,0)</calculatedColumnFormula>
    </tableColumn>
    <tableColumn id="18" xr3:uid="{758EC0F1-AC47-4448-B84D-2084D7553841}" name="CS_HO" dataDxfId="49">
      <calculatedColumnFormula>IF(Table2[[#This Row],[Customer Segment]]=Introduction!$D$44,1,0)</calculatedColumnFormula>
    </tableColumn>
    <tableColumn id="19" xr3:uid="{2E0BECDF-A5DF-4D4C-BBF8-1BF3E6F32CF9}" name="Sales" dataDxfId="48"/>
    <tableColumn id="20" xr3:uid="{49071139-67C6-41FE-8CAD-C91A90D58803}" name="Predicted" dataDxfId="47">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6" headerRowBorderDxfId="45" tableBorderDxfId="44" totalsRowBorderDxfId="43">
  <autoFilter ref="A1:Z1937" xr:uid="{19C21045-511F-44AB-8E61-67E69CA1351D}"/>
  <tableColumns count="26">
    <tableColumn id="1" xr3:uid="{F1BC92C3-68CF-4B5B-AADC-46811DE7FD8C}" name="Customer ID" dataDxfId="42"/>
    <tableColumn id="2" xr3:uid="{AE82A1EF-1A85-4411-84CE-AFE797337CDD}" name="Customer Name" dataDxfId="41"/>
    <tableColumn id="3" xr3:uid="{D0B45CED-0094-41CD-B2E6-A3BC5A802158}" name="Order Priority" dataDxfId="40"/>
    <tableColumn id="4" xr3:uid="{93A048C1-0CC5-4D97-8A9A-D04473DC8C84}" name="Discount" dataDxfId="39"/>
    <tableColumn id="5" xr3:uid="{192BC4D6-20D6-4F90-84C0-900361F63EA9}" name="Unit Price" dataDxfId="38"/>
    <tableColumn id="6" xr3:uid="{C816C2FC-30C1-48CB-B7A6-49E9427DF8CB}" name="Shipping Cost" dataDxfId="37"/>
    <tableColumn id="7" xr3:uid="{005427F1-D39A-4A7A-A015-078985A5DE2B}" name="Ship Mode" dataDxfId="36"/>
    <tableColumn id="8" xr3:uid="{ABDE9547-E59C-420F-A81E-AF2297FBA5BA}" name="Customer Segment" dataDxfId="35"/>
    <tableColumn id="9" xr3:uid="{1221FFBF-67FB-4812-9B35-1802C9EFE69B}" name="Product Category" dataDxfId="34"/>
    <tableColumn id="10" xr3:uid="{F8DE8133-B51A-4C00-8F96-44BE7E6DF754}" name="Product Sub-Category" dataDxfId="33"/>
    <tableColumn id="11" xr3:uid="{56A253CE-3589-4C02-9A21-7B6F463899EE}" name="Product Container" dataDxfId="32"/>
    <tableColumn id="12" xr3:uid="{D7FA70BF-C680-4DFF-B5A5-9849AE239C05}" name="Product Name" dataDxfId="31"/>
    <tableColumn id="13" xr3:uid="{E510CA5E-B604-47C0-B248-D8A1647366C0}" name="Product Base Margin" dataDxfId="30"/>
    <tableColumn id="14" xr3:uid="{51084392-40FE-46EE-83FD-AA3A4781B404}" name="Country" dataDxfId="29"/>
    <tableColumn id="15" xr3:uid="{3A4F19E5-C1A7-4252-B618-BE0FEB69E882}" name="Region" dataDxfId="28"/>
    <tableColumn id="16" xr3:uid="{C2308404-0212-4712-AD72-0B0B902D51A7}" name="State or Province" dataDxfId="27"/>
    <tableColumn id="17" xr3:uid="{C0E8764A-06B5-41D4-9247-8B0F4E66C869}" name="City" dataDxfId="26"/>
    <tableColumn id="18" xr3:uid="{14D98A90-CD7D-4CB5-AD52-FF852EC54634}" name="Postal Code" dataDxfId="25"/>
    <tableColumn id="19" xr3:uid="{EB7D5F42-8F9E-4AF3-BE35-FDB7AE8EDFEA}" name="Order Date" dataDxfId="24"/>
    <tableColumn id="20" xr3:uid="{6523FAF5-81ED-410D-AF44-14170A43D591}" name="Ship Date" dataDxfId="23"/>
    <tableColumn id="21" xr3:uid="{D7111234-91AB-4BAF-95BC-E2697AB2BD4C}" name="Profit" dataDxfId="22"/>
    <tableColumn id="22" xr3:uid="{C0F007FE-025C-43FC-BC0A-7CC583F8771A}" name="New Quantity" dataDxfId="21"/>
    <tableColumn id="23" xr3:uid="{948D1E5D-43F9-4739-B021-A1DE845F9118}" name="Sales" dataDxfId="20"/>
    <tableColumn id="24" xr3:uid="{0B32AF12-D6EA-4670-BE51-144353484F7B}" name="Order ID" dataDxfId="19"/>
    <tableColumn id="27" xr3:uid="{F9875FC0-E54C-4A30-8DB7-AF5F6DD33D8F}" name="Manager" dataDxfId="18"/>
    <tableColumn id="25" xr3:uid="{3EB080BD-ABFC-41A8-811D-EC0996974D24}" name="Predicted" dataDxfId="17"/>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F1125" totalsRowShown="0" headerRowDxfId="8" dataDxfId="7" tableBorderDxfId="6">
  <autoFilter ref="A1:F1125" xr:uid="{8C2F833F-CCF2-44E6-A4F3-733A3E88303E}"/>
  <tableColumns count="6">
    <tableColumn id="1" xr3:uid="{E24B0437-D89A-4D0C-811E-1B4BC9DBCC10}" name="ID" dataDxfId="5"/>
    <tableColumn id="2" xr3:uid="{4CB530BE-429E-4441-9DE6-89FD7930A004}" name="Customer ID" dataDxfId="4"/>
    <tableColumn id="4" xr3:uid="{1CEC71D2-9550-4DE3-8248-105DE246A45A}" name="MaritalStatus" dataDxfId="3"/>
    <tableColumn id="5" xr3:uid="{D1C88D8B-90ED-49B4-A17F-22F6F6ADF4A7}" name="YearlyIncome"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ivotTable" Target="../pivotTables/pivotTable15.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8.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B8" sqref="B8:C9"/>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s="17" customFormat="1" ht="15.75" customHeight="1" x14ac:dyDescent="0.2"/>
    <row r="7" spans="2:10" s="17" customFormat="1" ht="15.75" customHeight="1" x14ac:dyDescent="0.2"/>
    <row r="8" spans="2:10" s="17" customFormat="1" ht="15.75" customHeight="1" x14ac:dyDescent="0.2">
      <c r="B8" s="70" t="s">
        <v>3243</v>
      </c>
      <c r="C8" s="70"/>
      <c r="D8" s="71" t="s">
        <v>3328</v>
      </c>
      <c r="E8" s="71"/>
      <c r="F8" s="71"/>
      <c r="G8" s="71"/>
      <c r="H8" s="71"/>
      <c r="I8" s="71"/>
      <c r="J8" s="71"/>
    </row>
    <row r="9" spans="2:10" s="17" customFormat="1" ht="15.75" customHeight="1" x14ac:dyDescent="0.2">
      <c r="B9" s="70"/>
      <c r="C9" s="70"/>
      <c r="D9" s="71"/>
      <c r="E9" s="71"/>
      <c r="F9" s="71"/>
      <c r="G9" s="71"/>
      <c r="H9" s="71"/>
      <c r="I9" s="71"/>
      <c r="J9" s="71"/>
    </row>
    <row r="10" spans="2:10" s="17" customFormat="1" ht="15.75" customHeight="1" x14ac:dyDescent="0.2"/>
    <row r="11" spans="2:10" s="17" customFormat="1" ht="15.75" customHeight="1" x14ac:dyDescent="0.25">
      <c r="B11" s="24" t="s">
        <v>2987</v>
      </c>
      <c r="C11" s="17" t="s">
        <v>3244</v>
      </c>
    </row>
    <row r="12" spans="2:10" s="17" customFormat="1" ht="15.75" customHeight="1" x14ac:dyDescent="0.25">
      <c r="B12" s="24" t="s">
        <v>2988</v>
      </c>
      <c r="C12" s="17" t="s">
        <v>3245</v>
      </c>
      <c r="F12" s="72" t="s">
        <v>3329</v>
      </c>
      <c r="G12" s="72"/>
      <c r="H12"/>
    </row>
    <row r="13" spans="2:10" s="17" customFormat="1" ht="15.75" customHeight="1" x14ac:dyDescent="0.25">
      <c r="B13" s="24" t="s">
        <v>2989</v>
      </c>
      <c r="C13" s="17" t="s">
        <v>3251</v>
      </c>
    </row>
    <row r="14" spans="2:10" s="17" customFormat="1" ht="15.75" customHeight="1" x14ac:dyDescent="0.25">
      <c r="B14" s="24" t="s">
        <v>2990</v>
      </c>
      <c r="C14" s="17" t="s">
        <v>3246</v>
      </c>
    </row>
    <row r="15" spans="2:10" s="17" customFormat="1" ht="15.75" customHeight="1" x14ac:dyDescent="0.25">
      <c r="B15" s="24" t="s">
        <v>2991</v>
      </c>
      <c r="C15" s="17" t="s">
        <v>3247</v>
      </c>
    </row>
    <row r="16" spans="2:10" s="17" customFormat="1" ht="15.75" customHeight="1" x14ac:dyDescent="0.25">
      <c r="B16" s="24" t="s">
        <v>2992</v>
      </c>
      <c r="C16" s="17" t="s">
        <v>3248</v>
      </c>
    </row>
    <row r="17" spans="2:3" s="17" customFormat="1" ht="15.75" customHeight="1" x14ac:dyDescent="0.25">
      <c r="B17" s="24" t="s">
        <v>2993</v>
      </c>
      <c r="C17" s="17" t="s">
        <v>3249</v>
      </c>
    </row>
    <row r="18" spans="2:3" s="17" customFormat="1" ht="15.75" customHeight="1" x14ac:dyDescent="0.25">
      <c r="B18" s="24" t="s">
        <v>2994</v>
      </c>
      <c r="C18" s="17" t="s">
        <v>3250</v>
      </c>
    </row>
    <row r="19" spans="2:3" s="17" customFormat="1" ht="15.75" customHeight="1" x14ac:dyDescent="0.25">
      <c r="B19" s="24" t="s">
        <v>2995</v>
      </c>
      <c r="C19" s="17" t="s">
        <v>3254</v>
      </c>
    </row>
    <row r="20" spans="2:3" s="17" customFormat="1" ht="15.75" customHeight="1" x14ac:dyDescent="0.25">
      <c r="B20" s="24" t="s">
        <v>3252</v>
      </c>
      <c r="C20" s="17" t="s">
        <v>3255</v>
      </c>
    </row>
    <row r="21" spans="2:3" s="17" customFormat="1" ht="15.75" customHeight="1" x14ac:dyDescent="0.25">
      <c r="B21" s="24" t="s">
        <v>2997</v>
      </c>
      <c r="C21" s="17" t="s">
        <v>3253</v>
      </c>
    </row>
    <row r="22" spans="2:3" s="17" customFormat="1" ht="15.75" customHeight="1" x14ac:dyDescent="0.25">
      <c r="B22" s="24" t="s">
        <v>2998</v>
      </c>
      <c r="C22" s="17" t="s">
        <v>3256</v>
      </c>
    </row>
    <row r="23" spans="2:3" s="17" customFormat="1" ht="15.75" customHeight="1" x14ac:dyDescent="0.25">
      <c r="B23" s="24" t="s">
        <v>2999</v>
      </c>
      <c r="C23" s="17" t="s">
        <v>3257</v>
      </c>
    </row>
    <row r="24" spans="2:3" s="17" customFormat="1" ht="15.75" customHeight="1" x14ac:dyDescent="0.25">
      <c r="B24" s="24" t="s">
        <v>3000</v>
      </c>
      <c r="C24" s="17" t="s">
        <v>3258</v>
      </c>
    </row>
    <row r="25" spans="2:3" s="17" customFormat="1" ht="15.75" customHeight="1" x14ac:dyDescent="0.25">
      <c r="B25" s="24" t="s">
        <v>3001</v>
      </c>
      <c r="C25" s="17" t="s">
        <v>3259</v>
      </c>
    </row>
    <row r="26" spans="2:3" s="17" customFormat="1" ht="15.75" customHeight="1" x14ac:dyDescent="0.25">
      <c r="B26" s="24" t="s">
        <v>3002</v>
      </c>
      <c r="C26" s="17" t="s">
        <v>3260</v>
      </c>
    </row>
    <row r="27" spans="2:3" s="17" customFormat="1" ht="15.75" customHeight="1" x14ac:dyDescent="0.25">
      <c r="B27" s="24" t="s">
        <v>3003</v>
      </c>
      <c r="C27" s="17" t="s">
        <v>3261</v>
      </c>
    </row>
    <row r="28" spans="2:3" s="17" customFormat="1" ht="15.75" customHeight="1" x14ac:dyDescent="0.25">
      <c r="B28" s="24" t="s">
        <v>3004</v>
      </c>
      <c r="C28" s="17" t="s">
        <v>3262</v>
      </c>
    </row>
    <row r="29" spans="2:3" s="17" customFormat="1" ht="15.75" customHeight="1" x14ac:dyDescent="0.25">
      <c r="B29" s="24" t="s">
        <v>3263</v>
      </c>
      <c r="C29" s="17" t="s">
        <v>3264</v>
      </c>
    </row>
    <row r="30" spans="2:3" s="17" customFormat="1" ht="15.75" customHeight="1" x14ac:dyDescent="0.25">
      <c r="B30" s="24" t="s">
        <v>3266</v>
      </c>
      <c r="C30" s="17" t="s">
        <v>3265</v>
      </c>
    </row>
    <row r="31" spans="2:3" s="17" customFormat="1" ht="15.75" customHeight="1" x14ac:dyDescent="0.25">
      <c r="B31" s="24" t="s">
        <v>3007</v>
      </c>
      <c r="C31" s="17" t="s">
        <v>3267</v>
      </c>
    </row>
    <row r="32" spans="2:3" s="17" customFormat="1" ht="15.75" customHeight="1" x14ac:dyDescent="0.25">
      <c r="B32" s="24" t="s">
        <v>3268</v>
      </c>
      <c r="C32" s="17" t="s">
        <v>3269</v>
      </c>
    </row>
    <row r="33" spans="2:10" s="17" customFormat="1" ht="15.75" customHeight="1" x14ac:dyDescent="0.25">
      <c r="B33" s="24" t="s">
        <v>3008</v>
      </c>
      <c r="C33" s="17" t="s">
        <v>3270</v>
      </c>
    </row>
    <row r="34" spans="2:10" s="17" customFormat="1" ht="15.75" customHeight="1" x14ac:dyDescent="0.25">
      <c r="B34" s="24" t="s">
        <v>3009</v>
      </c>
      <c r="C34" s="17" t="s">
        <v>3271</v>
      </c>
    </row>
    <row r="35" spans="2:10" s="17" customFormat="1" ht="15.75" customHeight="1" x14ac:dyDescent="0.25">
      <c r="B35" s="24" t="s">
        <v>3272</v>
      </c>
      <c r="C35" s="17" t="s">
        <v>3273</v>
      </c>
    </row>
    <row r="36" spans="2:10" s="17" customFormat="1" ht="15.75" customHeight="1" x14ac:dyDescent="0.25">
      <c r="B36" s="24" t="s">
        <v>3327</v>
      </c>
      <c r="C36" s="56" t="s">
        <v>3330</v>
      </c>
    </row>
    <row r="37" spans="2:10" ht="15.75" customHeight="1" x14ac:dyDescent="0.2"/>
    <row r="38" spans="2:10" s="17" customFormat="1" ht="15.75" customHeight="1" x14ac:dyDescent="0.2">
      <c r="B38" s="70" t="s">
        <v>3225</v>
      </c>
      <c r="J38"/>
    </row>
    <row r="39" spans="2:10" s="17" customFormat="1" ht="15.75" customHeight="1" x14ac:dyDescent="0.2">
      <c r="B39" s="70"/>
    </row>
    <row r="41" spans="2:10" ht="15" x14ac:dyDescent="0.25">
      <c r="B41" s="19" t="s">
        <v>2989</v>
      </c>
      <c r="C41" s="21" t="s">
        <v>2993</v>
      </c>
      <c r="D41" s="19" t="s">
        <v>2994</v>
      </c>
      <c r="E41" s="21" t="s">
        <v>2995</v>
      </c>
      <c r="F41" s="19" t="s">
        <v>2996</v>
      </c>
      <c r="G41" s="19" t="s">
        <v>2997</v>
      </c>
      <c r="H41" s="19" t="s">
        <v>3001</v>
      </c>
      <c r="I41" s="19" t="s">
        <v>3010</v>
      </c>
    </row>
    <row r="42" spans="2:10" x14ac:dyDescent="0.2">
      <c r="B42" s="20" t="s">
        <v>1</v>
      </c>
      <c r="C42" s="22" t="s">
        <v>2</v>
      </c>
      <c r="D42" s="20" t="s">
        <v>15</v>
      </c>
      <c r="E42" s="22" t="s">
        <v>4</v>
      </c>
      <c r="F42" s="20" t="s">
        <v>71</v>
      </c>
      <c r="G42" s="20" t="s">
        <v>26</v>
      </c>
      <c r="H42" s="20" t="s">
        <v>28</v>
      </c>
      <c r="I42" s="23" t="s">
        <v>3216</v>
      </c>
    </row>
    <row r="43" spans="2:10" x14ac:dyDescent="0.2">
      <c r="B43" s="20" t="s">
        <v>13</v>
      </c>
      <c r="C43" s="22" t="s">
        <v>63</v>
      </c>
      <c r="D43" s="20" t="s">
        <v>70</v>
      </c>
      <c r="E43" s="22" t="s">
        <v>24</v>
      </c>
      <c r="F43" s="20" t="s">
        <v>48</v>
      </c>
      <c r="G43" s="20" t="s">
        <v>18</v>
      </c>
      <c r="H43" s="20" t="s">
        <v>87</v>
      </c>
      <c r="I43" s="23" t="s">
        <v>3218</v>
      </c>
    </row>
    <row r="44" spans="2:10" x14ac:dyDescent="0.2">
      <c r="B44" s="20" t="s">
        <v>23</v>
      </c>
      <c r="C44" s="22" t="s">
        <v>14</v>
      </c>
      <c r="D44" s="20" t="s">
        <v>47</v>
      </c>
      <c r="E44" s="22" t="s">
        <v>16</v>
      </c>
      <c r="F44" s="20" t="s">
        <v>93</v>
      </c>
      <c r="G44" s="20" t="s">
        <v>120</v>
      </c>
      <c r="H44" s="20" t="s">
        <v>9</v>
      </c>
      <c r="I44" s="23" t="s">
        <v>3215</v>
      </c>
    </row>
    <row r="45" spans="2:10" x14ac:dyDescent="0.2">
      <c r="B45" s="20" t="s">
        <v>92</v>
      </c>
      <c r="D45" s="20" t="s">
        <v>3</v>
      </c>
      <c r="F45" s="20" t="s">
        <v>85</v>
      </c>
      <c r="G45" s="20" t="s">
        <v>40</v>
      </c>
      <c r="H45" s="20" t="s">
        <v>35</v>
      </c>
      <c r="I45" s="23" t="s">
        <v>3217</v>
      </c>
    </row>
    <row r="46" spans="2:10" x14ac:dyDescent="0.2">
      <c r="B46" s="20" t="s">
        <v>46</v>
      </c>
      <c r="F46" s="20" t="s">
        <v>17</v>
      </c>
      <c r="G46" s="20" t="s">
        <v>6</v>
      </c>
    </row>
    <row r="47" spans="2:10" x14ac:dyDescent="0.2">
      <c r="F47" s="20" t="s">
        <v>39</v>
      </c>
      <c r="G47" s="20" t="s">
        <v>33</v>
      </c>
    </row>
    <row r="48" spans="2:10" x14ac:dyDescent="0.2">
      <c r="F48" s="20" t="s">
        <v>321</v>
      </c>
      <c r="G48" s="20" t="s">
        <v>49</v>
      </c>
    </row>
    <row r="49" spans="2:6" x14ac:dyDescent="0.2">
      <c r="F49" s="20" t="s">
        <v>128</v>
      </c>
    </row>
    <row r="50" spans="2:6" x14ac:dyDescent="0.2">
      <c r="D50" s="18"/>
      <c r="E50" s="18"/>
      <c r="F50" s="20" t="s">
        <v>102</v>
      </c>
    </row>
    <row r="51" spans="2:6" x14ac:dyDescent="0.2">
      <c r="F51" s="20" t="s">
        <v>32</v>
      </c>
    </row>
    <row r="52" spans="2:6" x14ac:dyDescent="0.2">
      <c r="F52" s="20" t="s">
        <v>64</v>
      </c>
    </row>
    <row r="53" spans="2:6" x14ac:dyDescent="0.2">
      <c r="F53" s="20" t="s">
        <v>25</v>
      </c>
    </row>
    <row r="54" spans="2:6" x14ac:dyDescent="0.2">
      <c r="F54" s="20" t="s">
        <v>152</v>
      </c>
    </row>
    <row r="55" spans="2:6" x14ac:dyDescent="0.2">
      <c r="F55" s="20" t="s">
        <v>544</v>
      </c>
    </row>
    <row r="56" spans="2:6" x14ac:dyDescent="0.2">
      <c r="F56" s="20" t="s">
        <v>54</v>
      </c>
    </row>
    <row r="57" spans="2:6" x14ac:dyDescent="0.2">
      <c r="F57" s="20" t="s">
        <v>5</v>
      </c>
    </row>
    <row r="58" spans="2:6" x14ac:dyDescent="0.2">
      <c r="F58" s="20" t="s">
        <v>111</v>
      </c>
    </row>
    <row r="61" spans="2:6" ht="15" customHeight="1" x14ac:dyDescent="0.2">
      <c r="B61" s="69" t="s">
        <v>3226</v>
      </c>
    </row>
    <row r="62" spans="2:6" ht="15" customHeight="1" x14ac:dyDescent="0.2">
      <c r="B62" s="69"/>
    </row>
    <row r="64" spans="2:6" x14ac:dyDescent="0.2">
      <c r="B64" cm="1">
        <f t="array" ref="B64:B74">_xlfn.SEQUENCE(COUNTA(C64:C80))</f>
        <v>1</v>
      </c>
      <c r="C64" t="s">
        <v>3331</v>
      </c>
    </row>
    <row r="65" spans="2:3" x14ac:dyDescent="0.2">
      <c r="B65">
        <v>2</v>
      </c>
      <c r="C65" t="s">
        <v>3229</v>
      </c>
    </row>
    <row r="66" spans="2:3" x14ac:dyDescent="0.2">
      <c r="B66">
        <v>3</v>
      </c>
      <c r="C66" t="s">
        <v>3227</v>
      </c>
    </row>
    <row r="67" spans="2:3" x14ac:dyDescent="0.2">
      <c r="B67">
        <v>4</v>
      </c>
      <c r="C67" t="s">
        <v>3228</v>
      </c>
    </row>
    <row r="68" spans="2:3" x14ac:dyDescent="0.2">
      <c r="B68">
        <v>5</v>
      </c>
      <c r="C68" t="s">
        <v>3230</v>
      </c>
    </row>
    <row r="69" spans="2:3" x14ac:dyDescent="0.2">
      <c r="B69">
        <v>6</v>
      </c>
      <c r="C69" t="s">
        <v>3235</v>
      </c>
    </row>
    <row r="70" spans="2:3" x14ac:dyDescent="0.2">
      <c r="B70">
        <v>7</v>
      </c>
      <c r="C70" t="s">
        <v>3231</v>
      </c>
    </row>
    <row r="71" spans="2:3" x14ac:dyDescent="0.2">
      <c r="B71">
        <v>8</v>
      </c>
      <c r="C71" t="s">
        <v>3232</v>
      </c>
    </row>
    <row r="72" spans="2:3" x14ac:dyDescent="0.2">
      <c r="B72">
        <v>9</v>
      </c>
      <c r="C72" t="s">
        <v>3234</v>
      </c>
    </row>
    <row r="73" spans="2:3" x14ac:dyDescent="0.2">
      <c r="B73">
        <v>10</v>
      </c>
      <c r="C73" t="s">
        <v>3332</v>
      </c>
    </row>
    <row r="74" spans="2:3" x14ac:dyDescent="0.2">
      <c r="B74">
        <v>11</v>
      </c>
      <c r="C74" t="s">
        <v>3333</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C2" sqref="C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4" customFormat="1" ht="15" x14ac:dyDescent="0.25">
      <c r="A1" s="24" t="s">
        <v>2987</v>
      </c>
      <c r="B1" s="24" t="s">
        <v>2988</v>
      </c>
      <c r="C1" s="24" t="s">
        <v>2989</v>
      </c>
      <c r="D1" s="24" t="s">
        <v>2990</v>
      </c>
      <c r="E1" s="24" t="s">
        <v>2991</v>
      </c>
      <c r="F1" s="24" t="s">
        <v>2992</v>
      </c>
      <c r="G1" s="24" t="s">
        <v>2993</v>
      </c>
      <c r="H1" s="24" t="s">
        <v>2994</v>
      </c>
      <c r="I1" s="24" t="s">
        <v>2995</v>
      </c>
      <c r="J1" s="24" t="s">
        <v>2996</v>
      </c>
      <c r="K1" s="24" t="s">
        <v>2997</v>
      </c>
      <c r="L1" s="24" t="s">
        <v>2998</v>
      </c>
      <c r="M1" s="24" t="s">
        <v>2999</v>
      </c>
      <c r="N1" s="24" t="s">
        <v>3000</v>
      </c>
      <c r="O1" s="24" t="s">
        <v>3001</v>
      </c>
      <c r="P1" s="24" t="s">
        <v>3002</v>
      </c>
      <c r="Q1" s="24" t="s">
        <v>3003</v>
      </c>
      <c r="R1" s="24" t="s">
        <v>3004</v>
      </c>
      <c r="S1" s="24" t="s">
        <v>3005</v>
      </c>
      <c r="T1" s="24" t="s">
        <v>3006</v>
      </c>
      <c r="U1" s="24" t="s">
        <v>3007</v>
      </c>
      <c r="V1" s="24" t="s">
        <v>3268</v>
      </c>
      <c r="W1" s="24" t="s">
        <v>3008</v>
      </c>
      <c r="X1" s="24" t="s">
        <v>3009</v>
      </c>
      <c r="Y1" s="24" t="s">
        <v>3010</v>
      </c>
    </row>
    <row r="2" spans="1:25" x14ac:dyDescent="0.2">
      <c r="A2">
        <v>1552</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3215</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3215</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3216</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3217</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3217</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3217</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3215</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3216</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3216</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3217</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3217</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3215</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3217</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3216</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3217</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3218</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3218</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3218</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3217</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3217</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3215</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3215</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3218</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3216</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3216</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3217</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3217</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3217</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3216</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3215</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3215</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3218</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3216</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3218</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3218</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3215</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3215</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3215</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3215</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3216</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3218</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3217</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3216</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3216</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3216</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3216</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3215</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3216</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3216</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3216</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3216</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3216</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3216</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3216</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3216</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3216</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3216</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3217</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3217</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3217</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3217</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3217</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3217</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3215</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3218</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3216</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3216</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3215</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3217</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3218</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3216</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3216</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3216</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3216</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3216</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3215</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3218</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3218</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3215</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3215</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3215</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3215</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3215</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3217</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3216</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3216</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3215</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3215</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3216</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3217</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3217</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3216</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3217</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3216</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3215</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3216</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3218</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3218</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3218</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3218</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3218</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3217</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3218</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3218</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3218</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3215</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3215</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3215</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3215</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3217</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3217</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3217</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3218</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3216</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3215</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3216</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3217</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3217</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3218</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3215</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3218</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3218</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3216</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3216</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3216</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3216</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3215</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3215</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3216</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3215</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3218</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3217</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3218</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3215</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3218</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3218</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3218</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3218</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3218</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3218</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3218</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3217</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3217</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3218</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3218</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3218</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3218</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3217</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3215</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3215</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3217</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3217</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3217</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3216</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3215</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3215</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3217</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3217</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3217</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3217</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3218</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3217</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3217</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3217</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3215</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3217</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3218</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3218</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3217</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3217</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3217</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3217</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3217</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3217</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3216</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3215</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3215</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3215</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3215</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3215</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3216</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3217</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3217</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3216</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3216</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3216</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3215</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3216</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3216</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3218</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3216</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3216</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3216</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3216</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3218</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3218</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3218</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3218</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3216</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3215</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3216</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3218</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3218</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3215</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3216</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3216</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3216</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3216</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3216</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3216</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3216</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3215</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3218</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3218</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3217</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3217</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3215</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3215</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3218</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3215</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3215</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3215</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3215</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3218</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3218</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3218</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3216</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3217</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3217</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3215</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3215</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3215</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3215</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3218</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3218</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3218</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3218</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3218</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3217</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3215</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3217</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3217</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3217</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3215</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3215</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3217</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3215</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3215</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3218</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3215</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3218</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3216</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3215</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3216</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3216</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3216</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3218</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3217</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3217</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3218</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3218</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3218</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3215</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3217</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3217</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3216</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3216</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3215</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3218</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3215</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3215</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3215</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3215</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3216</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3215</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3216</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3216</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3215</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3215</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3217</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3216</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3215</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3217</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3217</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3218</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3216</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3218</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3218</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3218</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3216</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3216</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3218</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3217</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3217</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3217</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3217</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3215</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3216</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3216</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3215</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3215</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3215</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3218</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3216</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3216</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3216</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3216</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3216</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3218</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3218</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3218</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3218</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3218</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3216</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3216</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3216</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3216</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3218</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3218</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3215</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3218</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3215</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3216</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3218</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3218</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3218</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3218</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3215</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3216</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3217</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3218</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3218</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3217</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3217</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3217</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3217</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3217</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3217</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3217</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3215</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3216</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3216</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3217</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3217</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3216</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3215</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3216</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3216</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3216</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3216</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3216</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3216</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3216</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3218</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3218</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3217</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3216</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3216</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3216</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3217</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3217</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3217</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3216</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3218</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3218</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3215</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3217</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3215</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3216</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3217</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3216</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3216</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3216</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3218</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3216</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3216</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3218</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3218</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3218</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3217</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3216</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3218</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3217</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3218</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3217</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3216</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3215</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3215</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3217</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3217</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3217</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3217</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3217</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3216</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3216</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3216</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3216</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3216</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3216</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3215</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3215</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3215</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3215</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3215</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3215</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3215</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3215</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3216</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3216</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3216</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3218</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3216</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3215</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3216</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3216</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3216</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3216</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3218</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3218</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3217</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3216</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3218</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3217</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3217</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3217</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3217</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3218</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3216</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3216</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3216</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3216</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3215</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3217</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3215</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3215</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3216</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3218</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3215</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3215</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3215</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3216</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3217</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3217</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3217</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3217</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3217</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3217</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3217</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3215</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3218</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3217</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3215</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3218</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3216</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3215</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3215</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3216</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3218</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3217</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3215</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3216</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3216</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3216</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3215</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3216</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3218</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3218</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3218</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3218</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3217</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3217</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3217</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3217</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3216</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3215</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3215</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3215</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3218</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3216</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3216</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3216</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3216</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3216</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3217</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3215</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3215</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3215</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3217</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3218</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3218</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3216</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3216</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3216</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3216</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3216</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3216</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3216</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3217</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3218</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3216</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3216</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3218</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3218</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3216</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3215</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3216</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3216</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3215</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3215</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3216</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3216</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3215</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3215</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3215</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3217</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3217</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3216</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3217</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3218</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3218</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3217</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3218</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3215</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3216</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3217</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3217</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3216</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3216</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3218</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3216</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3216</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3216</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3215</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3215</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3216</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3216</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3218</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3217</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3217</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3217</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3215</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3215</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3216</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3216</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3217</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3218</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3218</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3216</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3216</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3218</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3216</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3218</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3218</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3218</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3216</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3218</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3217</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3217</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3217</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3216</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3216</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3215</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3217</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3217</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3217</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3217</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3217</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3216</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3217</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3217</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3216</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3217</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3217</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3217</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3217</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3215</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3216</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3216</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3217</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3217</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3217</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3215</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3215</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3215</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3218</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3218</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3218</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3215</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3216</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3216</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3216</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3216</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3216</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3217</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3218</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3217</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3217</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3217</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3216</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3217</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3217</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3218</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3217</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3218</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3217</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3217</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3215</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3216</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3216</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3215</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3215</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3215</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3215</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3216</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3216</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3215</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3216</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3216</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3215</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3215</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3218</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3216</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3216</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3215</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3216</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3217</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3216</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3218</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3218</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3218</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3218</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3218</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3215</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3217</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3218</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3216</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3216</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3215</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3218</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3215</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3215</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3216</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3216</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3216</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3217</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3216</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3218</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3218</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3217</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3217</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3215</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3216</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3217</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3218</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3215</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3217</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3217</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3217</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3216</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3216</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3216</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3217</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3217</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3215</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3217</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3218</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3217</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3217</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3217</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3216</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3216</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3218</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3217</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3217</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3217</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3216</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3218</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3218</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3217</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3218</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3215</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3215</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3215</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3216</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3217</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3216</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3216</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3215</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3215</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3215</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3216</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3215</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3218</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3218</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3215</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3215</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3215</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3218</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3217</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3218</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3216</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3217</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3215</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3216</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3216</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3216</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3216</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3216</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3215</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3217</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3217</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3217</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3217</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3215</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3217</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3217</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3215</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3216</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3216</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3216</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3217</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3215</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3216</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3216</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3216</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3217</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3216</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3216</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3216</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3217</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3217</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3216</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3217</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3216</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3216</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3216</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3217</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3217</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3217</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3215</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3215</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3216</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3216</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3217</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3217</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3217</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3215</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3216</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3215</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3215</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3217</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3215</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3215</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3215</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3217</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3217</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3217</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3217</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3218</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3218</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3218</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3218</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3216</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3216</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3216</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3216</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3216</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3216</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3217</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3216</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3216</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3216</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3218</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3218</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3217</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3215</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3217</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3216</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3218</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3217</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3215</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3216</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3218</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3218</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3215</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3216</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3218</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3215</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3215</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3215</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3217</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3218</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3218</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3218</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3218</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3215</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3215</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3215</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3215</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3216</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3216</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3216</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3215</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3215</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3216</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3216</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3215</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3216</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3218</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3217</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3216</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3218</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3218</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3217</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3216</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3217</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3218</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3217</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3216</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3217</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3217</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3218</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3216</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3216</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3216</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3215</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3215</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3216</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3216</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3217</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3217</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3218</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3218</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3218</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3218</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3216</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3216</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3216</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3218</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3216</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3215</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3216</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3216</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3217</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3218</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3217</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3218</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3218</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3217</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3217</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3217</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3216</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3216</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3215</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3215</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3215</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3218</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3215</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3215</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3217</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3218</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3217</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3215</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3215</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3215</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3216</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3216</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3216</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3217</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3217</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3216</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3218</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3216</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3216</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3218</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3216</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3216</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3216</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3217</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3218</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3218</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3217</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3215</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3215</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3217</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3217</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3217</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3216</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3216</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3217</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3216</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3216</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3216</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3216</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3217</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3216</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3215</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3218</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3216</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3218</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3215</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3218</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3218</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3216</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3216</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3216</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3216</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3215</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3215</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3217</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3218</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3218</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3216</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3215</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3215</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3215</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3218</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3216</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3215</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3216</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3216</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3216</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3217</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3217</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3215</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3216</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3216</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3216</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3216</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3215</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3217</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3215</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3215</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3218</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3218</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3217</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3215</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3215</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3215</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3216</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3216</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3215</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3215</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3215</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3215</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3215</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3215</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3215</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3217</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3215</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3215</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3217</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3216</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3216</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3217</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3216</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3216</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3216</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3217</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3217</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3217</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3218</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3218</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3218</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3215</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3218</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3217</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3216</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3217</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3216</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3216</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3215</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3217</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3217</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3215</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3215</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3215</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3218</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3217</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3218</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3217</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3216</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3218</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3218</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3216</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3216</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3218</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3215</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3218</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3218</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3215</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3217</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3217</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3217</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3217</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3215</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3217</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3217</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3217</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3217</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3217</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3218</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3215</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3215</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3216</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3215</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3218</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3218</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3215</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3215</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3218</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3215</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3218</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3215</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3216</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3216</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3218</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3218</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3215</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3216</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3217</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3217</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3216</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3216</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3218</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3218</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3218</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3218</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3215</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3217</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3218</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3217</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3217</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3217</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3217</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3218</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3216</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3215</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3215</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3218</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3218</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3218</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3218</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3218</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3218</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3218</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3218</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3216</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3216</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3218</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3218</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3216</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3216</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3215</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3218</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3215</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3218</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3218</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3217</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3217</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3215</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3216</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3218</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3215</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3215</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3215</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3215</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3216</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3216</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3218</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3218</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3217</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3217</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3216</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3217</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3217</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3215</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3215</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3216</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3217</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3216</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3217</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3218</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3218</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3218</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3218</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3216</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3215</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3215</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3218</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3216</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3215</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3218</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3218</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3215</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3215</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3218</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3218</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3216</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3217</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3215</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3217</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3216</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3216</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3215</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3215</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3215</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3216</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3216</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3216</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3215</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3215</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3217</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3217</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3217</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3217</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3216</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3217</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3216</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3216</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3216</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3215</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3216</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3216</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3215</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3215</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3215</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3218</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3217</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3216</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3215</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3215</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3215</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3216</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3218</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3215</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3216</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3216</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3218</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3216</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3217</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3215</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3216</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3216</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3217</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3217</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3217</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3217</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3215</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3218</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3216</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3218</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3215</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3216</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3216</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3218</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3218</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3218</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3218</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3215</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3215</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3217</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3217</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3218</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3215</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3218</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3216</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3216</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3218</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3218</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3218</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3218</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3216</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3215</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3217</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3217</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3217</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3215</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3218</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3217</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3218</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3215</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3216</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3217</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3217</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3215</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3215</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3215</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3215</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3215</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3215</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3216</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3216</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3216</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3216</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3216</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3215</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3215</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3215</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3215</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3217</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3217</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3218</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3215</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3216</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3217</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3217</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3215</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3215</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3215</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3215</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3215</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3215</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3216</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3216</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3217</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3218</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3218</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3217</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3217</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3215</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3215</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3218</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3215</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3215</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3218</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3215</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3217</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3217</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3217</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3218</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3218</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3218</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3218</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3216</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3218</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3218</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3215</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3216</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3216</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3215</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3218</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3218</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3218</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3215</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3216</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3216</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3216</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3216</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3217</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3217</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3217</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3216</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3216</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3217</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3217</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3218</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3218</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3215</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3215</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3217</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3217</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3217</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3217</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3217</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3218</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3218</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3215</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3218</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3216</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3217</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3217</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3217</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3217</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3216</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3218</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3215</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3215</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3216</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3217</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3215</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3215</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3218</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3218</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3218</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3218</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3218</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3218</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3218</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3215</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3215</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3216</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3216</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3216</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3216</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3218</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3218</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3218</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3218</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3218</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3217</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3215</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3215</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3215</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3217</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3217</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3217</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3217</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3217</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3217</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3217</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3217</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3217</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3217</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3218</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3218</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3218</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3215</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3218</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3215</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3215</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3217</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3217</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3215</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3215</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3215</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3215</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3217</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3217</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3216</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3218</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3215</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3218</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3218</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3218</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3216</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3216</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3216</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3215</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3215</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3215</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3217</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3217</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3218</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3218</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3216</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3216</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3216</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3217</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3218</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3218</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3216</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3216</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3216</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3216</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3217</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3217</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3215</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3218</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3216</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3218</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3218</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3218</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3217</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3215</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3217</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3217</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3217</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3216</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3217</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3216</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3216</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3216</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3216</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3216</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3218</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3218</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3217</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3218</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3217</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3216</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3215</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3216</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3216</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3217</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3215</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3218</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3217</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3215</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3215</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3215</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3218</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3218</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3216</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3218</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3215</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3215</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3216</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3216</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3217</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3218</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3216</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3215</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3218</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3216</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3215</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3215</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3215</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3217</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3216</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3216</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3215</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3218</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3216</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3218</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3218</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3218</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3218</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3217</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3217</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3215</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3215</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3215</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3218</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3215</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3216</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3216</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3216</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3216</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3216</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3215</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3217</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3218</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3218</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3218</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3218</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3217</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3218</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3218</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3217</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3215</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3215</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3217</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3217</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3216</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3216</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3216</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3218</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3218</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3217</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3218</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3217</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3217</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3216</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3216</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3218</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3217</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3217</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3216</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3216</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3217</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3217</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3216</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3217</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3217</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3217</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3215</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3217</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3217</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3217</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3217</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3216</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3216</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3215</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3217</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3215</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3215</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3218</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3218</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3218</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3218</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3215</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3216</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3215</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3215</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3215</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3215</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3215</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3215</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3218</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3218</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3218</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3216</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3216</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3216</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3217</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3216</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3217</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3217</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3216</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3218</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3215</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3217</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3217</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3217</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3217</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3216</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3216</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3216</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3216</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3216</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3216</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3216</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3218</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3218</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3217</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3217</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3217</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3218</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3218</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3218</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3216</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3218</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3216</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3216</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3217</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3215</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3215</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3218</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3216</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3216</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3217</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3218</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3218</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3217</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3217</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3217</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3217</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3216</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3216</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3218</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3217</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3216</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3218</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3218</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3215</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3215</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3217</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3218</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3218</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3215</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3215</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3215</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3218</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3216</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3216</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3215</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3215</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3216</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3217</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3216</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3216</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3216</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3216</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3218</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3218</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3218</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3218</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3218</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3217</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3216</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3217</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3216</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3217</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3218</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3217</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3217</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3216</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3216</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3216</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3218</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3216</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3217</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3216</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3217</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3217</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3217</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3218</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3218</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3217</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3216</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3216</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3215</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3215</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3218</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3217</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3217</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3217</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3217</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3216</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3218</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3218</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3216</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3216</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3218</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3215</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3215</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3218</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3218</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3218</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3218</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3217</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3218</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3218</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3218</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3215</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3217</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3217</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3215</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3216</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3216</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3215</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3215</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3218</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3218</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3216</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3216</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3216</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3216</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3218</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3216</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3215</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3218</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3218</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3216</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3216</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3216</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3216</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3218</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3217</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3217</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3217</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3215</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3215</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3218</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3215</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3218</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3218</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3216</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3215</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3216</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3218</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3218</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3218</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3218</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3218</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3218</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3218</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3215</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3217</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3217</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3215</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3216</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3215</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3215</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3218</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3217</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3217</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3216</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3216</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3217</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3218</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3218</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3217</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3218</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3215</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3218</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3217</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3217</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3217</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3215</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3215</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3216</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3218</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3218</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3218</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3218</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3218</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3217</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3217</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3218</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3216</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3216</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3216</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3216</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3216</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3215</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3216</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3218</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3218</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3218</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3216</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3217</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3216</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3218</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3215</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3215</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3215</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3216</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3215</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3216</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3216</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3216</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3217</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3217</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3218</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3215</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3218</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3216</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3218</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3217</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3216</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3216</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3218</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3218</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3217</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3216</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3217</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3216</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3216</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3215</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3218</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3218</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3216</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3218</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3216</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3215</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3215</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3215</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3215</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3215</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3218</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3218</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3218</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3218</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3218</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3218</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3216</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3216</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3216</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3216</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3216</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3216</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3215</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3215</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3215</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3216</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3217</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3215</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3216</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3217</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3217</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3216</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3216</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3216</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3216</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3216</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3215</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3215</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3218</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3216</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3216</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3217</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3217</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3217</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3218</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3216</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3215</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3215</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3216</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3215</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3216</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3218</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3216</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3215</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3218</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3217</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3217</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3218</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3218</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3218</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3215</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3218</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3215</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3215</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3215</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3215</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3216</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3217</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3218</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3218</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3216</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3216</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3216</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3217</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3217</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3217</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3218</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3218</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3218</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3215</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3217</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3217</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3217</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3215</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3215</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3215</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3217</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3216</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3217</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3217</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3216</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3216</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3216</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3218</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3217</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3216</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3217</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3218</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3215</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3215</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3215</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3218</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3217</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3216</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3218</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3218</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3217</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3218</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3216</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3218</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3217</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3217</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3215</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3215</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3216</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3216</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3215</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3215</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3216</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3216</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3216</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3216</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3216</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3216</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3218</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3216</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3218</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3216</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3216</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3218</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3218</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3218</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3218</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3218</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3217</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3217</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3217</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3216</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3216</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3216</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3216</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3218</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3218</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3218</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3218</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3215</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3217</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3216</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3216</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3217</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3217</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3216</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3215</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3215</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3215</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3215</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3216</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3216</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3216</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3216</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3218</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3216</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3218</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3218</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3215</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3216</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3218</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3217</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3217</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3216</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3216</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3216</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3217</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3216</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3218</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3218</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3218</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3218</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3218</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3218</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3217</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3215</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3216</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3218</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3218</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3218</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3215</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3215</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3216</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3217</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3217</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3217</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3217</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3217</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3217</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3217</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3217</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3218</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3218</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3218</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3215</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3218</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3215</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3218</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style="40" bestFit="1" customWidth="1"/>
    <col min="2" max="2" width="16.125" style="40" customWidth="1"/>
    <col min="3" max="3" width="20.875" style="40" bestFit="1" customWidth="1"/>
    <col min="4" max="4" width="12.5" style="40" bestFit="1" customWidth="1"/>
    <col min="5" max="5" width="12.125" style="40" bestFit="1" customWidth="1"/>
    <col min="6" max="6" width="15.625" style="40" bestFit="1" customWidth="1"/>
    <col min="7" max="7" width="22.625" style="40" bestFit="1" customWidth="1"/>
    <col min="8" max="8" width="12.5" style="40" bestFit="1" customWidth="1"/>
    <col min="9" max="9" width="14" style="40" bestFit="1" customWidth="1"/>
    <col min="10" max="10" width="11.25" style="40" bestFit="1" customWidth="1"/>
    <col min="11" max="11" width="10.625" style="40" bestFit="1" customWidth="1"/>
    <col min="12" max="12" width="14.625" style="40" bestFit="1" customWidth="1"/>
    <col min="13" max="13" width="9.75" style="40" bestFit="1" customWidth="1"/>
    <col min="14" max="14" width="9.625" style="40" bestFit="1" customWidth="1"/>
    <col min="15" max="15" width="8.75" style="40" bestFit="1" customWidth="1"/>
    <col min="16" max="16" width="10.125" style="40" bestFit="1" customWidth="1"/>
    <col min="17" max="17" width="9.375" style="40" bestFit="1" customWidth="1"/>
    <col min="18" max="18" width="8.875" style="40" customWidth="1"/>
    <col min="19" max="19" width="11.75" style="40" bestFit="1" customWidth="1"/>
    <col min="20" max="16384" width="9" style="40"/>
  </cols>
  <sheetData>
    <row r="1" spans="1:19" s="17" customFormat="1" x14ac:dyDescent="0.2">
      <c r="A1" s="40"/>
      <c r="B1" s="40"/>
      <c r="C1" s="30">
        <v>-244.21644614630134</v>
      </c>
      <c r="D1" s="30">
        <v>-660.83890771207575</v>
      </c>
      <c r="E1" s="30">
        <v>3.1331755989187564</v>
      </c>
      <c r="F1" s="30">
        <v>27.639345080515426</v>
      </c>
      <c r="G1" s="30">
        <v>831.18386418754744</v>
      </c>
      <c r="H1" s="30">
        <v>1.0240257223823639</v>
      </c>
      <c r="I1" s="30">
        <v>88.982010825293585</v>
      </c>
      <c r="J1" s="30">
        <v>-203.51767318893363</v>
      </c>
      <c r="K1" s="30">
        <v>-121.260887525134</v>
      </c>
      <c r="L1" s="30">
        <v>-188.26609336849683</v>
      </c>
      <c r="M1" s="30">
        <v>278.64827323511798</v>
      </c>
      <c r="N1" s="30">
        <v>82.215885796581347</v>
      </c>
      <c r="O1" s="30">
        <v>-9.0365961161081039</v>
      </c>
      <c r="P1" s="30">
        <v>-28.935740602663778</v>
      </c>
      <c r="Q1" s="30">
        <v>30.439117045369496</v>
      </c>
    </row>
    <row r="2" spans="1:19" s="17" customFormat="1" x14ac:dyDescent="0.2">
      <c r="A2" s="40"/>
      <c r="B2" s="40"/>
      <c r="C2" s="40"/>
      <c r="J2" s="40"/>
      <c r="K2" s="40"/>
      <c r="L2" s="40"/>
      <c r="N2" s="40"/>
      <c r="P2" s="40"/>
      <c r="Q2" s="40"/>
    </row>
    <row r="3" spans="1:19" customFormat="1" ht="15" x14ac:dyDescent="0.25">
      <c r="A3" s="2" t="s">
        <v>2989</v>
      </c>
      <c r="B3" s="2" t="s">
        <v>2993</v>
      </c>
      <c r="C3" s="55" t="s">
        <v>2994</v>
      </c>
      <c r="D3" s="2" t="s">
        <v>2990</v>
      </c>
      <c r="E3" s="2" t="s">
        <v>2991</v>
      </c>
      <c r="F3" s="2" t="s">
        <v>2992</v>
      </c>
      <c r="G3" s="2" t="s">
        <v>2999</v>
      </c>
      <c r="H3" s="2" t="s">
        <v>3007</v>
      </c>
      <c r="I3" s="2" t="s">
        <v>3293</v>
      </c>
      <c r="J3" s="2" t="s">
        <v>3294</v>
      </c>
      <c r="K3" s="2" t="s">
        <v>3295</v>
      </c>
      <c r="L3" s="2" t="s">
        <v>3296</v>
      </c>
      <c r="M3" s="2" t="s">
        <v>3297</v>
      </c>
      <c r="N3" s="2" t="s">
        <v>3298</v>
      </c>
      <c r="O3" s="2" t="s">
        <v>3299</v>
      </c>
      <c r="P3" s="2" t="s">
        <v>3301</v>
      </c>
      <c r="Q3" s="2" t="s">
        <v>3300</v>
      </c>
      <c r="R3" s="2" t="s">
        <v>3008</v>
      </c>
      <c r="S3" s="2" t="s">
        <v>3327</v>
      </c>
    </row>
    <row r="4" spans="1:19" customFormat="1" x14ac:dyDescent="0.2">
      <c r="A4" s="37" t="s">
        <v>1</v>
      </c>
      <c r="B4" s="37" t="s">
        <v>2</v>
      </c>
      <c r="C4" s="37" t="s">
        <v>3</v>
      </c>
      <c r="D4" s="44">
        <v>0.01</v>
      </c>
      <c r="E4" s="44">
        <v>348.21</v>
      </c>
      <c r="F4" s="44">
        <v>40.19</v>
      </c>
      <c r="G4" s="44">
        <v>0.62</v>
      </c>
      <c r="H4" s="44">
        <v>-337.09199999999998</v>
      </c>
      <c r="I4" s="48">
        <f>IF(Table2[[#This Row],[Order Priority]]=Introduction!$B$42,1,0)</f>
        <v>1</v>
      </c>
      <c r="J4" s="48">
        <f>IF(Table2[[#This Row],[Order Priority]]=Introduction!$B$43,1,0)</f>
        <v>0</v>
      </c>
      <c r="K4" s="48">
        <f>IF(Table2[[#This Row],[Order Priority]]=Introduction!$B$44,1,0)</f>
        <v>0</v>
      </c>
      <c r="L4" s="48">
        <f>IF(Table2[[#This Row],[Order Priority]]=Introduction!$B$45,1,0)</f>
        <v>0</v>
      </c>
      <c r="M4" s="48">
        <f>IF(Table2[[#This Row],[Ship Mode]]=Introduction!$C$42,1,0)</f>
        <v>1</v>
      </c>
      <c r="N4" s="48">
        <f>IF(Table2[[#This Row],[Ship Mode]]=Introduction!$C$44,1,0)</f>
        <v>0</v>
      </c>
      <c r="O4" s="48">
        <f>IF(Table2[[#This Row],[Customer Segment]]=Introduction!$D$45,1,0)</f>
        <v>1</v>
      </c>
      <c r="P4" s="48">
        <f>IF(Table2[[#This Row],[Customer Segment]]=Introduction!$D$42,1,0)</f>
        <v>0</v>
      </c>
      <c r="Q4" s="48">
        <f>IF(Table2[[#This Row],[Customer Segment]]=Introduction!$D$44,1,0)</f>
        <v>0</v>
      </c>
      <c r="R4" s="42">
        <v>723.54</v>
      </c>
      <c r="S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customFormat="1" x14ac:dyDescent="0.2">
      <c r="A5" s="1" t="s">
        <v>13</v>
      </c>
      <c r="B5" s="1" t="s">
        <v>14</v>
      </c>
      <c r="C5" s="1" t="s">
        <v>15</v>
      </c>
      <c r="D5" s="46">
        <v>0.04</v>
      </c>
      <c r="E5" s="46">
        <v>45.19</v>
      </c>
      <c r="F5" s="46">
        <v>1.99</v>
      </c>
      <c r="G5" s="46">
        <v>0.55000000000000004</v>
      </c>
      <c r="H5" s="46">
        <v>-61.194000000000003</v>
      </c>
      <c r="I5" s="49">
        <f>IF(Table2[[#This Row],[Order Priority]]=Introduction!$B$42,1,0)</f>
        <v>0</v>
      </c>
      <c r="J5" s="49">
        <f>IF(Table2[[#This Row],[Order Priority]]=Introduction!$B$43,1,0)</f>
        <v>1</v>
      </c>
      <c r="K5" s="49">
        <f>IF(Table2[[#This Row],[Order Priority]]=Introduction!$B$44,1,0)</f>
        <v>0</v>
      </c>
      <c r="L5" s="49">
        <f>IF(Table2[[#This Row],[Order Priority]]=Introduction!$B$45,1,0)</f>
        <v>0</v>
      </c>
      <c r="M5" s="49">
        <f>IF(Table2[[#This Row],[Ship Mode]]=Introduction!$C$42,1,0)</f>
        <v>0</v>
      </c>
      <c r="N5" s="48">
        <f>IF(Table2[[#This Row],[Ship Mode]]=Introduction!$C$44,1,0)</f>
        <v>1</v>
      </c>
      <c r="O5" s="48">
        <f>IF(Table2[[#This Row],[Customer Segment]]=Introduction!$D$45,1,0)</f>
        <v>0</v>
      </c>
      <c r="P5" s="48">
        <f>IF(Table2[[#This Row],[Customer Segment]]=Introduction!$D$42,1,0)</f>
        <v>1</v>
      </c>
      <c r="Q5" s="48">
        <f>IF(Table2[[#This Row],[Customer Segment]]=Introduction!$D$44,1,0)</f>
        <v>0</v>
      </c>
      <c r="R5" s="38">
        <v>609.09</v>
      </c>
      <c r="S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customFormat="1" x14ac:dyDescent="0.2">
      <c r="A6" s="1" t="s">
        <v>23</v>
      </c>
      <c r="B6" s="1" t="s">
        <v>14</v>
      </c>
      <c r="C6" s="1" t="s">
        <v>3</v>
      </c>
      <c r="D6" s="44">
        <v>7.0000000000000007E-2</v>
      </c>
      <c r="E6" s="44">
        <v>4.84</v>
      </c>
      <c r="F6" s="44">
        <v>0.71</v>
      </c>
      <c r="G6" s="44">
        <v>0.52</v>
      </c>
      <c r="H6" s="44">
        <v>25.240200000000002</v>
      </c>
      <c r="I6" s="49">
        <f>IF(Table2[[#This Row],[Order Priority]]=Introduction!$B$42,1,0)</f>
        <v>0</v>
      </c>
      <c r="J6" s="49">
        <f>IF(Table2[[#This Row],[Order Priority]]=Introduction!$B$43,1,0)</f>
        <v>0</v>
      </c>
      <c r="K6" s="49">
        <f>IF(Table2[[#This Row],[Order Priority]]=Introduction!$B$44,1,0)</f>
        <v>1</v>
      </c>
      <c r="L6" s="49">
        <f>IF(Table2[[#This Row],[Order Priority]]=Introduction!$B$45,1,0)</f>
        <v>0</v>
      </c>
      <c r="M6" s="49">
        <f>IF(Table2[[#This Row],[Ship Mode]]=Introduction!$C$42,1,0)</f>
        <v>0</v>
      </c>
      <c r="N6" s="48">
        <f>IF(Table2[[#This Row],[Ship Mode]]=Introduction!$C$44,1,0)</f>
        <v>1</v>
      </c>
      <c r="O6" s="48">
        <f>IF(Table2[[#This Row],[Customer Segment]]=Introduction!$D$45,1,0)</f>
        <v>1</v>
      </c>
      <c r="P6" s="48">
        <f>IF(Table2[[#This Row],[Customer Segment]]=Introduction!$D$42,1,0)</f>
        <v>0</v>
      </c>
      <c r="Q6" s="48">
        <f>IF(Table2[[#This Row],[Customer Segment]]=Introduction!$D$44,1,0)</f>
        <v>0</v>
      </c>
      <c r="R6" s="41">
        <v>36.58</v>
      </c>
      <c r="S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customFormat="1" x14ac:dyDescent="0.2">
      <c r="A7" s="1" t="s">
        <v>23</v>
      </c>
      <c r="B7" s="1" t="s">
        <v>2</v>
      </c>
      <c r="C7" s="1" t="s">
        <v>3</v>
      </c>
      <c r="D7" s="46">
        <v>0.04</v>
      </c>
      <c r="E7" s="46">
        <v>2036.48</v>
      </c>
      <c r="F7" s="46">
        <v>14.7</v>
      </c>
      <c r="G7" s="46">
        <v>0.55000000000000004</v>
      </c>
      <c r="H7" s="46">
        <v>-4793.0039999999999</v>
      </c>
      <c r="I7" s="49">
        <f>IF(Table2[[#This Row],[Order Priority]]=Introduction!$B$42,1,0)</f>
        <v>0</v>
      </c>
      <c r="J7" s="49">
        <f>IF(Table2[[#This Row],[Order Priority]]=Introduction!$B$43,1,0)</f>
        <v>0</v>
      </c>
      <c r="K7" s="49">
        <f>IF(Table2[[#This Row],[Order Priority]]=Introduction!$B$44,1,0)</f>
        <v>1</v>
      </c>
      <c r="L7" s="49">
        <f>IF(Table2[[#This Row],[Order Priority]]=Introduction!$B$45,1,0)</f>
        <v>0</v>
      </c>
      <c r="M7" s="49">
        <f>IF(Table2[[#This Row],[Ship Mode]]=Introduction!$C$42,1,0)</f>
        <v>1</v>
      </c>
      <c r="N7" s="48">
        <f>IF(Table2[[#This Row],[Ship Mode]]=Introduction!$C$44,1,0)</f>
        <v>0</v>
      </c>
      <c r="O7" s="48">
        <f>IF(Table2[[#This Row],[Customer Segment]]=Introduction!$D$45,1,0)</f>
        <v>1</v>
      </c>
      <c r="P7" s="48">
        <f>IF(Table2[[#This Row],[Customer Segment]]=Introduction!$D$42,1,0)</f>
        <v>0</v>
      </c>
      <c r="Q7" s="48">
        <f>IF(Table2[[#This Row],[Customer Segment]]=Introduction!$D$44,1,0)</f>
        <v>0</v>
      </c>
      <c r="R7" s="38">
        <v>2013.67</v>
      </c>
      <c r="S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customFormat="1" x14ac:dyDescent="0.2">
      <c r="A8" s="1" t="s">
        <v>23</v>
      </c>
      <c r="B8" s="1" t="s">
        <v>14</v>
      </c>
      <c r="C8" s="1" t="s">
        <v>3</v>
      </c>
      <c r="D8" s="44">
        <v>0.04</v>
      </c>
      <c r="E8" s="44">
        <v>449.99</v>
      </c>
      <c r="F8" s="44">
        <v>24.49</v>
      </c>
      <c r="G8" s="44">
        <v>0.52</v>
      </c>
      <c r="H8" s="44">
        <v>3576.8841000000002</v>
      </c>
      <c r="I8" s="49">
        <f>IF(Table2[[#This Row],[Order Priority]]=Introduction!$B$42,1,0)</f>
        <v>0</v>
      </c>
      <c r="J8" s="49">
        <f>IF(Table2[[#This Row],[Order Priority]]=Introduction!$B$43,1,0)</f>
        <v>0</v>
      </c>
      <c r="K8" s="49">
        <f>IF(Table2[[#This Row],[Order Priority]]=Introduction!$B$44,1,0)</f>
        <v>1</v>
      </c>
      <c r="L8" s="49">
        <f>IF(Table2[[#This Row],[Order Priority]]=Introduction!$B$45,1,0)</f>
        <v>0</v>
      </c>
      <c r="M8" s="49">
        <f>IF(Table2[[#This Row],[Ship Mode]]=Introduction!$C$42,1,0)</f>
        <v>0</v>
      </c>
      <c r="N8" s="48">
        <f>IF(Table2[[#This Row],[Ship Mode]]=Introduction!$C$44,1,0)</f>
        <v>1</v>
      </c>
      <c r="O8" s="48">
        <f>IF(Table2[[#This Row],[Customer Segment]]=Introduction!$D$45,1,0)</f>
        <v>1</v>
      </c>
      <c r="P8" s="48">
        <f>IF(Table2[[#This Row],[Customer Segment]]=Introduction!$D$42,1,0)</f>
        <v>0</v>
      </c>
      <c r="Q8" s="48">
        <f>IF(Table2[[#This Row],[Customer Segment]]=Introduction!$D$44,1,0)</f>
        <v>0</v>
      </c>
      <c r="R8" s="41">
        <v>5183.8900000000003</v>
      </c>
      <c r="S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customFormat="1" x14ac:dyDescent="0.2">
      <c r="A9" s="1" t="s">
        <v>23</v>
      </c>
      <c r="B9" s="1" t="s">
        <v>14</v>
      </c>
      <c r="C9" s="1" t="s">
        <v>3</v>
      </c>
      <c r="D9" s="46">
        <v>0.01</v>
      </c>
      <c r="E9" s="46">
        <v>5.84</v>
      </c>
      <c r="F9" s="46">
        <v>1.2</v>
      </c>
      <c r="G9" s="46">
        <v>0.55000000000000004</v>
      </c>
      <c r="H9" s="46">
        <v>20.38</v>
      </c>
      <c r="I9" s="49">
        <f>IF(Table2[[#This Row],[Order Priority]]=Introduction!$B$42,1,0)</f>
        <v>0</v>
      </c>
      <c r="J9" s="49">
        <f>IF(Table2[[#This Row],[Order Priority]]=Introduction!$B$43,1,0)</f>
        <v>0</v>
      </c>
      <c r="K9" s="49">
        <f>IF(Table2[[#This Row],[Order Priority]]=Introduction!$B$44,1,0)</f>
        <v>1</v>
      </c>
      <c r="L9" s="49">
        <f>IF(Table2[[#This Row],[Order Priority]]=Introduction!$B$45,1,0)</f>
        <v>0</v>
      </c>
      <c r="M9" s="49">
        <f>IF(Table2[[#This Row],[Ship Mode]]=Introduction!$C$42,1,0)</f>
        <v>0</v>
      </c>
      <c r="N9" s="48">
        <f>IF(Table2[[#This Row],[Ship Mode]]=Introduction!$C$44,1,0)</f>
        <v>1</v>
      </c>
      <c r="O9" s="48">
        <f>IF(Table2[[#This Row],[Customer Segment]]=Introduction!$D$45,1,0)</f>
        <v>1</v>
      </c>
      <c r="P9" s="48">
        <f>IF(Table2[[#This Row],[Customer Segment]]=Introduction!$D$42,1,0)</f>
        <v>0</v>
      </c>
      <c r="Q9" s="48">
        <f>IF(Table2[[#This Row],[Customer Segment]]=Introduction!$D$44,1,0)</f>
        <v>0</v>
      </c>
      <c r="R9" s="38">
        <v>36.090000000000003</v>
      </c>
      <c r="S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customFormat="1" x14ac:dyDescent="0.2">
      <c r="A10" s="1" t="s">
        <v>46</v>
      </c>
      <c r="B10" s="1" t="s">
        <v>14</v>
      </c>
      <c r="C10" s="1" t="s">
        <v>47</v>
      </c>
      <c r="D10" s="44">
        <v>0.02</v>
      </c>
      <c r="E10" s="44">
        <v>29.17</v>
      </c>
      <c r="F10" s="44">
        <v>6.27</v>
      </c>
      <c r="G10" s="44">
        <v>0.37</v>
      </c>
      <c r="H10" s="44">
        <v>36.905999999999999</v>
      </c>
      <c r="I10" s="49">
        <f>IF(Table2[[#This Row],[Order Priority]]=Introduction!$B$42,1,0)</f>
        <v>0</v>
      </c>
      <c r="J10" s="49">
        <f>IF(Table2[[#This Row],[Order Priority]]=Introduction!$B$43,1,0)</f>
        <v>0</v>
      </c>
      <c r="K10" s="49">
        <f>IF(Table2[[#This Row],[Order Priority]]=Introduction!$B$44,1,0)</f>
        <v>0</v>
      </c>
      <c r="L10" s="49">
        <f>IF(Table2[[#This Row],[Order Priority]]=Introduction!$B$45,1,0)</f>
        <v>0</v>
      </c>
      <c r="M10" s="49">
        <f>IF(Table2[[#This Row],[Ship Mode]]=Introduction!$C$42,1,0)</f>
        <v>0</v>
      </c>
      <c r="N10" s="48">
        <f>IF(Table2[[#This Row],[Ship Mode]]=Introduction!$C$44,1,0)</f>
        <v>1</v>
      </c>
      <c r="O10" s="48">
        <f>IF(Table2[[#This Row],[Customer Segment]]=Introduction!$D$45,1,0)</f>
        <v>0</v>
      </c>
      <c r="P10" s="48">
        <f>IF(Table2[[#This Row],[Customer Segment]]=Introduction!$D$42,1,0)</f>
        <v>0</v>
      </c>
      <c r="Q10" s="48">
        <f>IF(Table2[[#This Row],[Customer Segment]]=Introduction!$D$44,1,0)</f>
        <v>1</v>
      </c>
      <c r="R10" s="41">
        <v>63.32</v>
      </c>
      <c r="S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customFormat="1" x14ac:dyDescent="0.2">
      <c r="A11" s="1" t="s">
        <v>1</v>
      </c>
      <c r="B11" s="1" t="s">
        <v>14</v>
      </c>
      <c r="C11" s="1" t="s">
        <v>3</v>
      </c>
      <c r="D11" s="46">
        <v>0.06</v>
      </c>
      <c r="E11" s="46">
        <v>161.55000000000001</v>
      </c>
      <c r="F11" s="46">
        <v>19.989999999999998</v>
      </c>
      <c r="G11" s="46">
        <v>0.66</v>
      </c>
      <c r="H11" s="46">
        <v>-7.58</v>
      </c>
      <c r="I11" s="49">
        <f>IF(Table2[[#This Row],[Order Priority]]=Introduction!$B$42,1,0)</f>
        <v>1</v>
      </c>
      <c r="J11" s="49">
        <f>IF(Table2[[#This Row],[Order Priority]]=Introduction!$B$43,1,0)</f>
        <v>0</v>
      </c>
      <c r="K11" s="49">
        <f>IF(Table2[[#This Row],[Order Priority]]=Introduction!$B$44,1,0)</f>
        <v>0</v>
      </c>
      <c r="L11" s="49">
        <f>IF(Table2[[#This Row],[Order Priority]]=Introduction!$B$45,1,0)</f>
        <v>0</v>
      </c>
      <c r="M11" s="49">
        <f>IF(Table2[[#This Row],[Ship Mode]]=Introduction!$C$42,1,0)</f>
        <v>0</v>
      </c>
      <c r="N11" s="48">
        <f>IF(Table2[[#This Row],[Ship Mode]]=Introduction!$C$44,1,0)</f>
        <v>1</v>
      </c>
      <c r="O11" s="48">
        <f>IF(Table2[[#This Row],[Customer Segment]]=Introduction!$D$45,1,0)</f>
        <v>1</v>
      </c>
      <c r="P11" s="48">
        <f>IF(Table2[[#This Row],[Customer Segment]]=Introduction!$D$42,1,0)</f>
        <v>0</v>
      </c>
      <c r="Q11" s="48">
        <f>IF(Table2[[#This Row],[Customer Segment]]=Introduction!$D$44,1,0)</f>
        <v>0</v>
      </c>
      <c r="R11" s="38">
        <v>485.01</v>
      </c>
      <c r="S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customFormat="1" x14ac:dyDescent="0.2">
      <c r="A12" s="1" t="s">
        <v>1</v>
      </c>
      <c r="B12" s="1" t="s">
        <v>14</v>
      </c>
      <c r="C12" s="1" t="s">
        <v>15</v>
      </c>
      <c r="D12" s="44">
        <v>0.06</v>
      </c>
      <c r="E12" s="44">
        <v>40.98</v>
      </c>
      <c r="F12" s="44">
        <v>2.99</v>
      </c>
      <c r="G12" s="44">
        <v>0.36</v>
      </c>
      <c r="H12" s="44">
        <v>-14.801880000000001</v>
      </c>
      <c r="I12" s="49">
        <f>IF(Table2[[#This Row],[Order Priority]]=Introduction!$B$42,1,0)</f>
        <v>1</v>
      </c>
      <c r="J12" s="49">
        <f>IF(Table2[[#This Row],[Order Priority]]=Introduction!$B$43,1,0)</f>
        <v>0</v>
      </c>
      <c r="K12" s="49">
        <f>IF(Table2[[#This Row],[Order Priority]]=Introduction!$B$44,1,0)</f>
        <v>0</v>
      </c>
      <c r="L12" s="49">
        <f>IF(Table2[[#This Row],[Order Priority]]=Introduction!$B$45,1,0)</f>
        <v>0</v>
      </c>
      <c r="M12" s="49">
        <f>IF(Table2[[#This Row],[Ship Mode]]=Introduction!$C$42,1,0)</f>
        <v>0</v>
      </c>
      <c r="N12" s="48">
        <f>IF(Table2[[#This Row],[Ship Mode]]=Introduction!$C$44,1,0)</f>
        <v>1</v>
      </c>
      <c r="O12" s="48">
        <f>IF(Table2[[#This Row],[Customer Segment]]=Introduction!$D$45,1,0)</f>
        <v>0</v>
      </c>
      <c r="P12" s="48">
        <f>IF(Table2[[#This Row],[Customer Segment]]=Introduction!$D$42,1,0)</f>
        <v>1</v>
      </c>
      <c r="Q12" s="48">
        <f>IF(Table2[[#This Row],[Customer Segment]]=Introduction!$D$44,1,0)</f>
        <v>0</v>
      </c>
      <c r="R12" s="41">
        <v>41.6</v>
      </c>
      <c r="S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customFormat="1" x14ac:dyDescent="0.2">
      <c r="A13" s="1" t="s">
        <v>1</v>
      </c>
      <c r="B13" s="1" t="s">
        <v>63</v>
      </c>
      <c r="C13" s="1" t="s">
        <v>15</v>
      </c>
      <c r="D13" s="46">
        <v>0.09</v>
      </c>
      <c r="E13" s="46">
        <v>9.11</v>
      </c>
      <c r="F13" s="46">
        <v>2.15</v>
      </c>
      <c r="G13" s="46">
        <v>0.4</v>
      </c>
      <c r="H13" s="46">
        <v>20.299600000000002</v>
      </c>
      <c r="I13" s="49">
        <f>IF(Table2[[#This Row],[Order Priority]]=Introduction!$B$42,1,0)</f>
        <v>1</v>
      </c>
      <c r="J13" s="49">
        <f>IF(Table2[[#This Row],[Order Priority]]=Introduction!$B$43,1,0)</f>
        <v>0</v>
      </c>
      <c r="K13" s="49">
        <f>IF(Table2[[#This Row],[Order Priority]]=Introduction!$B$44,1,0)</f>
        <v>0</v>
      </c>
      <c r="L13" s="49">
        <f>IF(Table2[[#This Row],[Order Priority]]=Introduction!$B$45,1,0)</f>
        <v>0</v>
      </c>
      <c r="M13" s="49">
        <f>IF(Table2[[#This Row],[Ship Mode]]=Introduction!$C$42,1,0)</f>
        <v>0</v>
      </c>
      <c r="N13" s="48">
        <f>IF(Table2[[#This Row],[Ship Mode]]=Introduction!$C$44,1,0)</f>
        <v>0</v>
      </c>
      <c r="O13" s="48">
        <f>IF(Table2[[#This Row],[Customer Segment]]=Introduction!$D$45,1,0)</f>
        <v>0</v>
      </c>
      <c r="P13" s="48">
        <f>IF(Table2[[#This Row],[Customer Segment]]=Introduction!$D$42,1,0)</f>
        <v>1</v>
      </c>
      <c r="Q13" s="48">
        <f>IF(Table2[[#This Row],[Customer Segment]]=Introduction!$D$44,1,0)</f>
        <v>0</v>
      </c>
      <c r="R13" s="38">
        <v>34.409999999999997</v>
      </c>
      <c r="S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customFormat="1" x14ac:dyDescent="0.2">
      <c r="A14" s="1" t="s">
        <v>1</v>
      </c>
      <c r="B14" s="1" t="s">
        <v>14</v>
      </c>
      <c r="C14" s="1" t="s">
        <v>15</v>
      </c>
      <c r="D14" s="44">
        <v>0.08</v>
      </c>
      <c r="E14" s="44">
        <v>15.04</v>
      </c>
      <c r="F14" s="44">
        <v>1.97</v>
      </c>
      <c r="G14" s="44">
        <v>0.39</v>
      </c>
      <c r="H14" s="44">
        <v>108.5163</v>
      </c>
      <c r="I14" s="49">
        <f>IF(Table2[[#This Row],[Order Priority]]=Introduction!$B$42,1,0)</f>
        <v>1</v>
      </c>
      <c r="J14" s="49">
        <f>IF(Table2[[#This Row],[Order Priority]]=Introduction!$B$43,1,0)</f>
        <v>0</v>
      </c>
      <c r="K14" s="49">
        <f>IF(Table2[[#This Row],[Order Priority]]=Introduction!$B$44,1,0)</f>
        <v>0</v>
      </c>
      <c r="L14" s="49">
        <f>IF(Table2[[#This Row],[Order Priority]]=Introduction!$B$45,1,0)</f>
        <v>0</v>
      </c>
      <c r="M14" s="49">
        <f>IF(Table2[[#This Row],[Ship Mode]]=Introduction!$C$42,1,0)</f>
        <v>0</v>
      </c>
      <c r="N14" s="48">
        <f>IF(Table2[[#This Row],[Ship Mode]]=Introduction!$C$44,1,0)</f>
        <v>1</v>
      </c>
      <c r="O14" s="48">
        <f>IF(Table2[[#This Row],[Customer Segment]]=Introduction!$D$45,1,0)</f>
        <v>0</v>
      </c>
      <c r="P14" s="48">
        <f>IF(Table2[[#This Row],[Customer Segment]]=Introduction!$D$42,1,0)</f>
        <v>1</v>
      </c>
      <c r="Q14" s="48">
        <f>IF(Table2[[#This Row],[Customer Segment]]=Introduction!$D$44,1,0)</f>
        <v>0</v>
      </c>
      <c r="R14" s="41">
        <v>157.27000000000001</v>
      </c>
      <c r="S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customFormat="1" x14ac:dyDescent="0.2">
      <c r="A15" s="1" t="s">
        <v>1</v>
      </c>
      <c r="B15" s="1" t="s">
        <v>63</v>
      </c>
      <c r="C15" s="1" t="s">
        <v>70</v>
      </c>
      <c r="D15" s="46">
        <v>7.0000000000000007E-2</v>
      </c>
      <c r="E15" s="46">
        <v>60.97</v>
      </c>
      <c r="F15" s="46">
        <v>4.5</v>
      </c>
      <c r="G15" s="46">
        <v>0.56000000000000005</v>
      </c>
      <c r="H15" s="46">
        <v>-42.588000000000001</v>
      </c>
      <c r="I15" s="49">
        <f>IF(Table2[[#This Row],[Order Priority]]=Introduction!$B$42,1,0)</f>
        <v>1</v>
      </c>
      <c r="J15" s="49">
        <f>IF(Table2[[#This Row],[Order Priority]]=Introduction!$B$43,1,0)</f>
        <v>0</v>
      </c>
      <c r="K15" s="49">
        <f>IF(Table2[[#This Row],[Order Priority]]=Introduction!$B$44,1,0)</f>
        <v>0</v>
      </c>
      <c r="L15" s="49">
        <f>IF(Table2[[#This Row],[Order Priority]]=Introduction!$B$45,1,0)</f>
        <v>0</v>
      </c>
      <c r="M15" s="49">
        <f>IF(Table2[[#This Row],[Ship Mode]]=Introduction!$C$42,1,0)</f>
        <v>0</v>
      </c>
      <c r="N15" s="48">
        <f>IF(Table2[[#This Row],[Ship Mode]]=Introduction!$C$44,1,0)</f>
        <v>0</v>
      </c>
      <c r="O15" s="48">
        <f>IF(Table2[[#This Row],[Customer Segment]]=Introduction!$D$45,1,0)</f>
        <v>0</v>
      </c>
      <c r="P15" s="48">
        <f>IF(Table2[[#This Row],[Customer Segment]]=Introduction!$D$42,1,0)</f>
        <v>0</v>
      </c>
      <c r="Q15" s="48">
        <f>IF(Table2[[#This Row],[Customer Segment]]=Introduction!$D$44,1,0)</f>
        <v>0</v>
      </c>
      <c r="R15" s="38">
        <v>361.72</v>
      </c>
      <c r="S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customFormat="1" x14ac:dyDescent="0.2">
      <c r="A16" s="1" t="s">
        <v>1</v>
      </c>
      <c r="B16" s="1" t="s">
        <v>14</v>
      </c>
      <c r="C16" s="1" t="s">
        <v>15</v>
      </c>
      <c r="D16" s="44">
        <v>0.06</v>
      </c>
      <c r="E16" s="44">
        <v>40.98</v>
      </c>
      <c r="F16" s="44">
        <v>2.99</v>
      </c>
      <c r="G16" s="44">
        <v>0.36</v>
      </c>
      <c r="H16" s="44">
        <v>-19.0992</v>
      </c>
      <c r="I16" s="49">
        <f>IF(Table2[[#This Row],[Order Priority]]=Introduction!$B$42,1,0)</f>
        <v>1</v>
      </c>
      <c r="J16" s="49">
        <f>IF(Table2[[#This Row],[Order Priority]]=Introduction!$B$43,1,0)</f>
        <v>0</v>
      </c>
      <c r="K16" s="49">
        <f>IF(Table2[[#This Row],[Order Priority]]=Introduction!$B$44,1,0)</f>
        <v>0</v>
      </c>
      <c r="L16" s="49">
        <f>IF(Table2[[#This Row],[Order Priority]]=Introduction!$B$45,1,0)</f>
        <v>0</v>
      </c>
      <c r="M16" s="49">
        <f>IF(Table2[[#This Row],[Ship Mode]]=Introduction!$C$42,1,0)</f>
        <v>0</v>
      </c>
      <c r="N16" s="48">
        <f>IF(Table2[[#This Row],[Ship Mode]]=Introduction!$C$44,1,0)</f>
        <v>1</v>
      </c>
      <c r="O16" s="48">
        <f>IF(Table2[[#This Row],[Customer Segment]]=Introduction!$D$45,1,0)</f>
        <v>0</v>
      </c>
      <c r="P16" s="48">
        <f>IF(Table2[[#This Row],[Customer Segment]]=Introduction!$D$42,1,0)</f>
        <v>1</v>
      </c>
      <c r="Q16" s="48">
        <f>IF(Table2[[#This Row],[Customer Segment]]=Introduction!$D$44,1,0)</f>
        <v>0</v>
      </c>
      <c r="R16" s="41">
        <v>124.81</v>
      </c>
      <c r="S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customFormat="1" x14ac:dyDescent="0.2">
      <c r="A17" s="1" t="s">
        <v>13</v>
      </c>
      <c r="B17" s="1" t="s">
        <v>2</v>
      </c>
      <c r="C17" s="1" t="s">
        <v>15</v>
      </c>
      <c r="D17" s="46">
        <v>0.09</v>
      </c>
      <c r="E17" s="46">
        <v>270.97000000000003</v>
      </c>
      <c r="F17" s="46">
        <v>28.06</v>
      </c>
      <c r="G17" s="46">
        <v>0.56000000000000005</v>
      </c>
      <c r="H17" s="46">
        <v>2660.1432</v>
      </c>
      <c r="I17" s="49">
        <f>IF(Table2[[#This Row],[Order Priority]]=Introduction!$B$42,1,0)</f>
        <v>0</v>
      </c>
      <c r="J17" s="49">
        <f>IF(Table2[[#This Row],[Order Priority]]=Introduction!$B$43,1,0)</f>
        <v>1</v>
      </c>
      <c r="K17" s="49">
        <f>IF(Table2[[#This Row],[Order Priority]]=Introduction!$B$44,1,0)</f>
        <v>0</v>
      </c>
      <c r="L17" s="49">
        <f>IF(Table2[[#This Row],[Order Priority]]=Introduction!$B$45,1,0)</f>
        <v>0</v>
      </c>
      <c r="M17" s="49">
        <f>IF(Table2[[#This Row],[Ship Mode]]=Introduction!$C$42,1,0)</f>
        <v>1</v>
      </c>
      <c r="N17" s="48">
        <f>IF(Table2[[#This Row],[Ship Mode]]=Introduction!$C$44,1,0)</f>
        <v>0</v>
      </c>
      <c r="O17" s="48">
        <f>IF(Table2[[#This Row],[Customer Segment]]=Introduction!$D$45,1,0)</f>
        <v>0</v>
      </c>
      <c r="P17" s="48">
        <f>IF(Table2[[#This Row],[Customer Segment]]=Introduction!$D$42,1,0)</f>
        <v>1</v>
      </c>
      <c r="Q17" s="48">
        <f>IF(Table2[[#This Row],[Customer Segment]]=Introduction!$D$44,1,0)</f>
        <v>0</v>
      </c>
      <c r="R17" s="38">
        <v>3855.28</v>
      </c>
      <c r="S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customFormat="1" x14ac:dyDescent="0.2">
      <c r="A18" s="1" t="s">
        <v>23</v>
      </c>
      <c r="B18" s="1" t="s">
        <v>14</v>
      </c>
      <c r="C18" s="1" t="s">
        <v>70</v>
      </c>
      <c r="D18" s="44">
        <v>0.05</v>
      </c>
      <c r="E18" s="44">
        <v>155.06</v>
      </c>
      <c r="F18" s="44">
        <v>7.07</v>
      </c>
      <c r="G18" s="44">
        <v>0.59</v>
      </c>
      <c r="H18" s="44">
        <v>845.66399999999999</v>
      </c>
      <c r="I18" s="49">
        <f>IF(Table2[[#This Row],[Order Priority]]=Introduction!$B$42,1,0)</f>
        <v>0</v>
      </c>
      <c r="J18" s="49">
        <f>IF(Table2[[#This Row],[Order Priority]]=Introduction!$B$43,1,0)</f>
        <v>0</v>
      </c>
      <c r="K18" s="49">
        <f>IF(Table2[[#This Row],[Order Priority]]=Introduction!$B$44,1,0)</f>
        <v>1</v>
      </c>
      <c r="L18" s="49">
        <f>IF(Table2[[#This Row],[Order Priority]]=Introduction!$B$45,1,0)</f>
        <v>0</v>
      </c>
      <c r="M18" s="49">
        <f>IF(Table2[[#This Row],[Ship Mode]]=Introduction!$C$42,1,0)</f>
        <v>0</v>
      </c>
      <c r="N18" s="48">
        <f>IF(Table2[[#This Row],[Ship Mode]]=Introduction!$C$44,1,0)</f>
        <v>1</v>
      </c>
      <c r="O18" s="48">
        <f>IF(Table2[[#This Row],[Customer Segment]]=Introduction!$D$45,1,0)</f>
        <v>0</v>
      </c>
      <c r="P18" s="48">
        <f>IF(Table2[[#This Row],[Customer Segment]]=Introduction!$D$42,1,0)</f>
        <v>0</v>
      </c>
      <c r="Q18" s="48">
        <f>IF(Table2[[#This Row],[Customer Segment]]=Introduction!$D$44,1,0)</f>
        <v>0</v>
      </c>
      <c r="R18" s="41">
        <v>1225.5999999999999</v>
      </c>
      <c r="S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customFormat="1" x14ac:dyDescent="0.2">
      <c r="A19" s="1" t="s">
        <v>23</v>
      </c>
      <c r="B19" s="1" t="s">
        <v>2</v>
      </c>
      <c r="C19" s="1" t="s">
        <v>70</v>
      </c>
      <c r="D19" s="46">
        <v>0</v>
      </c>
      <c r="E19" s="46">
        <v>291.73</v>
      </c>
      <c r="F19" s="46">
        <v>48.8</v>
      </c>
      <c r="G19" s="46">
        <v>0.56000000000000005</v>
      </c>
      <c r="H19" s="46">
        <v>-308.928</v>
      </c>
      <c r="I19" s="49">
        <f>IF(Table2[[#This Row],[Order Priority]]=Introduction!$B$42,1,0)</f>
        <v>0</v>
      </c>
      <c r="J19" s="49">
        <f>IF(Table2[[#This Row],[Order Priority]]=Introduction!$B$43,1,0)</f>
        <v>0</v>
      </c>
      <c r="K19" s="49">
        <f>IF(Table2[[#This Row],[Order Priority]]=Introduction!$B$44,1,0)</f>
        <v>1</v>
      </c>
      <c r="L19" s="49">
        <f>IF(Table2[[#This Row],[Order Priority]]=Introduction!$B$45,1,0)</f>
        <v>0</v>
      </c>
      <c r="M19" s="49">
        <f>IF(Table2[[#This Row],[Ship Mode]]=Introduction!$C$42,1,0)</f>
        <v>1</v>
      </c>
      <c r="N19" s="48">
        <f>IF(Table2[[#This Row],[Ship Mode]]=Introduction!$C$44,1,0)</f>
        <v>0</v>
      </c>
      <c r="O19" s="48">
        <f>IF(Table2[[#This Row],[Customer Segment]]=Introduction!$D$45,1,0)</f>
        <v>0</v>
      </c>
      <c r="P19" s="48">
        <f>IF(Table2[[#This Row],[Customer Segment]]=Introduction!$D$42,1,0)</f>
        <v>0</v>
      </c>
      <c r="Q19" s="48">
        <f>IF(Table2[[#This Row],[Customer Segment]]=Introduction!$D$44,1,0)</f>
        <v>0</v>
      </c>
      <c r="R19" s="38">
        <v>1239.06</v>
      </c>
      <c r="S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customFormat="1" x14ac:dyDescent="0.2">
      <c r="A20" s="1" t="s">
        <v>23</v>
      </c>
      <c r="B20" s="1" t="s">
        <v>2</v>
      </c>
      <c r="C20" s="1" t="s">
        <v>70</v>
      </c>
      <c r="D20" s="44">
        <v>7.0000000000000007E-2</v>
      </c>
      <c r="E20" s="44">
        <v>100.98</v>
      </c>
      <c r="F20" s="44">
        <v>45</v>
      </c>
      <c r="G20" s="44">
        <v>0.69</v>
      </c>
      <c r="H20" s="44">
        <v>-1679.76</v>
      </c>
      <c r="I20" s="49">
        <f>IF(Table2[[#This Row],[Order Priority]]=Introduction!$B$42,1,0)</f>
        <v>0</v>
      </c>
      <c r="J20" s="49">
        <f>IF(Table2[[#This Row],[Order Priority]]=Introduction!$B$43,1,0)</f>
        <v>0</v>
      </c>
      <c r="K20" s="49">
        <f>IF(Table2[[#This Row],[Order Priority]]=Introduction!$B$44,1,0)</f>
        <v>1</v>
      </c>
      <c r="L20" s="49">
        <f>IF(Table2[[#This Row],[Order Priority]]=Introduction!$B$45,1,0)</f>
        <v>0</v>
      </c>
      <c r="M20" s="49">
        <f>IF(Table2[[#This Row],[Ship Mode]]=Introduction!$C$42,1,0)</f>
        <v>1</v>
      </c>
      <c r="N20" s="48">
        <f>IF(Table2[[#This Row],[Ship Mode]]=Introduction!$C$44,1,0)</f>
        <v>0</v>
      </c>
      <c r="O20" s="48">
        <f>IF(Table2[[#This Row],[Customer Segment]]=Introduction!$D$45,1,0)</f>
        <v>0</v>
      </c>
      <c r="P20" s="48">
        <f>IF(Table2[[#This Row],[Customer Segment]]=Introduction!$D$42,1,0)</f>
        <v>0</v>
      </c>
      <c r="Q20" s="48">
        <f>IF(Table2[[#This Row],[Customer Segment]]=Introduction!$D$44,1,0)</f>
        <v>0</v>
      </c>
      <c r="R20" s="41">
        <v>4083.19</v>
      </c>
      <c r="S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customFormat="1" x14ac:dyDescent="0.2">
      <c r="A21" s="1" t="s">
        <v>23</v>
      </c>
      <c r="B21" s="1" t="s">
        <v>14</v>
      </c>
      <c r="C21" s="1" t="s">
        <v>70</v>
      </c>
      <c r="D21" s="46">
        <v>0.05</v>
      </c>
      <c r="E21" s="46">
        <v>155.06</v>
      </c>
      <c r="F21" s="46">
        <v>7.07</v>
      </c>
      <c r="G21" s="46">
        <v>0.59</v>
      </c>
      <c r="H21" s="46">
        <v>575.39599999999996</v>
      </c>
      <c r="I21" s="49">
        <f>IF(Table2[[#This Row],[Order Priority]]=Introduction!$B$42,1,0)</f>
        <v>0</v>
      </c>
      <c r="J21" s="49">
        <f>IF(Table2[[#This Row],[Order Priority]]=Introduction!$B$43,1,0)</f>
        <v>0</v>
      </c>
      <c r="K21" s="49">
        <f>IF(Table2[[#This Row],[Order Priority]]=Introduction!$B$44,1,0)</f>
        <v>1</v>
      </c>
      <c r="L21" s="49">
        <f>IF(Table2[[#This Row],[Order Priority]]=Introduction!$B$45,1,0)</f>
        <v>0</v>
      </c>
      <c r="M21" s="49">
        <f>IF(Table2[[#This Row],[Ship Mode]]=Introduction!$C$42,1,0)</f>
        <v>0</v>
      </c>
      <c r="N21" s="48">
        <f>IF(Table2[[#This Row],[Ship Mode]]=Introduction!$C$44,1,0)</f>
        <v>1</v>
      </c>
      <c r="O21" s="48">
        <f>IF(Table2[[#This Row],[Customer Segment]]=Introduction!$D$45,1,0)</f>
        <v>0</v>
      </c>
      <c r="P21" s="48">
        <f>IF(Table2[[#This Row],[Customer Segment]]=Introduction!$D$42,1,0)</f>
        <v>0</v>
      </c>
      <c r="Q21" s="48">
        <f>IF(Table2[[#This Row],[Customer Segment]]=Introduction!$D$44,1,0)</f>
        <v>0</v>
      </c>
      <c r="R21" s="38">
        <v>4902.38</v>
      </c>
      <c r="S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customFormat="1" x14ac:dyDescent="0.2">
      <c r="A22" s="1" t="s">
        <v>92</v>
      </c>
      <c r="B22" s="1" t="s">
        <v>2</v>
      </c>
      <c r="C22" s="1" t="s">
        <v>47</v>
      </c>
      <c r="D22" s="44">
        <v>0.05</v>
      </c>
      <c r="E22" s="44">
        <v>100.98</v>
      </c>
      <c r="F22" s="44">
        <v>35.840000000000003</v>
      </c>
      <c r="G22" s="44">
        <v>0.62</v>
      </c>
      <c r="H22" s="44">
        <v>-111.4</v>
      </c>
      <c r="I22" s="49">
        <f>IF(Table2[[#This Row],[Order Priority]]=Introduction!$B$42,1,0)</f>
        <v>0</v>
      </c>
      <c r="J22" s="49">
        <f>IF(Table2[[#This Row],[Order Priority]]=Introduction!$B$43,1,0)</f>
        <v>0</v>
      </c>
      <c r="K22" s="49">
        <f>IF(Table2[[#This Row],[Order Priority]]=Introduction!$B$44,1,0)</f>
        <v>0</v>
      </c>
      <c r="L22" s="49">
        <f>IF(Table2[[#This Row],[Order Priority]]=Introduction!$B$45,1,0)</f>
        <v>1</v>
      </c>
      <c r="M22" s="49">
        <f>IF(Table2[[#This Row],[Ship Mode]]=Introduction!$C$42,1,0)</f>
        <v>1</v>
      </c>
      <c r="N22" s="48">
        <f>IF(Table2[[#This Row],[Ship Mode]]=Introduction!$C$44,1,0)</f>
        <v>0</v>
      </c>
      <c r="O22" s="48">
        <f>IF(Table2[[#This Row],[Customer Segment]]=Introduction!$D$45,1,0)</f>
        <v>0</v>
      </c>
      <c r="P22" s="48">
        <f>IF(Table2[[#This Row],[Customer Segment]]=Introduction!$D$42,1,0)</f>
        <v>0</v>
      </c>
      <c r="Q22" s="48">
        <f>IF(Table2[[#This Row],[Customer Segment]]=Introduction!$D$44,1,0)</f>
        <v>1</v>
      </c>
      <c r="R22" s="41">
        <v>715.55</v>
      </c>
      <c r="S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customFormat="1" x14ac:dyDescent="0.2">
      <c r="A23" s="1" t="s">
        <v>92</v>
      </c>
      <c r="B23" s="1" t="s">
        <v>14</v>
      </c>
      <c r="C23" s="1" t="s">
        <v>47</v>
      </c>
      <c r="D23" s="46">
        <v>0.02</v>
      </c>
      <c r="E23" s="46">
        <v>4.9800000000000004</v>
      </c>
      <c r="F23" s="46">
        <v>5.49</v>
      </c>
      <c r="G23" s="46">
        <v>0.38</v>
      </c>
      <c r="H23" s="46">
        <v>-77.03</v>
      </c>
      <c r="I23" s="49">
        <f>IF(Table2[[#This Row],[Order Priority]]=Introduction!$B$42,1,0)</f>
        <v>0</v>
      </c>
      <c r="J23" s="49">
        <f>IF(Table2[[#This Row],[Order Priority]]=Introduction!$B$43,1,0)</f>
        <v>0</v>
      </c>
      <c r="K23" s="49">
        <f>IF(Table2[[#This Row],[Order Priority]]=Introduction!$B$44,1,0)</f>
        <v>0</v>
      </c>
      <c r="L23" s="49">
        <f>IF(Table2[[#This Row],[Order Priority]]=Introduction!$B$45,1,0)</f>
        <v>1</v>
      </c>
      <c r="M23" s="49">
        <f>IF(Table2[[#This Row],[Ship Mode]]=Introduction!$C$42,1,0)</f>
        <v>0</v>
      </c>
      <c r="N23" s="48">
        <f>IF(Table2[[#This Row],[Ship Mode]]=Introduction!$C$44,1,0)</f>
        <v>1</v>
      </c>
      <c r="O23" s="48">
        <f>IF(Table2[[#This Row],[Customer Segment]]=Introduction!$D$45,1,0)</f>
        <v>0</v>
      </c>
      <c r="P23" s="48">
        <f>IF(Table2[[#This Row],[Customer Segment]]=Introduction!$D$42,1,0)</f>
        <v>0</v>
      </c>
      <c r="Q23" s="48">
        <f>IF(Table2[[#This Row],[Customer Segment]]=Introduction!$D$44,1,0)</f>
        <v>1</v>
      </c>
      <c r="R23" s="38">
        <v>45.63</v>
      </c>
      <c r="S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customFormat="1" x14ac:dyDescent="0.2">
      <c r="A24" s="1" t="s">
        <v>92</v>
      </c>
      <c r="B24" s="1" t="s">
        <v>14</v>
      </c>
      <c r="C24" s="1" t="s">
        <v>15</v>
      </c>
      <c r="D24" s="44">
        <v>0.05</v>
      </c>
      <c r="E24" s="44">
        <v>17.48</v>
      </c>
      <c r="F24" s="44">
        <v>1.99</v>
      </c>
      <c r="G24" s="44">
        <v>0.45</v>
      </c>
      <c r="H24" s="44">
        <v>-127.008</v>
      </c>
      <c r="I24" s="49">
        <f>IF(Table2[[#This Row],[Order Priority]]=Introduction!$B$42,1,0)</f>
        <v>0</v>
      </c>
      <c r="J24" s="49">
        <f>IF(Table2[[#This Row],[Order Priority]]=Introduction!$B$43,1,0)</f>
        <v>0</v>
      </c>
      <c r="K24" s="49">
        <f>IF(Table2[[#This Row],[Order Priority]]=Introduction!$B$44,1,0)</f>
        <v>0</v>
      </c>
      <c r="L24" s="49">
        <f>IF(Table2[[#This Row],[Order Priority]]=Introduction!$B$45,1,0)</f>
        <v>1</v>
      </c>
      <c r="M24" s="49">
        <f>IF(Table2[[#This Row],[Ship Mode]]=Introduction!$C$42,1,0)</f>
        <v>0</v>
      </c>
      <c r="N24" s="48">
        <f>IF(Table2[[#This Row],[Ship Mode]]=Introduction!$C$44,1,0)</f>
        <v>1</v>
      </c>
      <c r="O24" s="48">
        <f>IF(Table2[[#This Row],[Customer Segment]]=Introduction!$D$45,1,0)</f>
        <v>0</v>
      </c>
      <c r="P24" s="48">
        <f>IF(Table2[[#This Row],[Customer Segment]]=Introduction!$D$42,1,0)</f>
        <v>1</v>
      </c>
      <c r="Q24" s="48">
        <f>IF(Table2[[#This Row],[Customer Segment]]=Introduction!$D$44,1,0)</f>
        <v>0</v>
      </c>
      <c r="R24" s="41">
        <v>52.47</v>
      </c>
      <c r="S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customFormat="1" x14ac:dyDescent="0.2">
      <c r="A25" s="1" t="s">
        <v>92</v>
      </c>
      <c r="B25" s="1" t="s">
        <v>14</v>
      </c>
      <c r="C25" s="1" t="s">
        <v>47</v>
      </c>
      <c r="D25" s="46">
        <v>0.04</v>
      </c>
      <c r="E25" s="46">
        <v>99.23</v>
      </c>
      <c r="F25" s="46">
        <v>8.99</v>
      </c>
      <c r="G25" s="46">
        <v>0.35</v>
      </c>
      <c r="H25" s="46">
        <v>1916.6757</v>
      </c>
      <c r="I25" s="49">
        <f>IF(Table2[[#This Row],[Order Priority]]=Introduction!$B$42,1,0)</f>
        <v>0</v>
      </c>
      <c r="J25" s="49">
        <f>IF(Table2[[#This Row],[Order Priority]]=Introduction!$B$43,1,0)</f>
        <v>0</v>
      </c>
      <c r="K25" s="49">
        <f>IF(Table2[[#This Row],[Order Priority]]=Introduction!$B$44,1,0)</f>
        <v>0</v>
      </c>
      <c r="L25" s="49">
        <f>IF(Table2[[#This Row],[Order Priority]]=Introduction!$B$45,1,0)</f>
        <v>1</v>
      </c>
      <c r="M25" s="49">
        <f>IF(Table2[[#This Row],[Ship Mode]]=Introduction!$C$42,1,0)</f>
        <v>0</v>
      </c>
      <c r="N25" s="48">
        <f>IF(Table2[[#This Row],[Ship Mode]]=Introduction!$C$44,1,0)</f>
        <v>1</v>
      </c>
      <c r="O25" s="48">
        <f>IF(Table2[[#This Row],[Customer Segment]]=Introduction!$D$45,1,0)</f>
        <v>0</v>
      </c>
      <c r="P25" s="48">
        <f>IF(Table2[[#This Row],[Customer Segment]]=Introduction!$D$42,1,0)</f>
        <v>0</v>
      </c>
      <c r="Q25" s="48">
        <f>IF(Table2[[#This Row],[Customer Segment]]=Introduction!$D$44,1,0)</f>
        <v>1</v>
      </c>
      <c r="R25" s="38">
        <v>5555.6</v>
      </c>
      <c r="S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customFormat="1" x14ac:dyDescent="0.2">
      <c r="A26" s="1" t="s">
        <v>92</v>
      </c>
      <c r="B26" s="1" t="s">
        <v>14</v>
      </c>
      <c r="C26" s="1" t="s">
        <v>47</v>
      </c>
      <c r="D26" s="44">
        <v>0.04</v>
      </c>
      <c r="E26" s="44">
        <v>99.23</v>
      </c>
      <c r="F26" s="44">
        <v>8.99</v>
      </c>
      <c r="G26" s="44">
        <v>0.35</v>
      </c>
      <c r="H26" s="44">
        <v>993.83460000000002</v>
      </c>
      <c r="I26" s="49">
        <f>IF(Table2[[#This Row],[Order Priority]]=Introduction!$B$42,1,0)</f>
        <v>0</v>
      </c>
      <c r="J26" s="49">
        <f>IF(Table2[[#This Row],[Order Priority]]=Introduction!$B$43,1,0)</f>
        <v>0</v>
      </c>
      <c r="K26" s="49">
        <f>IF(Table2[[#This Row],[Order Priority]]=Introduction!$B$44,1,0)</f>
        <v>0</v>
      </c>
      <c r="L26" s="49">
        <f>IF(Table2[[#This Row],[Order Priority]]=Introduction!$B$45,1,0)</f>
        <v>1</v>
      </c>
      <c r="M26" s="49">
        <f>IF(Table2[[#This Row],[Ship Mode]]=Introduction!$C$42,1,0)</f>
        <v>0</v>
      </c>
      <c r="N26" s="48">
        <f>IF(Table2[[#This Row],[Ship Mode]]=Introduction!$C$44,1,0)</f>
        <v>1</v>
      </c>
      <c r="O26" s="48">
        <f>IF(Table2[[#This Row],[Customer Segment]]=Introduction!$D$45,1,0)</f>
        <v>0</v>
      </c>
      <c r="P26" s="48">
        <f>IF(Table2[[#This Row],[Customer Segment]]=Introduction!$D$42,1,0)</f>
        <v>0</v>
      </c>
      <c r="Q26" s="48">
        <f>IF(Table2[[#This Row],[Customer Segment]]=Introduction!$D$44,1,0)</f>
        <v>1</v>
      </c>
      <c r="R26" s="41">
        <v>1440.34</v>
      </c>
      <c r="S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customFormat="1" x14ac:dyDescent="0.2">
      <c r="A27" s="1" t="s">
        <v>1</v>
      </c>
      <c r="B27" s="1" t="s">
        <v>14</v>
      </c>
      <c r="C27" s="1" t="s">
        <v>70</v>
      </c>
      <c r="D27" s="46">
        <v>0.03</v>
      </c>
      <c r="E27" s="46">
        <v>5.28</v>
      </c>
      <c r="F27" s="46">
        <v>5.66</v>
      </c>
      <c r="G27" s="46">
        <v>0.4</v>
      </c>
      <c r="H27" s="46">
        <v>-51.559199999999997</v>
      </c>
      <c r="I27" s="49">
        <f>IF(Table2[[#This Row],[Order Priority]]=Introduction!$B$42,1,0)</f>
        <v>1</v>
      </c>
      <c r="J27" s="49">
        <f>IF(Table2[[#This Row],[Order Priority]]=Introduction!$B$43,1,0)</f>
        <v>0</v>
      </c>
      <c r="K27" s="49">
        <f>IF(Table2[[#This Row],[Order Priority]]=Introduction!$B$44,1,0)</f>
        <v>0</v>
      </c>
      <c r="L27" s="49">
        <f>IF(Table2[[#This Row],[Order Priority]]=Introduction!$B$45,1,0)</f>
        <v>0</v>
      </c>
      <c r="M27" s="49">
        <f>IF(Table2[[#This Row],[Ship Mode]]=Introduction!$C$42,1,0)</f>
        <v>0</v>
      </c>
      <c r="N27" s="48">
        <f>IF(Table2[[#This Row],[Ship Mode]]=Introduction!$C$44,1,0)</f>
        <v>1</v>
      </c>
      <c r="O27" s="48">
        <f>IF(Table2[[#This Row],[Customer Segment]]=Introduction!$D$45,1,0)</f>
        <v>0</v>
      </c>
      <c r="P27" s="48">
        <f>IF(Table2[[#This Row],[Customer Segment]]=Introduction!$D$42,1,0)</f>
        <v>0</v>
      </c>
      <c r="Q27" s="48">
        <f>IF(Table2[[#This Row],[Customer Segment]]=Introduction!$D$44,1,0)</f>
        <v>0</v>
      </c>
      <c r="R27" s="38">
        <v>22.82</v>
      </c>
      <c r="S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customFormat="1" x14ac:dyDescent="0.2">
      <c r="A28" s="1" t="s">
        <v>1</v>
      </c>
      <c r="B28" s="1" t="s">
        <v>14</v>
      </c>
      <c r="C28" s="1" t="s">
        <v>70</v>
      </c>
      <c r="D28" s="44">
        <v>0.01</v>
      </c>
      <c r="E28" s="44">
        <v>110.99</v>
      </c>
      <c r="F28" s="44">
        <v>2.5</v>
      </c>
      <c r="G28" s="44">
        <v>0.56999999999999995</v>
      </c>
      <c r="H28" s="44">
        <v>-263.56572</v>
      </c>
      <c r="I28" s="49">
        <f>IF(Table2[[#This Row],[Order Priority]]=Introduction!$B$42,1,0)</f>
        <v>1</v>
      </c>
      <c r="J28" s="49">
        <f>IF(Table2[[#This Row],[Order Priority]]=Introduction!$B$43,1,0)</f>
        <v>0</v>
      </c>
      <c r="K28" s="49">
        <f>IF(Table2[[#This Row],[Order Priority]]=Introduction!$B$44,1,0)</f>
        <v>0</v>
      </c>
      <c r="L28" s="49">
        <f>IF(Table2[[#This Row],[Order Priority]]=Introduction!$B$45,1,0)</f>
        <v>0</v>
      </c>
      <c r="M28" s="49">
        <f>IF(Table2[[#This Row],[Ship Mode]]=Introduction!$C$42,1,0)</f>
        <v>0</v>
      </c>
      <c r="N28" s="48">
        <f>IF(Table2[[#This Row],[Ship Mode]]=Introduction!$C$44,1,0)</f>
        <v>1</v>
      </c>
      <c r="O28" s="48">
        <f>IF(Table2[[#This Row],[Customer Segment]]=Introduction!$D$45,1,0)</f>
        <v>0</v>
      </c>
      <c r="P28" s="48">
        <f>IF(Table2[[#This Row],[Customer Segment]]=Introduction!$D$42,1,0)</f>
        <v>0</v>
      </c>
      <c r="Q28" s="48">
        <f>IF(Table2[[#This Row],[Customer Segment]]=Introduction!$D$44,1,0)</f>
        <v>0</v>
      </c>
      <c r="R28" s="41">
        <v>188.66</v>
      </c>
      <c r="S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customFormat="1" x14ac:dyDescent="0.2">
      <c r="A29" s="1" t="s">
        <v>13</v>
      </c>
      <c r="B29" s="1" t="s">
        <v>14</v>
      </c>
      <c r="C29" s="1" t="s">
        <v>47</v>
      </c>
      <c r="D29" s="46">
        <v>0.03</v>
      </c>
      <c r="E29" s="46">
        <v>4.26</v>
      </c>
      <c r="F29" s="46">
        <v>1.2</v>
      </c>
      <c r="G29" s="46">
        <v>0.44</v>
      </c>
      <c r="H29" s="46">
        <v>18.658000000000001</v>
      </c>
      <c r="I29" s="49">
        <f>IF(Table2[[#This Row],[Order Priority]]=Introduction!$B$42,1,0)</f>
        <v>0</v>
      </c>
      <c r="J29" s="49">
        <f>IF(Table2[[#This Row],[Order Priority]]=Introduction!$B$43,1,0)</f>
        <v>1</v>
      </c>
      <c r="K29" s="49">
        <f>IF(Table2[[#This Row],[Order Priority]]=Introduction!$B$44,1,0)</f>
        <v>0</v>
      </c>
      <c r="L29" s="49">
        <f>IF(Table2[[#This Row],[Order Priority]]=Introduction!$B$45,1,0)</f>
        <v>0</v>
      </c>
      <c r="M29" s="49">
        <f>IF(Table2[[#This Row],[Ship Mode]]=Introduction!$C$42,1,0)</f>
        <v>0</v>
      </c>
      <c r="N29" s="48">
        <f>IF(Table2[[#This Row],[Ship Mode]]=Introduction!$C$44,1,0)</f>
        <v>1</v>
      </c>
      <c r="O29" s="48">
        <f>IF(Table2[[#This Row],[Customer Segment]]=Introduction!$D$45,1,0)</f>
        <v>0</v>
      </c>
      <c r="P29" s="48">
        <f>IF(Table2[[#This Row],[Customer Segment]]=Introduction!$D$42,1,0)</f>
        <v>0</v>
      </c>
      <c r="Q29" s="48">
        <f>IF(Table2[[#This Row],[Customer Segment]]=Introduction!$D$44,1,0)</f>
        <v>1</v>
      </c>
      <c r="R29" s="38">
        <v>29.5</v>
      </c>
      <c r="S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customFormat="1" x14ac:dyDescent="0.2">
      <c r="A30" s="1" t="s">
        <v>13</v>
      </c>
      <c r="B30" s="1" t="s">
        <v>14</v>
      </c>
      <c r="C30" s="1" t="s">
        <v>47</v>
      </c>
      <c r="D30" s="44">
        <v>0.03</v>
      </c>
      <c r="E30" s="44">
        <v>4.26</v>
      </c>
      <c r="F30" s="44">
        <v>1.2</v>
      </c>
      <c r="G30" s="44">
        <v>0.44</v>
      </c>
      <c r="H30" s="44">
        <v>9.82</v>
      </c>
      <c r="I30" s="49">
        <f>IF(Table2[[#This Row],[Order Priority]]=Introduction!$B$42,1,0)</f>
        <v>0</v>
      </c>
      <c r="J30" s="49">
        <f>IF(Table2[[#This Row],[Order Priority]]=Introduction!$B$43,1,0)</f>
        <v>1</v>
      </c>
      <c r="K30" s="49">
        <f>IF(Table2[[#This Row],[Order Priority]]=Introduction!$B$44,1,0)</f>
        <v>0</v>
      </c>
      <c r="L30" s="49">
        <f>IF(Table2[[#This Row],[Order Priority]]=Introduction!$B$45,1,0)</f>
        <v>0</v>
      </c>
      <c r="M30" s="49">
        <f>IF(Table2[[#This Row],[Ship Mode]]=Introduction!$C$42,1,0)</f>
        <v>0</v>
      </c>
      <c r="N30" s="48">
        <f>IF(Table2[[#This Row],[Ship Mode]]=Introduction!$C$44,1,0)</f>
        <v>1</v>
      </c>
      <c r="O30" s="48">
        <f>IF(Table2[[#This Row],[Customer Segment]]=Introduction!$D$45,1,0)</f>
        <v>0</v>
      </c>
      <c r="P30" s="48">
        <f>IF(Table2[[#This Row],[Customer Segment]]=Introduction!$D$42,1,0)</f>
        <v>0</v>
      </c>
      <c r="Q30" s="48">
        <f>IF(Table2[[#This Row],[Customer Segment]]=Introduction!$D$44,1,0)</f>
        <v>1</v>
      </c>
      <c r="R30" s="41">
        <v>122.23</v>
      </c>
      <c r="S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customFormat="1" x14ac:dyDescent="0.2">
      <c r="A31" s="1" t="s">
        <v>13</v>
      </c>
      <c r="B31" s="1" t="s">
        <v>14</v>
      </c>
      <c r="C31" s="1" t="s">
        <v>47</v>
      </c>
      <c r="D31" s="46">
        <v>0.05</v>
      </c>
      <c r="E31" s="46">
        <v>20.98</v>
      </c>
      <c r="F31" s="46">
        <v>21.2</v>
      </c>
      <c r="G31" s="46">
        <v>0.78</v>
      </c>
      <c r="H31" s="46">
        <v>-181.102</v>
      </c>
      <c r="I31" s="49">
        <f>IF(Table2[[#This Row],[Order Priority]]=Introduction!$B$42,1,0)</f>
        <v>0</v>
      </c>
      <c r="J31" s="49">
        <f>IF(Table2[[#This Row],[Order Priority]]=Introduction!$B$43,1,0)</f>
        <v>1</v>
      </c>
      <c r="K31" s="49">
        <f>IF(Table2[[#This Row],[Order Priority]]=Introduction!$B$44,1,0)</f>
        <v>0</v>
      </c>
      <c r="L31" s="49">
        <f>IF(Table2[[#This Row],[Order Priority]]=Introduction!$B$45,1,0)</f>
        <v>0</v>
      </c>
      <c r="M31" s="49">
        <f>IF(Table2[[#This Row],[Ship Mode]]=Introduction!$C$42,1,0)</f>
        <v>0</v>
      </c>
      <c r="N31" s="48">
        <f>IF(Table2[[#This Row],[Ship Mode]]=Introduction!$C$44,1,0)</f>
        <v>1</v>
      </c>
      <c r="O31" s="48">
        <f>IF(Table2[[#This Row],[Customer Segment]]=Introduction!$D$45,1,0)</f>
        <v>0</v>
      </c>
      <c r="P31" s="48">
        <f>IF(Table2[[#This Row],[Customer Segment]]=Introduction!$D$42,1,0)</f>
        <v>0</v>
      </c>
      <c r="Q31" s="48">
        <f>IF(Table2[[#This Row],[Customer Segment]]=Introduction!$D$44,1,0)</f>
        <v>1</v>
      </c>
      <c r="R31" s="38">
        <v>65.69</v>
      </c>
      <c r="S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customFormat="1" x14ac:dyDescent="0.2">
      <c r="A32" s="1" t="s">
        <v>13</v>
      </c>
      <c r="B32" s="1" t="s">
        <v>2</v>
      </c>
      <c r="C32" s="1" t="s">
        <v>47</v>
      </c>
      <c r="D32" s="44">
        <v>0.09</v>
      </c>
      <c r="E32" s="44">
        <v>150.97999999999999</v>
      </c>
      <c r="F32" s="44">
        <v>66.27</v>
      </c>
      <c r="G32" s="44">
        <v>0.65</v>
      </c>
      <c r="H32" s="44">
        <v>-407.85</v>
      </c>
      <c r="I32" s="49">
        <f>IF(Table2[[#This Row],[Order Priority]]=Introduction!$B$42,1,0)</f>
        <v>0</v>
      </c>
      <c r="J32" s="49">
        <f>IF(Table2[[#This Row],[Order Priority]]=Introduction!$B$43,1,0)</f>
        <v>1</v>
      </c>
      <c r="K32" s="49">
        <f>IF(Table2[[#This Row],[Order Priority]]=Introduction!$B$44,1,0)</f>
        <v>0</v>
      </c>
      <c r="L32" s="49">
        <f>IF(Table2[[#This Row],[Order Priority]]=Introduction!$B$45,1,0)</f>
        <v>0</v>
      </c>
      <c r="M32" s="49">
        <f>IF(Table2[[#This Row],[Ship Mode]]=Introduction!$C$42,1,0)</f>
        <v>1</v>
      </c>
      <c r="N32" s="48">
        <f>IF(Table2[[#This Row],[Ship Mode]]=Introduction!$C$44,1,0)</f>
        <v>0</v>
      </c>
      <c r="O32" s="48">
        <f>IF(Table2[[#This Row],[Customer Segment]]=Introduction!$D$45,1,0)</f>
        <v>0</v>
      </c>
      <c r="P32" s="48">
        <f>IF(Table2[[#This Row],[Customer Segment]]=Introduction!$D$42,1,0)</f>
        <v>0</v>
      </c>
      <c r="Q32" s="48">
        <f>IF(Table2[[#This Row],[Customer Segment]]=Introduction!$D$44,1,0)</f>
        <v>1</v>
      </c>
      <c r="R32" s="41">
        <v>302.33999999999997</v>
      </c>
      <c r="S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customFormat="1" x14ac:dyDescent="0.2">
      <c r="A33" s="1" t="s">
        <v>13</v>
      </c>
      <c r="B33" s="1" t="s">
        <v>14</v>
      </c>
      <c r="C33" s="1" t="s">
        <v>70</v>
      </c>
      <c r="D33" s="46">
        <v>0.1</v>
      </c>
      <c r="E33" s="46">
        <v>12.53</v>
      </c>
      <c r="F33" s="46">
        <v>0.49</v>
      </c>
      <c r="G33" s="46">
        <v>0.38</v>
      </c>
      <c r="H33" s="46">
        <v>244.464</v>
      </c>
      <c r="I33" s="49">
        <f>IF(Table2[[#This Row],[Order Priority]]=Introduction!$B$42,1,0)</f>
        <v>0</v>
      </c>
      <c r="J33" s="49">
        <f>IF(Table2[[#This Row],[Order Priority]]=Introduction!$B$43,1,0)</f>
        <v>1</v>
      </c>
      <c r="K33" s="49">
        <f>IF(Table2[[#This Row],[Order Priority]]=Introduction!$B$44,1,0)</f>
        <v>0</v>
      </c>
      <c r="L33" s="49">
        <f>IF(Table2[[#This Row],[Order Priority]]=Introduction!$B$45,1,0)</f>
        <v>0</v>
      </c>
      <c r="M33" s="49">
        <f>IF(Table2[[#This Row],[Ship Mode]]=Introduction!$C$42,1,0)</f>
        <v>0</v>
      </c>
      <c r="N33" s="48">
        <f>IF(Table2[[#This Row],[Ship Mode]]=Introduction!$C$44,1,0)</f>
        <v>1</v>
      </c>
      <c r="O33" s="48">
        <f>IF(Table2[[#This Row],[Customer Segment]]=Introduction!$D$45,1,0)</f>
        <v>0</v>
      </c>
      <c r="P33" s="48">
        <f>IF(Table2[[#This Row],[Customer Segment]]=Introduction!$D$42,1,0)</f>
        <v>0</v>
      </c>
      <c r="Q33" s="48">
        <f>IF(Table2[[#This Row],[Customer Segment]]=Introduction!$D$44,1,0)</f>
        <v>0</v>
      </c>
      <c r="R33" s="38">
        <v>92.02</v>
      </c>
      <c r="S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customFormat="1" x14ac:dyDescent="0.2">
      <c r="A34" s="1" t="s">
        <v>13</v>
      </c>
      <c r="B34" s="1" t="s">
        <v>2</v>
      </c>
      <c r="C34" s="1" t="s">
        <v>70</v>
      </c>
      <c r="D34" s="44">
        <v>0.1</v>
      </c>
      <c r="E34" s="44">
        <v>146.34</v>
      </c>
      <c r="F34" s="44">
        <v>43.75</v>
      </c>
      <c r="G34" s="44">
        <v>0.64</v>
      </c>
      <c r="H34" s="44">
        <v>-473.57799999999997</v>
      </c>
      <c r="I34" s="49">
        <f>IF(Table2[[#This Row],[Order Priority]]=Introduction!$B$42,1,0)</f>
        <v>0</v>
      </c>
      <c r="J34" s="49">
        <f>IF(Table2[[#This Row],[Order Priority]]=Introduction!$B$43,1,0)</f>
        <v>1</v>
      </c>
      <c r="K34" s="49">
        <f>IF(Table2[[#This Row],[Order Priority]]=Introduction!$B$44,1,0)</f>
        <v>0</v>
      </c>
      <c r="L34" s="49">
        <f>IF(Table2[[#This Row],[Order Priority]]=Introduction!$B$45,1,0)</f>
        <v>0</v>
      </c>
      <c r="M34" s="49">
        <f>IF(Table2[[#This Row],[Ship Mode]]=Introduction!$C$42,1,0)</f>
        <v>1</v>
      </c>
      <c r="N34" s="48">
        <f>IF(Table2[[#This Row],[Ship Mode]]=Introduction!$C$44,1,0)</f>
        <v>0</v>
      </c>
      <c r="O34" s="48">
        <f>IF(Table2[[#This Row],[Customer Segment]]=Introduction!$D$45,1,0)</f>
        <v>0</v>
      </c>
      <c r="P34" s="48">
        <f>IF(Table2[[#This Row],[Customer Segment]]=Introduction!$D$42,1,0)</f>
        <v>0</v>
      </c>
      <c r="Q34" s="48">
        <f>IF(Table2[[#This Row],[Customer Segment]]=Introduction!$D$44,1,0)</f>
        <v>0</v>
      </c>
      <c r="R34" s="41">
        <v>283.55</v>
      </c>
      <c r="S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customFormat="1" x14ac:dyDescent="0.2">
      <c r="A35" s="1" t="s">
        <v>13</v>
      </c>
      <c r="B35" s="1" t="s">
        <v>2</v>
      </c>
      <c r="C35" s="1" t="s">
        <v>70</v>
      </c>
      <c r="D35" s="46">
        <v>0.1</v>
      </c>
      <c r="E35" s="46">
        <v>146.34</v>
      </c>
      <c r="F35" s="46">
        <v>43.75</v>
      </c>
      <c r="G35" s="46">
        <v>0.64</v>
      </c>
      <c r="H35" s="46">
        <v>-270.85000000000002</v>
      </c>
      <c r="I35" s="49">
        <f>IF(Table2[[#This Row],[Order Priority]]=Introduction!$B$42,1,0)</f>
        <v>0</v>
      </c>
      <c r="J35" s="49">
        <f>IF(Table2[[#This Row],[Order Priority]]=Introduction!$B$43,1,0)</f>
        <v>1</v>
      </c>
      <c r="K35" s="49">
        <f>IF(Table2[[#This Row],[Order Priority]]=Introduction!$B$44,1,0)</f>
        <v>0</v>
      </c>
      <c r="L35" s="49">
        <f>IF(Table2[[#This Row],[Order Priority]]=Introduction!$B$45,1,0)</f>
        <v>0</v>
      </c>
      <c r="M35" s="49">
        <f>IF(Table2[[#This Row],[Ship Mode]]=Introduction!$C$42,1,0)</f>
        <v>1</v>
      </c>
      <c r="N35" s="48">
        <f>IF(Table2[[#This Row],[Ship Mode]]=Introduction!$C$44,1,0)</f>
        <v>0</v>
      </c>
      <c r="O35" s="48">
        <f>IF(Table2[[#This Row],[Customer Segment]]=Introduction!$D$45,1,0)</f>
        <v>0</v>
      </c>
      <c r="P35" s="48">
        <f>IF(Table2[[#This Row],[Customer Segment]]=Introduction!$D$42,1,0)</f>
        <v>0</v>
      </c>
      <c r="Q35" s="48">
        <f>IF(Table2[[#This Row],[Customer Segment]]=Introduction!$D$44,1,0)</f>
        <v>0</v>
      </c>
      <c r="R35" s="38">
        <v>850.64</v>
      </c>
      <c r="S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customFormat="1" x14ac:dyDescent="0.2">
      <c r="A36" s="1" t="s">
        <v>13</v>
      </c>
      <c r="B36" s="1" t="s">
        <v>14</v>
      </c>
      <c r="C36" s="1" t="s">
        <v>47</v>
      </c>
      <c r="D36" s="44">
        <v>0.03</v>
      </c>
      <c r="E36" s="44">
        <v>6.48</v>
      </c>
      <c r="F36" s="44">
        <v>8.73</v>
      </c>
      <c r="G36" s="44">
        <v>0.37</v>
      </c>
      <c r="H36" s="44">
        <v>-35.04</v>
      </c>
      <c r="I36" s="49">
        <f>IF(Table2[[#This Row],[Order Priority]]=Introduction!$B$42,1,0)</f>
        <v>0</v>
      </c>
      <c r="J36" s="49">
        <f>IF(Table2[[#This Row],[Order Priority]]=Introduction!$B$43,1,0)</f>
        <v>1</v>
      </c>
      <c r="K36" s="49">
        <f>IF(Table2[[#This Row],[Order Priority]]=Introduction!$B$44,1,0)</f>
        <v>0</v>
      </c>
      <c r="L36" s="49">
        <f>IF(Table2[[#This Row],[Order Priority]]=Introduction!$B$45,1,0)</f>
        <v>0</v>
      </c>
      <c r="M36" s="49">
        <f>IF(Table2[[#This Row],[Ship Mode]]=Introduction!$C$42,1,0)</f>
        <v>0</v>
      </c>
      <c r="N36" s="48">
        <f>IF(Table2[[#This Row],[Ship Mode]]=Introduction!$C$44,1,0)</f>
        <v>1</v>
      </c>
      <c r="O36" s="48">
        <f>IF(Table2[[#This Row],[Customer Segment]]=Introduction!$D$45,1,0)</f>
        <v>0</v>
      </c>
      <c r="P36" s="48">
        <f>IF(Table2[[#This Row],[Customer Segment]]=Introduction!$D$42,1,0)</f>
        <v>0</v>
      </c>
      <c r="Q36" s="48">
        <f>IF(Table2[[#This Row],[Customer Segment]]=Introduction!$D$44,1,0)</f>
        <v>1</v>
      </c>
      <c r="R36" s="41">
        <v>15.95</v>
      </c>
      <c r="S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customFormat="1" x14ac:dyDescent="0.2">
      <c r="A37" s="1" t="s">
        <v>13</v>
      </c>
      <c r="B37" s="1" t="s">
        <v>14</v>
      </c>
      <c r="C37" s="1" t="s">
        <v>47</v>
      </c>
      <c r="D37" s="46">
        <v>0.03</v>
      </c>
      <c r="E37" s="46">
        <v>6.48</v>
      </c>
      <c r="F37" s="46">
        <v>8.73</v>
      </c>
      <c r="G37" s="46">
        <v>0.37</v>
      </c>
      <c r="H37" s="46">
        <v>-35.04</v>
      </c>
      <c r="I37" s="49">
        <f>IF(Table2[[#This Row],[Order Priority]]=Introduction!$B$42,1,0)</f>
        <v>0</v>
      </c>
      <c r="J37" s="49">
        <f>IF(Table2[[#This Row],[Order Priority]]=Introduction!$B$43,1,0)</f>
        <v>1</v>
      </c>
      <c r="K37" s="49">
        <f>IF(Table2[[#This Row],[Order Priority]]=Introduction!$B$44,1,0)</f>
        <v>0</v>
      </c>
      <c r="L37" s="49">
        <f>IF(Table2[[#This Row],[Order Priority]]=Introduction!$B$45,1,0)</f>
        <v>0</v>
      </c>
      <c r="M37" s="49">
        <f>IF(Table2[[#This Row],[Ship Mode]]=Introduction!$C$42,1,0)</f>
        <v>0</v>
      </c>
      <c r="N37" s="48">
        <f>IF(Table2[[#This Row],[Ship Mode]]=Introduction!$C$44,1,0)</f>
        <v>1</v>
      </c>
      <c r="O37" s="48">
        <f>IF(Table2[[#This Row],[Customer Segment]]=Introduction!$D$45,1,0)</f>
        <v>0</v>
      </c>
      <c r="P37" s="48">
        <f>IF(Table2[[#This Row],[Customer Segment]]=Introduction!$D$42,1,0)</f>
        <v>0</v>
      </c>
      <c r="Q37" s="48">
        <f>IF(Table2[[#This Row],[Customer Segment]]=Introduction!$D$44,1,0)</f>
        <v>1</v>
      </c>
      <c r="R37" s="38">
        <v>63.78</v>
      </c>
      <c r="S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customFormat="1" x14ac:dyDescent="0.2">
      <c r="A38" s="1" t="s">
        <v>13</v>
      </c>
      <c r="B38" s="1" t="s">
        <v>14</v>
      </c>
      <c r="C38" s="1" t="s">
        <v>47</v>
      </c>
      <c r="D38" s="44">
        <v>7.0000000000000007E-2</v>
      </c>
      <c r="E38" s="44">
        <v>9.93</v>
      </c>
      <c r="F38" s="44">
        <v>1.0900000000000001</v>
      </c>
      <c r="G38" s="44">
        <v>0.43</v>
      </c>
      <c r="H38" s="44">
        <v>149.53</v>
      </c>
      <c r="I38" s="49">
        <f>IF(Table2[[#This Row],[Order Priority]]=Introduction!$B$42,1,0)</f>
        <v>0</v>
      </c>
      <c r="J38" s="49">
        <f>IF(Table2[[#This Row],[Order Priority]]=Introduction!$B$43,1,0)</f>
        <v>1</v>
      </c>
      <c r="K38" s="49">
        <f>IF(Table2[[#This Row],[Order Priority]]=Introduction!$B$44,1,0)</f>
        <v>0</v>
      </c>
      <c r="L38" s="49">
        <f>IF(Table2[[#This Row],[Order Priority]]=Introduction!$B$45,1,0)</f>
        <v>0</v>
      </c>
      <c r="M38" s="49">
        <f>IF(Table2[[#This Row],[Ship Mode]]=Introduction!$C$42,1,0)</f>
        <v>0</v>
      </c>
      <c r="N38" s="48">
        <f>IF(Table2[[#This Row],[Ship Mode]]=Introduction!$C$44,1,0)</f>
        <v>1</v>
      </c>
      <c r="O38" s="48">
        <f>IF(Table2[[#This Row],[Customer Segment]]=Introduction!$D$45,1,0)</f>
        <v>0</v>
      </c>
      <c r="P38" s="48">
        <f>IF(Table2[[#This Row],[Customer Segment]]=Introduction!$D$42,1,0)</f>
        <v>0</v>
      </c>
      <c r="Q38" s="48">
        <f>IF(Table2[[#This Row],[Customer Segment]]=Introduction!$D$44,1,0)</f>
        <v>1</v>
      </c>
      <c r="R38" s="41">
        <v>451.61</v>
      </c>
      <c r="S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customFormat="1" x14ac:dyDescent="0.2">
      <c r="A39" s="1" t="s">
        <v>13</v>
      </c>
      <c r="B39" s="1" t="s">
        <v>2</v>
      </c>
      <c r="C39" s="1" t="s">
        <v>47</v>
      </c>
      <c r="D39" s="46">
        <v>0.09</v>
      </c>
      <c r="E39" s="46">
        <v>212.6</v>
      </c>
      <c r="F39" s="46">
        <v>52.2</v>
      </c>
      <c r="G39" s="46">
        <v>0.64</v>
      </c>
      <c r="H39" s="46">
        <v>-274.49799999999999</v>
      </c>
      <c r="I39" s="49">
        <f>IF(Table2[[#This Row],[Order Priority]]=Introduction!$B$42,1,0)</f>
        <v>0</v>
      </c>
      <c r="J39" s="49">
        <f>IF(Table2[[#This Row],[Order Priority]]=Introduction!$B$43,1,0)</f>
        <v>1</v>
      </c>
      <c r="K39" s="49">
        <f>IF(Table2[[#This Row],[Order Priority]]=Introduction!$B$44,1,0)</f>
        <v>0</v>
      </c>
      <c r="L39" s="49">
        <f>IF(Table2[[#This Row],[Order Priority]]=Introduction!$B$45,1,0)</f>
        <v>0</v>
      </c>
      <c r="M39" s="49">
        <f>IF(Table2[[#This Row],[Ship Mode]]=Introduction!$C$42,1,0)</f>
        <v>1</v>
      </c>
      <c r="N39" s="48">
        <f>IF(Table2[[#This Row],[Ship Mode]]=Introduction!$C$44,1,0)</f>
        <v>0</v>
      </c>
      <c r="O39" s="48">
        <f>IF(Table2[[#This Row],[Customer Segment]]=Introduction!$D$45,1,0)</f>
        <v>0</v>
      </c>
      <c r="P39" s="48">
        <f>IF(Table2[[#This Row],[Customer Segment]]=Introduction!$D$42,1,0)</f>
        <v>0</v>
      </c>
      <c r="Q39" s="48">
        <f>IF(Table2[[#This Row],[Customer Segment]]=Introduction!$D$44,1,0)</f>
        <v>1</v>
      </c>
      <c r="R39" s="38">
        <v>174.5</v>
      </c>
      <c r="S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customFormat="1" x14ac:dyDescent="0.2">
      <c r="A40" s="1" t="s">
        <v>23</v>
      </c>
      <c r="B40" s="1" t="s">
        <v>14</v>
      </c>
      <c r="C40" s="1" t="s">
        <v>70</v>
      </c>
      <c r="D40" s="44">
        <v>0.08</v>
      </c>
      <c r="E40" s="44">
        <v>43.22</v>
      </c>
      <c r="F40" s="44">
        <v>16.71</v>
      </c>
      <c r="G40" s="44">
        <v>0.66</v>
      </c>
      <c r="H40" s="44">
        <v>280.27458000000001</v>
      </c>
      <c r="I40" s="49">
        <f>IF(Table2[[#This Row],[Order Priority]]=Introduction!$B$42,1,0)</f>
        <v>0</v>
      </c>
      <c r="J40" s="49">
        <f>IF(Table2[[#This Row],[Order Priority]]=Introduction!$B$43,1,0)</f>
        <v>0</v>
      </c>
      <c r="K40" s="49">
        <f>IF(Table2[[#This Row],[Order Priority]]=Introduction!$B$44,1,0)</f>
        <v>1</v>
      </c>
      <c r="L40" s="49">
        <f>IF(Table2[[#This Row],[Order Priority]]=Introduction!$B$45,1,0)</f>
        <v>0</v>
      </c>
      <c r="M40" s="49">
        <f>IF(Table2[[#This Row],[Ship Mode]]=Introduction!$C$42,1,0)</f>
        <v>0</v>
      </c>
      <c r="N40" s="48">
        <f>IF(Table2[[#This Row],[Ship Mode]]=Introduction!$C$44,1,0)</f>
        <v>1</v>
      </c>
      <c r="O40" s="48">
        <f>IF(Table2[[#This Row],[Customer Segment]]=Introduction!$D$45,1,0)</f>
        <v>0</v>
      </c>
      <c r="P40" s="48">
        <f>IF(Table2[[#This Row],[Customer Segment]]=Introduction!$D$42,1,0)</f>
        <v>0</v>
      </c>
      <c r="Q40" s="48">
        <f>IF(Table2[[#This Row],[Customer Segment]]=Introduction!$D$44,1,0)</f>
        <v>0</v>
      </c>
      <c r="R40" s="41">
        <v>130.62</v>
      </c>
      <c r="S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customFormat="1" x14ac:dyDescent="0.2">
      <c r="A41" s="1" t="s">
        <v>23</v>
      </c>
      <c r="B41" s="1" t="s">
        <v>14</v>
      </c>
      <c r="C41" s="1" t="s">
        <v>70</v>
      </c>
      <c r="D41" s="46">
        <v>0.05</v>
      </c>
      <c r="E41" s="46">
        <v>574.74</v>
      </c>
      <c r="F41" s="46">
        <v>24.49</v>
      </c>
      <c r="G41" s="46">
        <v>0.37</v>
      </c>
      <c r="H41" s="46">
        <v>-112.4263</v>
      </c>
      <c r="I41" s="49">
        <f>IF(Table2[[#This Row],[Order Priority]]=Introduction!$B$42,1,0)</f>
        <v>0</v>
      </c>
      <c r="J41" s="49">
        <f>IF(Table2[[#This Row],[Order Priority]]=Introduction!$B$43,1,0)</f>
        <v>0</v>
      </c>
      <c r="K41" s="49">
        <f>IF(Table2[[#This Row],[Order Priority]]=Introduction!$B$44,1,0)</f>
        <v>1</v>
      </c>
      <c r="L41" s="49">
        <f>IF(Table2[[#This Row],[Order Priority]]=Introduction!$B$45,1,0)</f>
        <v>0</v>
      </c>
      <c r="M41" s="49">
        <f>IF(Table2[[#This Row],[Ship Mode]]=Introduction!$C$42,1,0)</f>
        <v>0</v>
      </c>
      <c r="N41" s="48">
        <f>IF(Table2[[#This Row],[Ship Mode]]=Introduction!$C$44,1,0)</f>
        <v>1</v>
      </c>
      <c r="O41" s="48">
        <f>IF(Table2[[#This Row],[Customer Segment]]=Introduction!$D$45,1,0)</f>
        <v>0</v>
      </c>
      <c r="P41" s="48">
        <f>IF(Table2[[#This Row],[Customer Segment]]=Introduction!$D$42,1,0)</f>
        <v>0</v>
      </c>
      <c r="Q41" s="48">
        <f>IF(Table2[[#This Row],[Customer Segment]]=Introduction!$D$44,1,0)</f>
        <v>0</v>
      </c>
      <c r="R41" s="38">
        <v>6945.16</v>
      </c>
      <c r="S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customFormat="1" x14ac:dyDescent="0.2">
      <c r="A42" s="1" t="s">
        <v>23</v>
      </c>
      <c r="B42" s="1" t="s">
        <v>14</v>
      </c>
      <c r="C42" s="1" t="s">
        <v>70</v>
      </c>
      <c r="D42" s="44">
        <v>0.04</v>
      </c>
      <c r="E42" s="44">
        <v>10.14</v>
      </c>
      <c r="F42" s="44">
        <v>2.27</v>
      </c>
      <c r="G42" s="44">
        <v>0.36</v>
      </c>
      <c r="H42" s="44">
        <v>24.923999999999999</v>
      </c>
      <c r="I42" s="49">
        <f>IF(Table2[[#This Row],[Order Priority]]=Introduction!$B$42,1,0)</f>
        <v>0</v>
      </c>
      <c r="J42" s="49">
        <f>IF(Table2[[#This Row],[Order Priority]]=Introduction!$B$43,1,0)</f>
        <v>0</v>
      </c>
      <c r="K42" s="49">
        <f>IF(Table2[[#This Row],[Order Priority]]=Introduction!$B$44,1,0)</f>
        <v>1</v>
      </c>
      <c r="L42" s="49">
        <f>IF(Table2[[#This Row],[Order Priority]]=Introduction!$B$45,1,0)</f>
        <v>0</v>
      </c>
      <c r="M42" s="49">
        <f>IF(Table2[[#This Row],[Ship Mode]]=Introduction!$C$42,1,0)</f>
        <v>0</v>
      </c>
      <c r="N42" s="48">
        <f>IF(Table2[[#This Row],[Ship Mode]]=Introduction!$C$44,1,0)</f>
        <v>1</v>
      </c>
      <c r="O42" s="48">
        <f>IF(Table2[[#This Row],[Customer Segment]]=Introduction!$D$45,1,0)</f>
        <v>0</v>
      </c>
      <c r="P42" s="48">
        <f>IF(Table2[[#This Row],[Customer Segment]]=Introduction!$D$42,1,0)</f>
        <v>0</v>
      </c>
      <c r="Q42" s="48">
        <f>IF(Table2[[#This Row],[Customer Segment]]=Introduction!$D$44,1,0)</f>
        <v>0</v>
      </c>
      <c r="R42" s="41">
        <v>30.94</v>
      </c>
      <c r="S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customFormat="1" x14ac:dyDescent="0.2">
      <c r="A43" s="1" t="s">
        <v>23</v>
      </c>
      <c r="B43" s="1" t="s">
        <v>14</v>
      </c>
      <c r="C43" s="1" t="s">
        <v>15</v>
      </c>
      <c r="D43" s="46">
        <v>0.02</v>
      </c>
      <c r="E43" s="46">
        <v>10.06</v>
      </c>
      <c r="F43" s="46">
        <v>2.06</v>
      </c>
      <c r="G43" s="46">
        <v>0.39</v>
      </c>
      <c r="H43" s="46">
        <v>90.624600000000001</v>
      </c>
      <c r="I43" s="49">
        <f>IF(Table2[[#This Row],[Order Priority]]=Introduction!$B$42,1,0)</f>
        <v>0</v>
      </c>
      <c r="J43" s="49">
        <f>IF(Table2[[#This Row],[Order Priority]]=Introduction!$B$43,1,0)</f>
        <v>0</v>
      </c>
      <c r="K43" s="49">
        <f>IF(Table2[[#This Row],[Order Priority]]=Introduction!$B$44,1,0)</f>
        <v>1</v>
      </c>
      <c r="L43" s="49">
        <f>IF(Table2[[#This Row],[Order Priority]]=Introduction!$B$45,1,0)</f>
        <v>0</v>
      </c>
      <c r="M43" s="49">
        <f>IF(Table2[[#This Row],[Ship Mode]]=Introduction!$C$42,1,0)</f>
        <v>0</v>
      </c>
      <c r="N43" s="48">
        <f>IF(Table2[[#This Row],[Ship Mode]]=Introduction!$C$44,1,0)</f>
        <v>1</v>
      </c>
      <c r="O43" s="48">
        <f>IF(Table2[[#This Row],[Customer Segment]]=Introduction!$D$45,1,0)</f>
        <v>0</v>
      </c>
      <c r="P43" s="48">
        <f>IF(Table2[[#This Row],[Customer Segment]]=Introduction!$D$42,1,0)</f>
        <v>1</v>
      </c>
      <c r="Q43" s="48">
        <f>IF(Table2[[#This Row],[Customer Segment]]=Introduction!$D$44,1,0)</f>
        <v>0</v>
      </c>
      <c r="R43" s="38">
        <v>131.34</v>
      </c>
      <c r="S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customFormat="1" x14ac:dyDescent="0.2">
      <c r="A44" s="1" t="s">
        <v>23</v>
      </c>
      <c r="B44" s="1" t="s">
        <v>14</v>
      </c>
      <c r="C44" s="1" t="s">
        <v>70</v>
      </c>
      <c r="D44" s="44">
        <v>0.09</v>
      </c>
      <c r="E44" s="44">
        <v>1.48</v>
      </c>
      <c r="F44" s="44">
        <v>0.7</v>
      </c>
      <c r="G44" s="44">
        <v>0.37</v>
      </c>
      <c r="H44" s="44">
        <v>1.68</v>
      </c>
      <c r="I44" s="49">
        <f>IF(Table2[[#This Row],[Order Priority]]=Introduction!$B$42,1,0)</f>
        <v>0</v>
      </c>
      <c r="J44" s="49">
        <f>IF(Table2[[#This Row],[Order Priority]]=Introduction!$B$43,1,0)</f>
        <v>0</v>
      </c>
      <c r="K44" s="49">
        <f>IF(Table2[[#This Row],[Order Priority]]=Introduction!$B$44,1,0)</f>
        <v>1</v>
      </c>
      <c r="L44" s="49">
        <f>IF(Table2[[#This Row],[Order Priority]]=Introduction!$B$45,1,0)</f>
        <v>0</v>
      </c>
      <c r="M44" s="49">
        <f>IF(Table2[[#This Row],[Ship Mode]]=Introduction!$C$42,1,0)</f>
        <v>0</v>
      </c>
      <c r="N44" s="48">
        <f>IF(Table2[[#This Row],[Ship Mode]]=Introduction!$C$44,1,0)</f>
        <v>1</v>
      </c>
      <c r="O44" s="48">
        <f>IF(Table2[[#This Row],[Customer Segment]]=Introduction!$D$45,1,0)</f>
        <v>0</v>
      </c>
      <c r="P44" s="48">
        <f>IF(Table2[[#This Row],[Customer Segment]]=Introduction!$D$42,1,0)</f>
        <v>0</v>
      </c>
      <c r="Q44" s="48">
        <f>IF(Table2[[#This Row],[Customer Segment]]=Introduction!$D$44,1,0)</f>
        <v>0</v>
      </c>
      <c r="R44" s="41">
        <v>8.9499999999999993</v>
      </c>
      <c r="S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customFormat="1" x14ac:dyDescent="0.2">
      <c r="A45" s="1" t="s">
        <v>46</v>
      </c>
      <c r="B45" s="1" t="s">
        <v>2</v>
      </c>
      <c r="C45" s="1" t="s">
        <v>70</v>
      </c>
      <c r="D45" s="46">
        <v>0</v>
      </c>
      <c r="E45" s="46">
        <v>213.45</v>
      </c>
      <c r="F45" s="46">
        <v>14.7</v>
      </c>
      <c r="G45" s="46">
        <v>0.59</v>
      </c>
      <c r="H45" s="46">
        <v>-560.81417999999996</v>
      </c>
      <c r="I45" s="49">
        <f>IF(Table2[[#This Row],[Order Priority]]=Introduction!$B$42,1,0)</f>
        <v>0</v>
      </c>
      <c r="J45" s="49">
        <f>IF(Table2[[#This Row],[Order Priority]]=Introduction!$B$43,1,0)</f>
        <v>0</v>
      </c>
      <c r="K45" s="49">
        <f>IF(Table2[[#This Row],[Order Priority]]=Introduction!$B$44,1,0)</f>
        <v>0</v>
      </c>
      <c r="L45" s="49">
        <f>IF(Table2[[#This Row],[Order Priority]]=Introduction!$B$45,1,0)</f>
        <v>0</v>
      </c>
      <c r="M45" s="49">
        <f>IF(Table2[[#This Row],[Ship Mode]]=Introduction!$C$42,1,0)</f>
        <v>1</v>
      </c>
      <c r="N45" s="48">
        <f>IF(Table2[[#This Row],[Ship Mode]]=Introduction!$C$44,1,0)</f>
        <v>0</v>
      </c>
      <c r="O45" s="48">
        <f>IF(Table2[[#This Row],[Customer Segment]]=Introduction!$D$45,1,0)</f>
        <v>0</v>
      </c>
      <c r="P45" s="48">
        <f>IF(Table2[[#This Row],[Customer Segment]]=Introduction!$D$42,1,0)</f>
        <v>0</v>
      </c>
      <c r="Q45" s="48">
        <f>IF(Table2[[#This Row],[Customer Segment]]=Introduction!$D$44,1,0)</f>
        <v>0</v>
      </c>
      <c r="R45" s="38">
        <v>224.12</v>
      </c>
      <c r="S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customFormat="1" x14ac:dyDescent="0.2">
      <c r="A46" s="1" t="s">
        <v>1</v>
      </c>
      <c r="B46" s="1" t="s">
        <v>2</v>
      </c>
      <c r="C46" s="1" t="s">
        <v>47</v>
      </c>
      <c r="D46" s="44">
        <v>0.03</v>
      </c>
      <c r="E46" s="44">
        <v>399.98</v>
      </c>
      <c r="F46" s="44">
        <v>12.06</v>
      </c>
      <c r="G46" s="44">
        <v>0.56000000000000005</v>
      </c>
      <c r="H46" s="44">
        <v>-663.51419999999996</v>
      </c>
      <c r="I46" s="49">
        <f>IF(Table2[[#This Row],[Order Priority]]=Introduction!$B$42,1,0)</f>
        <v>1</v>
      </c>
      <c r="J46" s="49">
        <f>IF(Table2[[#This Row],[Order Priority]]=Introduction!$B$43,1,0)</f>
        <v>0</v>
      </c>
      <c r="K46" s="49">
        <f>IF(Table2[[#This Row],[Order Priority]]=Introduction!$B$44,1,0)</f>
        <v>0</v>
      </c>
      <c r="L46" s="49">
        <f>IF(Table2[[#This Row],[Order Priority]]=Introduction!$B$45,1,0)</f>
        <v>0</v>
      </c>
      <c r="M46" s="49">
        <f>IF(Table2[[#This Row],[Ship Mode]]=Introduction!$C$42,1,0)</f>
        <v>1</v>
      </c>
      <c r="N46" s="48">
        <f>IF(Table2[[#This Row],[Ship Mode]]=Introduction!$C$44,1,0)</f>
        <v>0</v>
      </c>
      <c r="O46" s="48">
        <f>IF(Table2[[#This Row],[Customer Segment]]=Introduction!$D$45,1,0)</f>
        <v>0</v>
      </c>
      <c r="P46" s="48">
        <f>IF(Table2[[#This Row],[Customer Segment]]=Introduction!$D$42,1,0)</f>
        <v>0</v>
      </c>
      <c r="Q46" s="48">
        <f>IF(Table2[[#This Row],[Customer Segment]]=Introduction!$D$44,1,0)</f>
        <v>1</v>
      </c>
      <c r="R46" s="41">
        <v>807</v>
      </c>
      <c r="S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customFormat="1" x14ac:dyDescent="0.2">
      <c r="A47" s="1" t="s">
        <v>1</v>
      </c>
      <c r="B47" s="1" t="s">
        <v>14</v>
      </c>
      <c r="C47" s="1" t="s">
        <v>70</v>
      </c>
      <c r="D47" s="46">
        <v>0.03</v>
      </c>
      <c r="E47" s="46">
        <v>3.36</v>
      </c>
      <c r="F47" s="46">
        <v>6.27</v>
      </c>
      <c r="G47" s="46">
        <v>0.4</v>
      </c>
      <c r="H47" s="46">
        <v>-94.258600000000001</v>
      </c>
      <c r="I47" s="49">
        <f>IF(Table2[[#This Row],[Order Priority]]=Introduction!$B$42,1,0)</f>
        <v>1</v>
      </c>
      <c r="J47" s="49">
        <f>IF(Table2[[#This Row],[Order Priority]]=Introduction!$B$43,1,0)</f>
        <v>0</v>
      </c>
      <c r="K47" s="49">
        <f>IF(Table2[[#This Row],[Order Priority]]=Introduction!$B$44,1,0)</f>
        <v>0</v>
      </c>
      <c r="L47" s="49">
        <f>IF(Table2[[#This Row],[Order Priority]]=Introduction!$B$45,1,0)</f>
        <v>0</v>
      </c>
      <c r="M47" s="49">
        <f>IF(Table2[[#This Row],[Ship Mode]]=Introduction!$C$42,1,0)</f>
        <v>0</v>
      </c>
      <c r="N47" s="48">
        <f>IF(Table2[[#This Row],[Ship Mode]]=Introduction!$C$44,1,0)</f>
        <v>1</v>
      </c>
      <c r="O47" s="48">
        <f>IF(Table2[[#This Row],[Customer Segment]]=Introduction!$D$45,1,0)</f>
        <v>0</v>
      </c>
      <c r="P47" s="48">
        <f>IF(Table2[[#This Row],[Customer Segment]]=Introduction!$D$42,1,0)</f>
        <v>0</v>
      </c>
      <c r="Q47" s="48">
        <f>IF(Table2[[#This Row],[Customer Segment]]=Introduction!$D$44,1,0)</f>
        <v>0</v>
      </c>
      <c r="R47" s="38">
        <v>14.9</v>
      </c>
      <c r="S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customFormat="1" x14ac:dyDescent="0.2">
      <c r="A48" s="1" t="s">
        <v>1</v>
      </c>
      <c r="B48" s="1" t="s">
        <v>63</v>
      </c>
      <c r="C48" s="1" t="s">
        <v>70</v>
      </c>
      <c r="D48" s="44">
        <v>7.0000000000000007E-2</v>
      </c>
      <c r="E48" s="44">
        <v>3.71</v>
      </c>
      <c r="F48" s="44">
        <v>1.93</v>
      </c>
      <c r="G48" s="44">
        <v>0.35</v>
      </c>
      <c r="H48" s="44">
        <v>6.3308</v>
      </c>
      <c r="I48" s="49">
        <f>IF(Table2[[#This Row],[Order Priority]]=Introduction!$B$42,1,0)</f>
        <v>1</v>
      </c>
      <c r="J48" s="49">
        <f>IF(Table2[[#This Row],[Order Priority]]=Introduction!$B$43,1,0)</f>
        <v>0</v>
      </c>
      <c r="K48" s="49">
        <f>IF(Table2[[#This Row],[Order Priority]]=Introduction!$B$44,1,0)</f>
        <v>0</v>
      </c>
      <c r="L48" s="49">
        <f>IF(Table2[[#This Row],[Order Priority]]=Introduction!$B$45,1,0)</f>
        <v>0</v>
      </c>
      <c r="M48" s="49">
        <f>IF(Table2[[#This Row],[Ship Mode]]=Introduction!$C$42,1,0)</f>
        <v>0</v>
      </c>
      <c r="N48" s="48">
        <f>IF(Table2[[#This Row],[Ship Mode]]=Introduction!$C$44,1,0)</f>
        <v>0</v>
      </c>
      <c r="O48" s="48">
        <f>IF(Table2[[#This Row],[Customer Segment]]=Introduction!$D$45,1,0)</f>
        <v>0</v>
      </c>
      <c r="P48" s="48">
        <f>IF(Table2[[#This Row],[Customer Segment]]=Introduction!$D$42,1,0)</f>
        <v>0</v>
      </c>
      <c r="Q48" s="48">
        <f>IF(Table2[[#This Row],[Customer Segment]]=Introduction!$D$44,1,0)</f>
        <v>0</v>
      </c>
      <c r="R48" s="41">
        <v>39.64</v>
      </c>
      <c r="S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customFormat="1" x14ac:dyDescent="0.2">
      <c r="A49" s="1" t="s">
        <v>13</v>
      </c>
      <c r="B49" s="1" t="s">
        <v>2</v>
      </c>
      <c r="C49" s="1" t="s">
        <v>47</v>
      </c>
      <c r="D49" s="46">
        <v>0.06</v>
      </c>
      <c r="E49" s="46">
        <v>350.98</v>
      </c>
      <c r="F49" s="46">
        <v>30</v>
      </c>
      <c r="G49" s="46">
        <v>0.61</v>
      </c>
      <c r="H49" s="46">
        <v>-489.41559999999998</v>
      </c>
      <c r="I49" s="49">
        <f>IF(Table2[[#This Row],[Order Priority]]=Introduction!$B$42,1,0)</f>
        <v>0</v>
      </c>
      <c r="J49" s="49">
        <f>IF(Table2[[#This Row],[Order Priority]]=Introduction!$B$43,1,0)</f>
        <v>1</v>
      </c>
      <c r="K49" s="49">
        <f>IF(Table2[[#This Row],[Order Priority]]=Introduction!$B$44,1,0)</f>
        <v>0</v>
      </c>
      <c r="L49" s="49">
        <f>IF(Table2[[#This Row],[Order Priority]]=Introduction!$B$45,1,0)</f>
        <v>0</v>
      </c>
      <c r="M49" s="49">
        <f>IF(Table2[[#This Row],[Ship Mode]]=Introduction!$C$42,1,0)</f>
        <v>1</v>
      </c>
      <c r="N49" s="48">
        <f>IF(Table2[[#This Row],[Ship Mode]]=Introduction!$C$44,1,0)</f>
        <v>0</v>
      </c>
      <c r="O49" s="48">
        <f>IF(Table2[[#This Row],[Customer Segment]]=Introduction!$D$45,1,0)</f>
        <v>0</v>
      </c>
      <c r="P49" s="48">
        <f>IF(Table2[[#This Row],[Customer Segment]]=Introduction!$D$42,1,0)</f>
        <v>0</v>
      </c>
      <c r="Q49" s="48">
        <f>IF(Table2[[#This Row],[Customer Segment]]=Introduction!$D$44,1,0)</f>
        <v>1</v>
      </c>
      <c r="R49" s="38">
        <v>346.52</v>
      </c>
      <c r="S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customFormat="1" x14ac:dyDescent="0.2">
      <c r="A50" s="1" t="s">
        <v>13</v>
      </c>
      <c r="B50" s="1" t="s">
        <v>14</v>
      </c>
      <c r="C50" s="1" t="s">
        <v>70</v>
      </c>
      <c r="D50" s="44">
        <v>0.06</v>
      </c>
      <c r="E50" s="44">
        <v>105.29</v>
      </c>
      <c r="F50" s="44">
        <v>10.119999999999999</v>
      </c>
      <c r="G50" s="44">
        <v>0.79</v>
      </c>
      <c r="H50" s="44">
        <v>-45.01</v>
      </c>
      <c r="I50" s="49">
        <f>IF(Table2[[#This Row],[Order Priority]]=Introduction!$B$42,1,0)</f>
        <v>0</v>
      </c>
      <c r="J50" s="49">
        <f>IF(Table2[[#This Row],[Order Priority]]=Introduction!$B$43,1,0)</f>
        <v>1</v>
      </c>
      <c r="K50" s="49">
        <f>IF(Table2[[#This Row],[Order Priority]]=Introduction!$B$44,1,0)</f>
        <v>0</v>
      </c>
      <c r="L50" s="49">
        <f>IF(Table2[[#This Row],[Order Priority]]=Introduction!$B$45,1,0)</f>
        <v>0</v>
      </c>
      <c r="M50" s="49">
        <f>IF(Table2[[#This Row],[Ship Mode]]=Introduction!$C$42,1,0)</f>
        <v>0</v>
      </c>
      <c r="N50" s="48">
        <f>IF(Table2[[#This Row],[Ship Mode]]=Introduction!$C$44,1,0)</f>
        <v>1</v>
      </c>
      <c r="O50" s="48">
        <f>IF(Table2[[#This Row],[Customer Segment]]=Introduction!$D$45,1,0)</f>
        <v>0</v>
      </c>
      <c r="P50" s="48">
        <f>IF(Table2[[#This Row],[Customer Segment]]=Introduction!$D$42,1,0)</f>
        <v>0</v>
      </c>
      <c r="Q50" s="48">
        <f>IF(Table2[[#This Row],[Customer Segment]]=Introduction!$D$44,1,0)</f>
        <v>0</v>
      </c>
      <c r="R50" s="41">
        <v>1202.6600000000001</v>
      </c>
      <c r="S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customFormat="1" x14ac:dyDescent="0.2">
      <c r="A51" s="1" t="s">
        <v>23</v>
      </c>
      <c r="B51" s="1" t="s">
        <v>14</v>
      </c>
      <c r="C51" s="1" t="s">
        <v>70</v>
      </c>
      <c r="D51" s="46">
        <v>0.05</v>
      </c>
      <c r="E51" s="46">
        <v>161.55000000000001</v>
      </c>
      <c r="F51" s="46">
        <v>19.989999999999998</v>
      </c>
      <c r="G51" s="46">
        <v>0.66</v>
      </c>
      <c r="H51" s="46">
        <v>35.31</v>
      </c>
      <c r="I51" s="49">
        <f>IF(Table2[[#This Row],[Order Priority]]=Introduction!$B$42,1,0)</f>
        <v>0</v>
      </c>
      <c r="J51" s="49">
        <f>IF(Table2[[#This Row],[Order Priority]]=Introduction!$B$43,1,0)</f>
        <v>0</v>
      </c>
      <c r="K51" s="49">
        <f>IF(Table2[[#This Row],[Order Priority]]=Introduction!$B$44,1,0)</f>
        <v>1</v>
      </c>
      <c r="L51" s="49">
        <f>IF(Table2[[#This Row],[Order Priority]]=Introduction!$B$45,1,0)</f>
        <v>0</v>
      </c>
      <c r="M51" s="49">
        <f>IF(Table2[[#This Row],[Ship Mode]]=Introduction!$C$42,1,0)</f>
        <v>0</v>
      </c>
      <c r="N51" s="48">
        <f>IF(Table2[[#This Row],[Ship Mode]]=Introduction!$C$44,1,0)</f>
        <v>1</v>
      </c>
      <c r="O51" s="48">
        <f>IF(Table2[[#This Row],[Customer Segment]]=Introduction!$D$45,1,0)</f>
        <v>0</v>
      </c>
      <c r="P51" s="48">
        <f>IF(Table2[[#This Row],[Customer Segment]]=Introduction!$D$42,1,0)</f>
        <v>0</v>
      </c>
      <c r="Q51" s="48">
        <f>IF(Table2[[#This Row],[Customer Segment]]=Introduction!$D$44,1,0)</f>
        <v>0</v>
      </c>
      <c r="R51" s="38">
        <v>499.31</v>
      </c>
      <c r="S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customFormat="1" x14ac:dyDescent="0.2">
      <c r="A52" s="1" t="s">
        <v>92</v>
      </c>
      <c r="B52" s="1" t="s">
        <v>14</v>
      </c>
      <c r="C52" s="1" t="s">
        <v>47</v>
      </c>
      <c r="D52" s="44">
        <v>0.05</v>
      </c>
      <c r="E52" s="44">
        <v>363.25</v>
      </c>
      <c r="F52" s="44">
        <v>19.989999999999998</v>
      </c>
      <c r="G52" s="44">
        <v>0.56999999999999995</v>
      </c>
      <c r="H52" s="44">
        <v>1766.7795000000001</v>
      </c>
      <c r="I52" s="49">
        <f>IF(Table2[[#This Row],[Order Priority]]=Introduction!$B$42,1,0)</f>
        <v>0</v>
      </c>
      <c r="J52" s="49">
        <f>IF(Table2[[#This Row],[Order Priority]]=Introduction!$B$43,1,0)</f>
        <v>0</v>
      </c>
      <c r="K52" s="49">
        <f>IF(Table2[[#This Row],[Order Priority]]=Introduction!$B$44,1,0)</f>
        <v>0</v>
      </c>
      <c r="L52" s="49">
        <f>IF(Table2[[#This Row],[Order Priority]]=Introduction!$B$45,1,0)</f>
        <v>1</v>
      </c>
      <c r="M52" s="49">
        <f>IF(Table2[[#This Row],[Ship Mode]]=Introduction!$C$42,1,0)</f>
        <v>0</v>
      </c>
      <c r="N52" s="48">
        <f>IF(Table2[[#This Row],[Ship Mode]]=Introduction!$C$44,1,0)</f>
        <v>1</v>
      </c>
      <c r="O52" s="48">
        <f>IF(Table2[[#This Row],[Customer Segment]]=Introduction!$D$45,1,0)</f>
        <v>0</v>
      </c>
      <c r="P52" s="48">
        <f>IF(Table2[[#This Row],[Customer Segment]]=Introduction!$D$42,1,0)</f>
        <v>0</v>
      </c>
      <c r="Q52" s="48">
        <f>IF(Table2[[#This Row],[Customer Segment]]=Introduction!$D$44,1,0)</f>
        <v>1</v>
      </c>
      <c r="R52" s="41">
        <v>2560.5500000000002</v>
      </c>
      <c r="S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customFormat="1" x14ac:dyDescent="0.2">
      <c r="A53" s="1" t="s">
        <v>1</v>
      </c>
      <c r="B53" s="1" t="s">
        <v>14</v>
      </c>
      <c r="C53" s="1" t="s">
        <v>15</v>
      </c>
      <c r="D53" s="46">
        <v>0.08</v>
      </c>
      <c r="E53" s="46">
        <v>1.81</v>
      </c>
      <c r="F53" s="46">
        <v>0.75</v>
      </c>
      <c r="G53" s="46">
        <v>0.57999999999999996</v>
      </c>
      <c r="H53" s="46">
        <v>1.3224</v>
      </c>
      <c r="I53" s="49">
        <f>IF(Table2[[#This Row],[Order Priority]]=Introduction!$B$42,1,0)</f>
        <v>1</v>
      </c>
      <c r="J53" s="49">
        <f>IF(Table2[[#This Row],[Order Priority]]=Introduction!$B$43,1,0)</f>
        <v>0</v>
      </c>
      <c r="K53" s="49">
        <f>IF(Table2[[#This Row],[Order Priority]]=Introduction!$B$44,1,0)</f>
        <v>0</v>
      </c>
      <c r="L53" s="49">
        <f>IF(Table2[[#This Row],[Order Priority]]=Introduction!$B$45,1,0)</f>
        <v>0</v>
      </c>
      <c r="M53" s="49">
        <f>IF(Table2[[#This Row],[Ship Mode]]=Introduction!$C$42,1,0)</f>
        <v>0</v>
      </c>
      <c r="N53" s="48">
        <f>IF(Table2[[#This Row],[Ship Mode]]=Introduction!$C$44,1,0)</f>
        <v>1</v>
      </c>
      <c r="O53" s="48">
        <f>IF(Table2[[#This Row],[Customer Segment]]=Introduction!$D$45,1,0)</f>
        <v>0</v>
      </c>
      <c r="P53" s="48">
        <f>IF(Table2[[#This Row],[Customer Segment]]=Introduction!$D$42,1,0)</f>
        <v>1</v>
      </c>
      <c r="Q53" s="48">
        <f>IF(Table2[[#This Row],[Customer Segment]]=Introduction!$D$44,1,0)</f>
        <v>0</v>
      </c>
      <c r="R53" s="38">
        <v>19.97</v>
      </c>
      <c r="S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customFormat="1" x14ac:dyDescent="0.2">
      <c r="A54" s="1" t="s">
        <v>1</v>
      </c>
      <c r="B54" s="1" t="s">
        <v>14</v>
      </c>
      <c r="C54" s="1" t="s">
        <v>15</v>
      </c>
      <c r="D54" s="44">
        <v>0.04</v>
      </c>
      <c r="E54" s="44">
        <v>125.99</v>
      </c>
      <c r="F54" s="44">
        <v>5.26</v>
      </c>
      <c r="G54" s="44">
        <v>0.55000000000000004</v>
      </c>
      <c r="H54" s="44">
        <v>455.42070000000001</v>
      </c>
      <c r="I54" s="49">
        <f>IF(Table2[[#This Row],[Order Priority]]=Introduction!$B$42,1,0)</f>
        <v>1</v>
      </c>
      <c r="J54" s="49">
        <f>IF(Table2[[#This Row],[Order Priority]]=Introduction!$B$43,1,0)</f>
        <v>0</v>
      </c>
      <c r="K54" s="49">
        <f>IF(Table2[[#This Row],[Order Priority]]=Introduction!$B$44,1,0)</f>
        <v>0</v>
      </c>
      <c r="L54" s="49">
        <f>IF(Table2[[#This Row],[Order Priority]]=Introduction!$B$45,1,0)</f>
        <v>0</v>
      </c>
      <c r="M54" s="49">
        <f>IF(Table2[[#This Row],[Ship Mode]]=Introduction!$C$42,1,0)</f>
        <v>0</v>
      </c>
      <c r="N54" s="48">
        <f>IF(Table2[[#This Row],[Ship Mode]]=Introduction!$C$44,1,0)</f>
        <v>1</v>
      </c>
      <c r="O54" s="48">
        <f>IF(Table2[[#This Row],[Customer Segment]]=Introduction!$D$45,1,0)</f>
        <v>0</v>
      </c>
      <c r="P54" s="48">
        <f>IF(Table2[[#This Row],[Customer Segment]]=Introduction!$D$42,1,0)</f>
        <v>1</v>
      </c>
      <c r="Q54" s="48">
        <f>IF(Table2[[#This Row],[Customer Segment]]=Introduction!$D$44,1,0)</f>
        <v>0</v>
      </c>
      <c r="R54" s="41">
        <v>660.03</v>
      </c>
      <c r="S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customFormat="1" x14ac:dyDescent="0.2">
      <c r="A55" s="1" t="s">
        <v>1</v>
      </c>
      <c r="B55" s="1" t="s">
        <v>14</v>
      </c>
      <c r="C55" s="1" t="s">
        <v>3</v>
      </c>
      <c r="D55" s="46">
        <v>0.01</v>
      </c>
      <c r="E55" s="46">
        <v>194.3</v>
      </c>
      <c r="F55" s="46">
        <v>11.54</v>
      </c>
      <c r="G55" s="46">
        <v>0.59</v>
      </c>
      <c r="H55" s="46">
        <v>690.17939999999999</v>
      </c>
      <c r="I55" s="49">
        <f>IF(Table2[[#This Row],[Order Priority]]=Introduction!$B$42,1,0)</f>
        <v>1</v>
      </c>
      <c r="J55" s="49">
        <f>IF(Table2[[#This Row],[Order Priority]]=Introduction!$B$43,1,0)</f>
        <v>0</v>
      </c>
      <c r="K55" s="49">
        <f>IF(Table2[[#This Row],[Order Priority]]=Introduction!$B$44,1,0)</f>
        <v>0</v>
      </c>
      <c r="L55" s="49">
        <f>IF(Table2[[#This Row],[Order Priority]]=Introduction!$B$45,1,0)</f>
        <v>0</v>
      </c>
      <c r="M55" s="49">
        <f>IF(Table2[[#This Row],[Ship Mode]]=Introduction!$C$42,1,0)</f>
        <v>0</v>
      </c>
      <c r="N55" s="48">
        <f>IF(Table2[[#This Row],[Ship Mode]]=Introduction!$C$44,1,0)</f>
        <v>1</v>
      </c>
      <c r="O55" s="48">
        <f>IF(Table2[[#This Row],[Customer Segment]]=Introduction!$D$45,1,0)</f>
        <v>1</v>
      </c>
      <c r="P55" s="48">
        <f>IF(Table2[[#This Row],[Customer Segment]]=Introduction!$D$42,1,0)</f>
        <v>0</v>
      </c>
      <c r="Q55" s="48">
        <f>IF(Table2[[#This Row],[Customer Segment]]=Introduction!$D$44,1,0)</f>
        <v>0</v>
      </c>
      <c r="R55" s="38">
        <v>1000.26</v>
      </c>
      <c r="S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customFormat="1" x14ac:dyDescent="0.2">
      <c r="A56" s="1" t="s">
        <v>1</v>
      </c>
      <c r="B56" s="1" t="s">
        <v>14</v>
      </c>
      <c r="C56" s="1" t="s">
        <v>3</v>
      </c>
      <c r="D56" s="44">
        <v>0.02</v>
      </c>
      <c r="E56" s="44">
        <v>209.84</v>
      </c>
      <c r="F56" s="44">
        <v>21.21</v>
      </c>
      <c r="G56" s="44">
        <v>0.59</v>
      </c>
      <c r="H56" s="44">
        <v>1507.6431</v>
      </c>
      <c r="I56" s="49">
        <f>IF(Table2[[#This Row],[Order Priority]]=Introduction!$B$42,1,0)</f>
        <v>1</v>
      </c>
      <c r="J56" s="49">
        <f>IF(Table2[[#This Row],[Order Priority]]=Introduction!$B$43,1,0)</f>
        <v>0</v>
      </c>
      <c r="K56" s="49">
        <f>IF(Table2[[#This Row],[Order Priority]]=Introduction!$B$44,1,0)</f>
        <v>0</v>
      </c>
      <c r="L56" s="49">
        <f>IF(Table2[[#This Row],[Order Priority]]=Introduction!$B$45,1,0)</f>
        <v>0</v>
      </c>
      <c r="M56" s="49">
        <f>IF(Table2[[#This Row],[Ship Mode]]=Introduction!$C$42,1,0)</f>
        <v>0</v>
      </c>
      <c r="N56" s="48">
        <f>IF(Table2[[#This Row],[Ship Mode]]=Introduction!$C$44,1,0)</f>
        <v>1</v>
      </c>
      <c r="O56" s="48">
        <f>IF(Table2[[#This Row],[Customer Segment]]=Introduction!$D$45,1,0)</f>
        <v>1</v>
      </c>
      <c r="P56" s="48">
        <f>IF(Table2[[#This Row],[Customer Segment]]=Introduction!$D$42,1,0)</f>
        <v>0</v>
      </c>
      <c r="Q56" s="48">
        <f>IF(Table2[[#This Row],[Customer Segment]]=Introduction!$D$44,1,0)</f>
        <v>0</v>
      </c>
      <c r="R56" s="41">
        <v>2184.9899999999998</v>
      </c>
      <c r="S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customFormat="1" x14ac:dyDescent="0.2">
      <c r="A57" s="1" t="s">
        <v>1</v>
      </c>
      <c r="B57" s="1" t="s">
        <v>2</v>
      </c>
      <c r="C57" s="1" t="s">
        <v>3</v>
      </c>
      <c r="D57" s="46">
        <v>0</v>
      </c>
      <c r="E57" s="46">
        <v>145.44999999999999</v>
      </c>
      <c r="F57" s="46">
        <v>17.850000000000001</v>
      </c>
      <c r="G57" s="46">
        <v>0.56000000000000005</v>
      </c>
      <c r="H57" s="46">
        <v>801.74680000000001</v>
      </c>
      <c r="I57" s="49">
        <f>IF(Table2[[#This Row],[Order Priority]]=Introduction!$B$42,1,0)</f>
        <v>1</v>
      </c>
      <c r="J57" s="49">
        <f>IF(Table2[[#This Row],[Order Priority]]=Introduction!$B$43,1,0)</f>
        <v>0</v>
      </c>
      <c r="K57" s="49">
        <f>IF(Table2[[#This Row],[Order Priority]]=Introduction!$B$44,1,0)</f>
        <v>0</v>
      </c>
      <c r="L57" s="49">
        <f>IF(Table2[[#This Row],[Order Priority]]=Introduction!$B$45,1,0)</f>
        <v>0</v>
      </c>
      <c r="M57" s="49">
        <f>IF(Table2[[#This Row],[Ship Mode]]=Introduction!$C$42,1,0)</f>
        <v>1</v>
      </c>
      <c r="N57" s="48">
        <f>IF(Table2[[#This Row],[Ship Mode]]=Introduction!$C$44,1,0)</f>
        <v>0</v>
      </c>
      <c r="O57" s="48">
        <f>IF(Table2[[#This Row],[Customer Segment]]=Introduction!$D$45,1,0)</f>
        <v>1</v>
      </c>
      <c r="P57" s="48">
        <f>IF(Table2[[#This Row],[Customer Segment]]=Introduction!$D$42,1,0)</f>
        <v>0</v>
      </c>
      <c r="Q57" s="48">
        <f>IF(Table2[[#This Row],[Customer Segment]]=Introduction!$D$44,1,0)</f>
        <v>0</v>
      </c>
      <c r="R57" s="38">
        <v>1191.2</v>
      </c>
      <c r="S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customFormat="1" x14ac:dyDescent="0.2">
      <c r="A58" s="1" t="s">
        <v>13</v>
      </c>
      <c r="B58" s="1" t="s">
        <v>14</v>
      </c>
      <c r="C58" s="1" t="s">
        <v>15</v>
      </c>
      <c r="D58" s="44">
        <v>0.03</v>
      </c>
      <c r="E58" s="44">
        <v>28.48</v>
      </c>
      <c r="F58" s="44">
        <v>1.99</v>
      </c>
      <c r="G58" s="44">
        <v>0.4</v>
      </c>
      <c r="H58" s="44">
        <v>-35.290399999999998</v>
      </c>
      <c r="I58" s="49">
        <f>IF(Table2[[#This Row],[Order Priority]]=Introduction!$B$42,1,0)</f>
        <v>0</v>
      </c>
      <c r="J58" s="49">
        <f>IF(Table2[[#This Row],[Order Priority]]=Introduction!$B$43,1,0)</f>
        <v>1</v>
      </c>
      <c r="K58" s="49">
        <f>IF(Table2[[#This Row],[Order Priority]]=Introduction!$B$44,1,0)</f>
        <v>0</v>
      </c>
      <c r="L58" s="49">
        <f>IF(Table2[[#This Row],[Order Priority]]=Introduction!$B$45,1,0)</f>
        <v>0</v>
      </c>
      <c r="M58" s="49">
        <f>IF(Table2[[#This Row],[Ship Mode]]=Introduction!$C$42,1,0)</f>
        <v>0</v>
      </c>
      <c r="N58" s="48">
        <f>IF(Table2[[#This Row],[Ship Mode]]=Introduction!$C$44,1,0)</f>
        <v>1</v>
      </c>
      <c r="O58" s="48">
        <f>IF(Table2[[#This Row],[Customer Segment]]=Introduction!$D$45,1,0)</f>
        <v>0</v>
      </c>
      <c r="P58" s="48">
        <f>IF(Table2[[#This Row],[Customer Segment]]=Introduction!$D$42,1,0)</f>
        <v>1</v>
      </c>
      <c r="Q58" s="48">
        <f>IF(Table2[[#This Row],[Customer Segment]]=Introduction!$D$44,1,0)</f>
        <v>0</v>
      </c>
      <c r="R58" s="41">
        <v>55.25</v>
      </c>
      <c r="S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customFormat="1" x14ac:dyDescent="0.2">
      <c r="A59" s="1" t="s">
        <v>13</v>
      </c>
      <c r="B59" s="1" t="s">
        <v>14</v>
      </c>
      <c r="C59" s="1" t="s">
        <v>15</v>
      </c>
      <c r="D59" s="46">
        <v>0.01</v>
      </c>
      <c r="E59" s="46">
        <v>205.99</v>
      </c>
      <c r="F59" s="46">
        <v>5.99</v>
      </c>
      <c r="G59" s="46">
        <v>0.59</v>
      </c>
      <c r="H59" s="46">
        <v>-74.883600000000001</v>
      </c>
      <c r="I59" s="49">
        <f>IF(Table2[[#This Row],[Order Priority]]=Introduction!$B$42,1,0)</f>
        <v>0</v>
      </c>
      <c r="J59" s="49">
        <f>IF(Table2[[#This Row],[Order Priority]]=Introduction!$B$43,1,0)</f>
        <v>1</v>
      </c>
      <c r="K59" s="49">
        <f>IF(Table2[[#This Row],[Order Priority]]=Introduction!$B$44,1,0)</f>
        <v>0</v>
      </c>
      <c r="L59" s="49">
        <f>IF(Table2[[#This Row],[Order Priority]]=Introduction!$B$45,1,0)</f>
        <v>0</v>
      </c>
      <c r="M59" s="49">
        <f>IF(Table2[[#This Row],[Ship Mode]]=Introduction!$C$42,1,0)</f>
        <v>0</v>
      </c>
      <c r="N59" s="48">
        <f>IF(Table2[[#This Row],[Ship Mode]]=Introduction!$C$44,1,0)</f>
        <v>1</v>
      </c>
      <c r="O59" s="48">
        <f>IF(Table2[[#This Row],[Customer Segment]]=Introduction!$D$45,1,0)</f>
        <v>0</v>
      </c>
      <c r="P59" s="48">
        <f>IF(Table2[[#This Row],[Customer Segment]]=Introduction!$D$42,1,0)</f>
        <v>1</v>
      </c>
      <c r="Q59" s="48">
        <f>IF(Table2[[#This Row],[Customer Segment]]=Introduction!$D$44,1,0)</f>
        <v>0</v>
      </c>
      <c r="R59" s="38">
        <v>551.22</v>
      </c>
      <c r="S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customFormat="1" x14ac:dyDescent="0.2">
      <c r="A60" s="1" t="s">
        <v>13</v>
      </c>
      <c r="B60" s="1" t="s">
        <v>2</v>
      </c>
      <c r="C60" s="1" t="s">
        <v>47</v>
      </c>
      <c r="D60" s="44">
        <v>0.08</v>
      </c>
      <c r="E60" s="44">
        <v>120.97</v>
      </c>
      <c r="F60" s="44">
        <v>26.3</v>
      </c>
      <c r="G60" s="44">
        <v>0.38</v>
      </c>
      <c r="H60" s="44">
        <v>-233.840688</v>
      </c>
      <c r="I60" s="49">
        <f>IF(Table2[[#This Row],[Order Priority]]=Introduction!$B$42,1,0)</f>
        <v>0</v>
      </c>
      <c r="J60" s="49">
        <f>IF(Table2[[#This Row],[Order Priority]]=Introduction!$B$43,1,0)</f>
        <v>1</v>
      </c>
      <c r="K60" s="49">
        <f>IF(Table2[[#This Row],[Order Priority]]=Introduction!$B$44,1,0)</f>
        <v>0</v>
      </c>
      <c r="L60" s="49">
        <f>IF(Table2[[#This Row],[Order Priority]]=Introduction!$B$45,1,0)</f>
        <v>0</v>
      </c>
      <c r="M60" s="49">
        <f>IF(Table2[[#This Row],[Ship Mode]]=Introduction!$C$42,1,0)</f>
        <v>1</v>
      </c>
      <c r="N60" s="48">
        <f>IF(Table2[[#This Row],[Ship Mode]]=Introduction!$C$44,1,0)</f>
        <v>0</v>
      </c>
      <c r="O60" s="48">
        <f>IF(Table2[[#This Row],[Customer Segment]]=Introduction!$D$45,1,0)</f>
        <v>0</v>
      </c>
      <c r="P60" s="48">
        <f>IF(Table2[[#This Row],[Customer Segment]]=Introduction!$D$42,1,0)</f>
        <v>0</v>
      </c>
      <c r="Q60" s="48">
        <f>IF(Table2[[#This Row],[Customer Segment]]=Introduction!$D$44,1,0)</f>
        <v>1</v>
      </c>
      <c r="R60" s="41">
        <v>233.58</v>
      </c>
      <c r="S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customFormat="1" x14ac:dyDescent="0.2">
      <c r="A61" s="1" t="s">
        <v>23</v>
      </c>
      <c r="B61" s="1" t="s">
        <v>14</v>
      </c>
      <c r="C61" s="1" t="s">
        <v>47</v>
      </c>
      <c r="D61" s="46">
        <v>0.01</v>
      </c>
      <c r="E61" s="46">
        <v>8.8800000000000008</v>
      </c>
      <c r="F61" s="46">
        <v>6.28</v>
      </c>
      <c r="G61" s="46">
        <v>0.35</v>
      </c>
      <c r="H61" s="46">
        <v>-15.456</v>
      </c>
      <c r="I61" s="49">
        <f>IF(Table2[[#This Row],[Order Priority]]=Introduction!$B$42,1,0)</f>
        <v>0</v>
      </c>
      <c r="J61" s="49">
        <f>IF(Table2[[#This Row],[Order Priority]]=Introduction!$B$43,1,0)</f>
        <v>0</v>
      </c>
      <c r="K61" s="49">
        <f>IF(Table2[[#This Row],[Order Priority]]=Introduction!$B$44,1,0)</f>
        <v>1</v>
      </c>
      <c r="L61" s="49">
        <f>IF(Table2[[#This Row],[Order Priority]]=Introduction!$B$45,1,0)</f>
        <v>0</v>
      </c>
      <c r="M61" s="49">
        <f>IF(Table2[[#This Row],[Ship Mode]]=Introduction!$C$42,1,0)</f>
        <v>0</v>
      </c>
      <c r="N61" s="48">
        <f>IF(Table2[[#This Row],[Ship Mode]]=Introduction!$C$44,1,0)</f>
        <v>1</v>
      </c>
      <c r="O61" s="48">
        <f>IF(Table2[[#This Row],[Customer Segment]]=Introduction!$D$45,1,0)</f>
        <v>0</v>
      </c>
      <c r="P61" s="48">
        <f>IF(Table2[[#This Row],[Customer Segment]]=Introduction!$D$42,1,0)</f>
        <v>0</v>
      </c>
      <c r="Q61" s="48">
        <f>IF(Table2[[#This Row],[Customer Segment]]=Introduction!$D$44,1,0)</f>
        <v>1</v>
      </c>
      <c r="R61" s="38">
        <v>19.86</v>
      </c>
      <c r="S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customFormat="1" x14ac:dyDescent="0.2">
      <c r="A62" s="1" t="s">
        <v>23</v>
      </c>
      <c r="B62" s="1" t="s">
        <v>14</v>
      </c>
      <c r="C62" s="1" t="s">
        <v>47</v>
      </c>
      <c r="D62" s="44">
        <v>0.06</v>
      </c>
      <c r="E62" s="44">
        <v>2.88</v>
      </c>
      <c r="F62" s="44">
        <v>0.99</v>
      </c>
      <c r="G62" s="44">
        <v>0.36</v>
      </c>
      <c r="H62" s="44">
        <v>16.049399999999999</v>
      </c>
      <c r="I62" s="49">
        <f>IF(Table2[[#This Row],[Order Priority]]=Introduction!$B$42,1,0)</f>
        <v>0</v>
      </c>
      <c r="J62" s="49">
        <f>IF(Table2[[#This Row],[Order Priority]]=Introduction!$B$43,1,0)</f>
        <v>0</v>
      </c>
      <c r="K62" s="49">
        <f>IF(Table2[[#This Row],[Order Priority]]=Introduction!$B$44,1,0)</f>
        <v>1</v>
      </c>
      <c r="L62" s="49">
        <f>IF(Table2[[#This Row],[Order Priority]]=Introduction!$B$45,1,0)</f>
        <v>0</v>
      </c>
      <c r="M62" s="49">
        <f>IF(Table2[[#This Row],[Ship Mode]]=Introduction!$C$42,1,0)</f>
        <v>0</v>
      </c>
      <c r="N62" s="48">
        <f>IF(Table2[[#This Row],[Ship Mode]]=Introduction!$C$44,1,0)</f>
        <v>1</v>
      </c>
      <c r="O62" s="48">
        <f>IF(Table2[[#This Row],[Customer Segment]]=Introduction!$D$45,1,0)</f>
        <v>0</v>
      </c>
      <c r="P62" s="48">
        <f>IF(Table2[[#This Row],[Customer Segment]]=Introduction!$D$42,1,0)</f>
        <v>0</v>
      </c>
      <c r="Q62" s="48">
        <f>IF(Table2[[#This Row],[Customer Segment]]=Introduction!$D$44,1,0)</f>
        <v>1</v>
      </c>
      <c r="R62" s="41">
        <v>23.26</v>
      </c>
      <c r="S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customFormat="1" x14ac:dyDescent="0.2">
      <c r="A63" s="1" t="s">
        <v>23</v>
      </c>
      <c r="B63" s="1" t="s">
        <v>14</v>
      </c>
      <c r="C63" s="1" t="s">
        <v>47</v>
      </c>
      <c r="D63" s="46">
        <v>0.05</v>
      </c>
      <c r="E63" s="46">
        <v>80.98</v>
      </c>
      <c r="F63" s="46">
        <v>35</v>
      </c>
      <c r="G63" s="46">
        <v>0.81</v>
      </c>
      <c r="H63" s="46">
        <v>-746.44</v>
      </c>
      <c r="I63" s="49">
        <f>IF(Table2[[#This Row],[Order Priority]]=Introduction!$B$42,1,0)</f>
        <v>0</v>
      </c>
      <c r="J63" s="49">
        <f>IF(Table2[[#This Row],[Order Priority]]=Introduction!$B$43,1,0)</f>
        <v>0</v>
      </c>
      <c r="K63" s="49">
        <f>IF(Table2[[#This Row],[Order Priority]]=Introduction!$B$44,1,0)</f>
        <v>1</v>
      </c>
      <c r="L63" s="49">
        <f>IF(Table2[[#This Row],[Order Priority]]=Introduction!$B$45,1,0)</f>
        <v>0</v>
      </c>
      <c r="M63" s="49">
        <f>IF(Table2[[#This Row],[Ship Mode]]=Introduction!$C$42,1,0)</f>
        <v>0</v>
      </c>
      <c r="N63" s="48">
        <f>IF(Table2[[#This Row],[Ship Mode]]=Introduction!$C$44,1,0)</f>
        <v>1</v>
      </c>
      <c r="O63" s="48">
        <f>IF(Table2[[#This Row],[Customer Segment]]=Introduction!$D$45,1,0)</f>
        <v>0</v>
      </c>
      <c r="P63" s="48">
        <f>IF(Table2[[#This Row],[Customer Segment]]=Introduction!$D$42,1,0)</f>
        <v>0</v>
      </c>
      <c r="Q63" s="48">
        <f>IF(Table2[[#This Row],[Customer Segment]]=Introduction!$D$44,1,0)</f>
        <v>1</v>
      </c>
      <c r="R63" s="38">
        <v>2710.47</v>
      </c>
      <c r="S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customFormat="1" x14ac:dyDescent="0.2">
      <c r="A64" s="1" t="s">
        <v>23</v>
      </c>
      <c r="B64" s="1" t="s">
        <v>14</v>
      </c>
      <c r="C64" s="1" t="s">
        <v>47</v>
      </c>
      <c r="D64" s="44">
        <v>0.05</v>
      </c>
      <c r="E64" s="44">
        <v>279.48</v>
      </c>
      <c r="F64" s="44">
        <v>35</v>
      </c>
      <c r="G64" s="44">
        <v>0.8</v>
      </c>
      <c r="H64" s="44">
        <v>-274.95</v>
      </c>
      <c r="I64" s="49">
        <f>IF(Table2[[#This Row],[Order Priority]]=Introduction!$B$42,1,0)</f>
        <v>0</v>
      </c>
      <c r="J64" s="49">
        <f>IF(Table2[[#This Row],[Order Priority]]=Introduction!$B$43,1,0)</f>
        <v>0</v>
      </c>
      <c r="K64" s="49">
        <f>IF(Table2[[#This Row],[Order Priority]]=Introduction!$B$44,1,0)</f>
        <v>1</v>
      </c>
      <c r="L64" s="49">
        <f>IF(Table2[[#This Row],[Order Priority]]=Introduction!$B$45,1,0)</f>
        <v>0</v>
      </c>
      <c r="M64" s="49">
        <f>IF(Table2[[#This Row],[Ship Mode]]=Introduction!$C$42,1,0)</f>
        <v>0</v>
      </c>
      <c r="N64" s="48">
        <f>IF(Table2[[#This Row],[Ship Mode]]=Introduction!$C$44,1,0)</f>
        <v>1</v>
      </c>
      <c r="O64" s="48">
        <f>IF(Table2[[#This Row],[Customer Segment]]=Introduction!$D$45,1,0)</f>
        <v>0</v>
      </c>
      <c r="P64" s="48">
        <f>IF(Table2[[#This Row],[Customer Segment]]=Introduction!$D$42,1,0)</f>
        <v>0</v>
      </c>
      <c r="Q64" s="48">
        <f>IF(Table2[[#This Row],[Customer Segment]]=Introduction!$D$44,1,0)</f>
        <v>1</v>
      </c>
      <c r="R64" s="41">
        <v>8354.73</v>
      </c>
      <c r="S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customFormat="1" x14ac:dyDescent="0.2">
      <c r="A65" s="1" t="s">
        <v>23</v>
      </c>
      <c r="B65" s="1" t="s">
        <v>14</v>
      </c>
      <c r="C65" s="1" t="s">
        <v>47</v>
      </c>
      <c r="D65" s="46">
        <v>0.05</v>
      </c>
      <c r="E65" s="46">
        <v>80.98</v>
      </c>
      <c r="F65" s="46">
        <v>35</v>
      </c>
      <c r="G65" s="46">
        <v>0.81</v>
      </c>
      <c r="H65" s="46">
        <v>-746.44</v>
      </c>
      <c r="I65" s="49">
        <f>IF(Table2[[#This Row],[Order Priority]]=Introduction!$B$42,1,0)</f>
        <v>0</v>
      </c>
      <c r="J65" s="49">
        <f>IF(Table2[[#This Row],[Order Priority]]=Introduction!$B$43,1,0)</f>
        <v>0</v>
      </c>
      <c r="K65" s="49">
        <f>IF(Table2[[#This Row],[Order Priority]]=Introduction!$B$44,1,0)</f>
        <v>1</v>
      </c>
      <c r="L65" s="49">
        <f>IF(Table2[[#This Row],[Order Priority]]=Introduction!$B$45,1,0)</f>
        <v>0</v>
      </c>
      <c r="M65" s="49">
        <f>IF(Table2[[#This Row],[Ship Mode]]=Introduction!$C$42,1,0)</f>
        <v>0</v>
      </c>
      <c r="N65" s="48">
        <f>IF(Table2[[#This Row],[Ship Mode]]=Introduction!$C$44,1,0)</f>
        <v>1</v>
      </c>
      <c r="O65" s="48">
        <f>IF(Table2[[#This Row],[Customer Segment]]=Introduction!$D$45,1,0)</f>
        <v>0</v>
      </c>
      <c r="P65" s="48">
        <f>IF(Table2[[#This Row],[Customer Segment]]=Introduction!$D$42,1,0)</f>
        <v>0</v>
      </c>
      <c r="Q65" s="48">
        <f>IF(Table2[[#This Row],[Customer Segment]]=Introduction!$D$44,1,0)</f>
        <v>1</v>
      </c>
      <c r="R65" s="38">
        <v>637.76</v>
      </c>
      <c r="S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customFormat="1" x14ac:dyDescent="0.2">
      <c r="A66" s="1" t="s">
        <v>23</v>
      </c>
      <c r="B66" s="1" t="s">
        <v>14</v>
      </c>
      <c r="C66" s="1" t="s">
        <v>47</v>
      </c>
      <c r="D66" s="44">
        <v>0.05</v>
      </c>
      <c r="E66" s="44">
        <v>279.48</v>
      </c>
      <c r="F66" s="44">
        <v>35</v>
      </c>
      <c r="G66" s="44">
        <v>0.8</v>
      </c>
      <c r="H66" s="44">
        <v>-274.95</v>
      </c>
      <c r="I66" s="49">
        <f>IF(Table2[[#This Row],[Order Priority]]=Introduction!$B$42,1,0)</f>
        <v>0</v>
      </c>
      <c r="J66" s="49">
        <f>IF(Table2[[#This Row],[Order Priority]]=Introduction!$B$43,1,0)</f>
        <v>0</v>
      </c>
      <c r="K66" s="49">
        <f>IF(Table2[[#This Row],[Order Priority]]=Introduction!$B$44,1,0)</f>
        <v>1</v>
      </c>
      <c r="L66" s="49">
        <f>IF(Table2[[#This Row],[Order Priority]]=Introduction!$B$45,1,0)</f>
        <v>0</v>
      </c>
      <c r="M66" s="49">
        <f>IF(Table2[[#This Row],[Ship Mode]]=Introduction!$C$42,1,0)</f>
        <v>0</v>
      </c>
      <c r="N66" s="48">
        <f>IF(Table2[[#This Row],[Ship Mode]]=Introduction!$C$44,1,0)</f>
        <v>1</v>
      </c>
      <c r="O66" s="48">
        <f>IF(Table2[[#This Row],[Customer Segment]]=Introduction!$D$45,1,0)</f>
        <v>0</v>
      </c>
      <c r="P66" s="48">
        <f>IF(Table2[[#This Row],[Customer Segment]]=Introduction!$D$42,1,0)</f>
        <v>0</v>
      </c>
      <c r="Q66" s="48">
        <f>IF(Table2[[#This Row],[Customer Segment]]=Introduction!$D$44,1,0)</f>
        <v>1</v>
      </c>
      <c r="R66" s="41">
        <v>2156.06</v>
      </c>
      <c r="S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customFormat="1" x14ac:dyDescent="0.2">
      <c r="A67" s="1" t="s">
        <v>92</v>
      </c>
      <c r="B67" s="1" t="s">
        <v>14</v>
      </c>
      <c r="C67" s="1" t="s">
        <v>70</v>
      </c>
      <c r="D67" s="46">
        <v>0.09</v>
      </c>
      <c r="E67" s="46">
        <v>5.98</v>
      </c>
      <c r="F67" s="46">
        <v>4.6900000000000004</v>
      </c>
      <c r="G67" s="46">
        <v>0.68</v>
      </c>
      <c r="H67" s="46">
        <v>-781.13419999999996</v>
      </c>
      <c r="I67" s="49">
        <f>IF(Table2[[#This Row],[Order Priority]]=Introduction!$B$42,1,0)</f>
        <v>0</v>
      </c>
      <c r="J67" s="49">
        <f>IF(Table2[[#This Row],[Order Priority]]=Introduction!$B$43,1,0)</f>
        <v>0</v>
      </c>
      <c r="K67" s="49">
        <f>IF(Table2[[#This Row],[Order Priority]]=Introduction!$B$44,1,0)</f>
        <v>0</v>
      </c>
      <c r="L67" s="49">
        <f>IF(Table2[[#This Row],[Order Priority]]=Introduction!$B$45,1,0)</f>
        <v>1</v>
      </c>
      <c r="M67" s="49">
        <f>IF(Table2[[#This Row],[Ship Mode]]=Introduction!$C$42,1,0)</f>
        <v>0</v>
      </c>
      <c r="N67" s="48">
        <f>IF(Table2[[#This Row],[Ship Mode]]=Introduction!$C$44,1,0)</f>
        <v>1</v>
      </c>
      <c r="O67" s="48">
        <f>IF(Table2[[#This Row],[Customer Segment]]=Introduction!$D$45,1,0)</f>
        <v>0</v>
      </c>
      <c r="P67" s="48">
        <f>IF(Table2[[#This Row],[Customer Segment]]=Introduction!$D$42,1,0)</f>
        <v>0</v>
      </c>
      <c r="Q67" s="48">
        <f>IF(Table2[[#This Row],[Customer Segment]]=Introduction!$D$44,1,0)</f>
        <v>0</v>
      </c>
      <c r="R67" s="38">
        <v>65.849999999999994</v>
      </c>
      <c r="S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customFormat="1" x14ac:dyDescent="0.2">
      <c r="A68" s="1" t="s">
        <v>46</v>
      </c>
      <c r="B68" s="1" t="s">
        <v>14</v>
      </c>
      <c r="C68" s="1" t="s">
        <v>47</v>
      </c>
      <c r="D68" s="44">
        <v>0.05</v>
      </c>
      <c r="E68" s="44">
        <v>7.64</v>
      </c>
      <c r="F68" s="44">
        <v>5.83</v>
      </c>
      <c r="G68" s="44">
        <v>0.36</v>
      </c>
      <c r="H68" s="44">
        <v>-40.275199999999998</v>
      </c>
      <c r="I68" s="49">
        <f>IF(Table2[[#This Row],[Order Priority]]=Introduction!$B$42,1,0)</f>
        <v>0</v>
      </c>
      <c r="J68" s="49">
        <f>IF(Table2[[#This Row],[Order Priority]]=Introduction!$B$43,1,0)</f>
        <v>0</v>
      </c>
      <c r="K68" s="49">
        <f>IF(Table2[[#This Row],[Order Priority]]=Introduction!$B$44,1,0)</f>
        <v>0</v>
      </c>
      <c r="L68" s="49">
        <f>IF(Table2[[#This Row],[Order Priority]]=Introduction!$B$45,1,0)</f>
        <v>0</v>
      </c>
      <c r="M68" s="49">
        <f>IF(Table2[[#This Row],[Ship Mode]]=Introduction!$C$42,1,0)</f>
        <v>0</v>
      </c>
      <c r="N68" s="48">
        <f>IF(Table2[[#This Row],[Ship Mode]]=Introduction!$C$44,1,0)</f>
        <v>1</v>
      </c>
      <c r="O68" s="48">
        <f>IF(Table2[[#This Row],[Customer Segment]]=Introduction!$D$45,1,0)</f>
        <v>0</v>
      </c>
      <c r="P68" s="48">
        <f>IF(Table2[[#This Row],[Customer Segment]]=Introduction!$D$42,1,0)</f>
        <v>0</v>
      </c>
      <c r="Q68" s="48">
        <f>IF(Table2[[#This Row],[Customer Segment]]=Introduction!$D$44,1,0)</f>
        <v>1</v>
      </c>
      <c r="R68" s="41">
        <v>47.18</v>
      </c>
      <c r="S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customFormat="1" x14ac:dyDescent="0.2">
      <c r="A69" s="1" t="s">
        <v>46</v>
      </c>
      <c r="B69" s="1" t="s">
        <v>2</v>
      </c>
      <c r="C69" s="1" t="s">
        <v>70</v>
      </c>
      <c r="D69" s="46">
        <v>0.08</v>
      </c>
      <c r="E69" s="46">
        <v>243.98</v>
      </c>
      <c r="F69" s="46">
        <v>43.32</v>
      </c>
      <c r="G69" s="46">
        <v>0.55000000000000004</v>
      </c>
      <c r="H69" s="46">
        <v>-162.8244</v>
      </c>
      <c r="I69" s="49">
        <f>IF(Table2[[#This Row],[Order Priority]]=Introduction!$B$42,1,0)</f>
        <v>0</v>
      </c>
      <c r="J69" s="49">
        <f>IF(Table2[[#This Row],[Order Priority]]=Introduction!$B$43,1,0)</f>
        <v>0</v>
      </c>
      <c r="K69" s="49">
        <f>IF(Table2[[#This Row],[Order Priority]]=Introduction!$B$44,1,0)</f>
        <v>0</v>
      </c>
      <c r="L69" s="49">
        <f>IF(Table2[[#This Row],[Order Priority]]=Introduction!$B$45,1,0)</f>
        <v>0</v>
      </c>
      <c r="M69" s="49">
        <f>IF(Table2[[#This Row],[Ship Mode]]=Introduction!$C$42,1,0)</f>
        <v>1</v>
      </c>
      <c r="N69" s="48">
        <f>IF(Table2[[#This Row],[Ship Mode]]=Introduction!$C$44,1,0)</f>
        <v>0</v>
      </c>
      <c r="O69" s="48">
        <f>IF(Table2[[#This Row],[Customer Segment]]=Introduction!$D$45,1,0)</f>
        <v>0</v>
      </c>
      <c r="P69" s="48">
        <f>IF(Table2[[#This Row],[Customer Segment]]=Introduction!$D$42,1,0)</f>
        <v>0</v>
      </c>
      <c r="Q69" s="48">
        <f>IF(Table2[[#This Row],[Customer Segment]]=Introduction!$D$44,1,0)</f>
        <v>0</v>
      </c>
      <c r="R69" s="38">
        <v>248.84</v>
      </c>
      <c r="S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customFormat="1" x14ac:dyDescent="0.2">
      <c r="A70" s="1" t="s">
        <v>1</v>
      </c>
      <c r="B70" s="1" t="s">
        <v>2</v>
      </c>
      <c r="C70" s="1" t="s">
        <v>47</v>
      </c>
      <c r="D70" s="44">
        <v>0.04</v>
      </c>
      <c r="E70" s="44">
        <v>880.98</v>
      </c>
      <c r="F70" s="44">
        <v>44.55</v>
      </c>
      <c r="G70" s="44">
        <v>0.62</v>
      </c>
      <c r="H70" s="44">
        <v>-13706.464</v>
      </c>
      <c r="I70" s="49">
        <f>IF(Table2[[#This Row],[Order Priority]]=Introduction!$B$42,1,0)</f>
        <v>1</v>
      </c>
      <c r="J70" s="49">
        <f>IF(Table2[[#This Row],[Order Priority]]=Introduction!$B$43,1,0)</f>
        <v>0</v>
      </c>
      <c r="K70" s="49">
        <f>IF(Table2[[#This Row],[Order Priority]]=Introduction!$B$44,1,0)</f>
        <v>0</v>
      </c>
      <c r="L70" s="49">
        <f>IF(Table2[[#This Row],[Order Priority]]=Introduction!$B$45,1,0)</f>
        <v>0</v>
      </c>
      <c r="M70" s="49">
        <f>IF(Table2[[#This Row],[Ship Mode]]=Introduction!$C$42,1,0)</f>
        <v>1</v>
      </c>
      <c r="N70" s="48">
        <f>IF(Table2[[#This Row],[Ship Mode]]=Introduction!$C$44,1,0)</f>
        <v>0</v>
      </c>
      <c r="O70" s="48">
        <f>IF(Table2[[#This Row],[Customer Segment]]=Introduction!$D$45,1,0)</f>
        <v>0</v>
      </c>
      <c r="P70" s="48">
        <f>IF(Table2[[#This Row],[Customer Segment]]=Introduction!$D$42,1,0)</f>
        <v>0</v>
      </c>
      <c r="Q70" s="48">
        <f>IF(Table2[[#This Row],[Customer Segment]]=Introduction!$D$44,1,0)</f>
        <v>1</v>
      </c>
      <c r="R70" s="41">
        <v>6968.9</v>
      </c>
      <c r="S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customFormat="1" x14ac:dyDescent="0.2">
      <c r="A71" s="1" t="s">
        <v>1</v>
      </c>
      <c r="B71" s="1" t="s">
        <v>14</v>
      </c>
      <c r="C71" s="1" t="s">
        <v>15</v>
      </c>
      <c r="D71" s="46">
        <v>0.03</v>
      </c>
      <c r="E71" s="46">
        <v>2.1</v>
      </c>
      <c r="F71" s="46">
        <v>0.7</v>
      </c>
      <c r="G71" s="46">
        <v>0.56999999999999995</v>
      </c>
      <c r="H71" s="46">
        <v>-1473.9059999999999</v>
      </c>
      <c r="I71" s="49">
        <f>IF(Table2[[#This Row],[Order Priority]]=Introduction!$B$42,1,0)</f>
        <v>1</v>
      </c>
      <c r="J71" s="49">
        <f>IF(Table2[[#This Row],[Order Priority]]=Introduction!$B$43,1,0)</f>
        <v>0</v>
      </c>
      <c r="K71" s="49">
        <f>IF(Table2[[#This Row],[Order Priority]]=Introduction!$B$44,1,0)</f>
        <v>0</v>
      </c>
      <c r="L71" s="49">
        <f>IF(Table2[[#This Row],[Order Priority]]=Introduction!$B$45,1,0)</f>
        <v>0</v>
      </c>
      <c r="M71" s="49">
        <f>IF(Table2[[#This Row],[Ship Mode]]=Introduction!$C$42,1,0)</f>
        <v>0</v>
      </c>
      <c r="N71" s="48">
        <f>IF(Table2[[#This Row],[Ship Mode]]=Introduction!$C$44,1,0)</f>
        <v>1</v>
      </c>
      <c r="O71" s="48">
        <f>IF(Table2[[#This Row],[Customer Segment]]=Introduction!$D$45,1,0)</f>
        <v>0</v>
      </c>
      <c r="P71" s="48">
        <f>IF(Table2[[#This Row],[Customer Segment]]=Introduction!$D$42,1,0)</f>
        <v>1</v>
      </c>
      <c r="Q71" s="48">
        <f>IF(Table2[[#This Row],[Customer Segment]]=Introduction!$D$44,1,0)</f>
        <v>0</v>
      </c>
      <c r="R71" s="38">
        <v>8.7200000000000006</v>
      </c>
      <c r="S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customFormat="1" x14ac:dyDescent="0.2">
      <c r="A72" s="1" t="s">
        <v>13</v>
      </c>
      <c r="B72" s="1" t="s">
        <v>14</v>
      </c>
      <c r="C72" s="1" t="s">
        <v>47</v>
      </c>
      <c r="D72" s="44">
        <v>0.03</v>
      </c>
      <c r="E72" s="44">
        <v>3.28</v>
      </c>
      <c r="F72" s="44">
        <v>3.97</v>
      </c>
      <c r="G72" s="44">
        <v>0.56000000000000005</v>
      </c>
      <c r="H72" s="44">
        <v>-90.755600000000001</v>
      </c>
      <c r="I72" s="49">
        <f>IF(Table2[[#This Row],[Order Priority]]=Introduction!$B$42,1,0)</f>
        <v>0</v>
      </c>
      <c r="J72" s="49">
        <f>IF(Table2[[#This Row],[Order Priority]]=Introduction!$B$43,1,0)</f>
        <v>1</v>
      </c>
      <c r="K72" s="49">
        <f>IF(Table2[[#This Row],[Order Priority]]=Introduction!$B$44,1,0)</f>
        <v>0</v>
      </c>
      <c r="L72" s="49">
        <f>IF(Table2[[#This Row],[Order Priority]]=Introduction!$B$45,1,0)</f>
        <v>0</v>
      </c>
      <c r="M72" s="49">
        <f>IF(Table2[[#This Row],[Ship Mode]]=Introduction!$C$42,1,0)</f>
        <v>0</v>
      </c>
      <c r="N72" s="48">
        <f>IF(Table2[[#This Row],[Ship Mode]]=Introduction!$C$44,1,0)</f>
        <v>1</v>
      </c>
      <c r="O72" s="48">
        <f>IF(Table2[[#This Row],[Customer Segment]]=Introduction!$D$45,1,0)</f>
        <v>0</v>
      </c>
      <c r="P72" s="48">
        <f>IF(Table2[[#This Row],[Customer Segment]]=Introduction!$D$42,1,0)</f>
        <v>0</v>
      </c>
      <c r="Q72" s="48">
        <f>IF(Table2[[#This Row],[Customer Segment]]=Introduction!$D$44,1,0)</f>
        <v>1</v>
      </c>
      <c r="R72" s="41">
        <v>24.57</v>
      </c>
      <c r="S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customFormat="1" x14ac:dyDescent="0.2">
      <c r="A73" s="1" t="s">
        <v>23</v>
      </c>
      <c r="B73" s="1" t="s">
        <v>2</v>
      </c>
      <c r="C73" s="1" t="s">
        <v>3</v>
      </c>
      <c r="D73" s="46">
        <v>0.02</v>
      </c>
      <c r="E73" s="46">
        <v>100.98</v>
      </c>
      <c r="F73" s="46">
        <v>35.840000000000003</v>
      </c>
      <c r="G73" s="46">
        <v>0.62</v>
      </c>
      <c r="H73" s="46">
        <v>-134.91200000000001</v>
      </c>
      <c r="I73" s="49">
        <f>IF(Table2[[#This Row],[Order Priority]]=Introduction!$B$42,1,0)</f>
        <v>0</v>
      </c>
      <c r="J73" s="49">
        <f>IF(Table2[[#This Row],[Order Priority]]=Introduction!$B$43,1,0)</f>
        <v>0</v>
      </c>
      <c r="K73" s="49">
        <f>IF(Table2[[#This Row],[Order Priority]]=Introduction!$B$44,1,0)</f>
        <v>1</v>
      </c>
      <c r="L73" s="49">
        <f>IF(Table2[[#This Row],[Order Priority]]=Introduction!$B$45,1,0)</f>
        <v>0</v>
      </c>
      <c r="M73" s="49">
        <f>IF(Table2[[#This Row],[Ship Mode]]=Introduction!$C$42,1,0)</f>
        <v>1</v>
      </c>
      <c r="N73" s="48">
        <f>IF(Table2[[#This Row],[Ship Mode]]=Introduction!$C$44,1,0)</f>
        <v>0</v>
      </c>
      <c r="O73" s="48">
        <f>IF(Table2[[#This Row],[Customer Segment]]=Introduction!$D$45,1,0)</f>
        <v>1</v>
      </c>
      <c r="P73" s="48">
        <f>IF(Table2[[#This Row],[Customer Segment]]=Introduction!$D$42,1,0)</f>
        <v>0</v>
      </c>
      <c r="Q73" s="48">
        <f>IF(Table2[[#This Row],[Customer Segment]]=Introduction!$D$44,1,0)</f>
        <v>0</v>
      </c>
      <c r="R73" s="38">
        <v>614.99</v>
      </c>
      <c r="S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customFormat="1" x14ac:dyDescent="0.2">
      <c r="A74" s="1" t="s">
        <v>23</v>
      </c>
      <c r="B74" s="1" t="s">
        <v>14</v>
      </c>
      <c r="C74" s="1" t="s">
        <v>70</v>
      </c>
      <c r="D74" s="44">
        <v>0.05</v>
      </c>
      <c r="E74" s="44">
        <v>7.1</v>
      </c>
      <c r="F74" s="44">
        <v>6.05</v>
      </c>
      <c r="G74" s="44">
        <v>0.39</v>
      </c>
      <c r="H74" s="44">
        <v>-101.246</v>
      </c>
      <c r="I74" s="49">
        <f>IF(Table2[[#This Row],[Order Priority]]=Introduction!$B$42,1,0)</f>
        <v>0</v>
      </c>
      <c r="J74" s="49">
        <f>IF(Table2[[#This Row],[Order Priority]]=Introduction!$B$43,1,0)</f>
        <v>0</v>
      </c>
      <c r="K74" s="49">
        <f>IF(Table2[[#This Row],[Order Priority]]=Introduction!$B$44,1,0)</f>
        <v>1</v>
      </c>
      <c r="L74" s="49">
        <f>IF(Table2[[#This Row],[Order Priority]]=Introduction!$B$45,1,0)</f>
        <v>0</v>
      </c>
      <c r="M74" s="49">
        <f>IF(Table2[[#This Row],[Ship Mode]]=Introduction!$C$42,1,0)</f>
        <v>0</v>
      </c>
      <c r="N74" s="48">
        <f>IF(Table2[[#This Row],[Ship Mode]]=Introduction!$C$44,1,0)</f>
        <v>1</v>
      </c>
      <c r="O74" s="48">
        <f>IF(Table2[[#This Row],[Customer Segment]]=Introduction!$D$45,1,0)</f>
        <v>0</v>
      </c>
      <c r="P74" s="48">
        <f>IF(Table2[[#This Row],[Customer Segment]]=Introduction!$D$42,1,0)</f>
        <v>0</v>
      </c>
      <c r="Q74" s="48">
        <f>IF(Table2[[#This Row],[Customer Segment]]=Introduction!$D$44,1,0)</f>
        <v>0</v>
      </c>
      <c r="R74" s="41">
        <v>100.99</v>
      </c>
      <c r="S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customFormat="1" x14ac:dyDescent="0.2">
      <c r="A75" s="1" t="s">
        <v>23</v>
      </c>
      <c r="B75" s="1" t="s">
        <v>14</v>
      </c>
      <c r="C75" s="1" t="s">
        <v>70</v>
      </c>
      <c r="D75" s="46">
        <v>0.04</v>
      </c>
      <c r="E75" s="46">
        <v>20.95</v>
      </c>
      <c r="F75" s="46">
        <v>4</v>
      </c>
      <c r="G75" s="46">
        <v>0.6</v>
      </c>
      <c r="H75" s="46">
        <v>-1.88</v>
      </c>
      <c r="I75" s="49">
        <f>IF(Table2[[#This Row],[Order Priority]]=Introduction!$B$42,1,0)</f>
        <v>0</v>
      </c>
      <c r="J75" s="49">
        <f>IF(Table2[[#This Row],[Order Priority]]=Introduction!$B$43,1,0)</f>
        <v>0</v>
      </c>
      <c r="K75" s="49">
        <f>IF(Table2[[#This Row],[Order Priority]]=Introduction!$B$44,1,0)</f>
        <v>1</v>
      </c>
      <c r="L75" s="49">
        <f>IF(Table2[[#This Row],[Order Priority]]=Introduction!$B$45,1,0)</f>
        <v>0</v>
      </c>
      <c r="M75" s="49">
        <f>IF(Table2[[#This Row],[Ship Mode]]=Introduction!$C$42,1,0)</f>
        <v>0</v>
      </c>
      <c r="N75" s="48">
        <f>IF(Table2[[#This Row],[Ship Mode]]=Introduction!$C$44,1,0)</f>
        <v>1</v>
      </c>
      <c r="O75" s="48">
        <f>IF(Table2[[#This Row],[Customer Segment]]=Introduction!$D$45,1,0)</f>
        <v>0</v>
      </c>
      <c r="P75" s="48">
        <f>IF(Table2[[#This Row],[Customer Segment]]=Introduction!$D$42,1,0)</f>
        <v>0</v>
      </c>
      <c r="Q75" s="48">
        <f>IF(Table2[[#This Row],[Customer Segment]]=Introduction!$D$44,1,0)</f>
        <v>0</v>
      </c>
      <c r="R75" s="38">
        <v>142.06</v>
      </c>
      <c r="S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customFormat="1" x14ac:dyDescent="0.2">
      <c r="A76" s="1" t="s">
        <v>23</v>
      </c>
      <c r="B76" s="1" t="s">
        <v>14</v>
      </c>
      <c r="C76" s="1" t="s">
        <v>70</v>
      </c>
      <c r="D76" s="44">
        <v>0.05</v>
      </c>
      <c r="E76" s="44">
        <v>39.06</v>
      </c>
      <c r="F76" s="44">
        <v>10.55</v>
      </c>
      <c r="G76" s="44">
        <v>0.37</v>
      </c>
      <c r="H76" s="44">
        <v>250.98060000000001</v>
      </c>
      <c r="I76" s="49">
        <f>IF(Table2[[#This Row],[Order Priority]]=Introduction!$B$42,1,0)</f>
        <v>0</v>
      </c>
      <c r="J76" s="49">
        <f>IF(Table2[[#This Row],[Order Priority]]=Introduction!$B$43,1,0)</f>
        <v>0</v>
      </c>
      <c r="K76" s="49">
        <f>IF(Table2[[#This Row],[Order Priority]]=Introduction!$B$44,1,0)</f>
        <v>1</v>
      </c>
      <c r="L76" s="49">
        <f>IF(Table2[[#This Row],[Order Priority]]=Introduction!$B$45,1,0)</f>
        <v>0</v>
      </c>
      <c r="M76" s="49">
        <f>IF(Table2[[#This Row],[Ship Mode]]=Introduction!$C$42,1,0)</f>
        <v>0</v>
      </c>
      <c r="N76" s="48">
        <f>IF(Table2[[#This Row],[Ship Mode]]=Introduction!$C$44,1,0)</f>
        <v>1</v>
      </c>
      <c r="O76" s="48">
        <f>IF(Table2[[#This Row],[Customer Segment]]=Introduction!$D$45,1,0)</f>
        <v>0</v>
      </c>
      <c r="P76" s="48">
        <f>IF(Table2[[#This Row],[Customer Segment]]=Introduction!$D$42,1,0)</f>
        <v>0</v>
      </c>
      <c r="Q76" s="48">
        <f>IF(Table2[[#This Row],[Customer Segment]]=Introduction!$D$44,1,0)</f>
        <v>0</v>
      </c>
      <c r="R76" s="41">
        <v>363.74</v>
      </c>
      <c r="S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customFormat="1" x14ac:dyDescent="0.2">
      <c r="A77" s="1" t="s">
        <v>23</v>
      </c>
      <c r="B77" s="1" t="s">
        <v>14</v>
      </c>
      <c r="C77" s="1" t="s">
        <v>70</v>
      </c>
      <c r="D77" s="46">
        <v>0.04</v>
      </c>
      <c r="E77" s="46">
        <v>3.52</v>
      </c>
      <c r="F77" s="46">
        <v>6.83</v>
      </c>
      <c r="G77" s="46">
        <v>0.38</v>
      </c>
      <c r="H77" s="46">
        <v>-57.753</v>
      </c>
      <c r="I77" s="49">
        <f>IF(Table2[[#This Row],[Order Priority]]=Introduction!$B$42,1,0)</f>
        <v>0</v>
      </c>
      <c r="J77" s="49">
        <f>IF(Table2[[#This Row],[Order Priority]]=Introduction!$B$43,1,0)</f>
        <v>0</v>
      </c>
      <c r="K77" s="49">
        <f>IF(Table2[[#This Row],[Order Priority]]=Introduction!$B$44,1,0)</f>
        <v>1</v>
      </c>
      <c r="L77" s="49">
        <f>IF(Table2[[#This Row],[Order Priority]]=Introduction!$B$45,1,0)</f>
        <v>0</v>
      </c>
      <c r="M77" s="49">
        <f>IF(Table2[[#This Row],[Ship Mode]]=Introduction!$C$42,1,0)</f>
        <v>0</v>
      </c>
      <c r="N77" s="48">
        <f>IF(Table2[[#This Row],[Ship Mode]]=Introduction!$C$44,1,0)</f>
        <v>1</v>
      </c>
      <c r="O77" s="48">
        <f>IF(Table2[[#This Row],[Customer Segment]]=Introduction!$D$45,1,0)</f>
        <v>0</v>
      </c>
      <c r="P77" s="48">
        <f>IF(Table2[[#This Row],[Customer Segment]]=Introduction!$D$42,1,0)</f>
        <v>0</v>
      </c>
      <c r="Q77" s="48">
        <f>IF(Table2[[#This Row],[Customer Segment]]=Introduction!$D$44,1,0)</f>
        <v>0</v>
      </c>
      <c r="R77" s="38">
        <v>15.93</v>
      </c>
      <c r="S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customFormat="1" x14ac:dyDescent="0.2">
      <c r="A78" s="1" t="s">
        <v>23</v>
      </c>
      <c r="B78" s="1" t="s">
        <v>14</v>
      </c>
      <c r="C78" s="1" t="s">
        <v>70</v>
      </c>
      <c r="D78" s="44">
        <v>0.02</v>
      </c>
      <c r="E78" s="44">
        <v>15.51</v>
      </c>
      <c r="F78" s="44">
        <v>17.78</v>
      </c>
      <c r="G78" s="44">
        <v>0.59</v>
      </c>
      <c r="H78" s="44">
        <v>-47.97</v>
      </c>
      <c r="I78" s="49">
        <f>IF(Table2[[#This Row],[Order Priority]]=Introduction!$B$42,1,0)</f>
        <v>0</v>
      </c>
      <c r="J78" s="49">
        <f>IF(Table2[[#This Row],[Order Priority]]=Introduction!$B$43,1,0)</f>
        <v>0</v>
      </c>
      <c r="K78" s="49">
        <f>IF(Table2[[#This Row],[Order Priority]]=Introduction!$B$44,1,0)</f>
        <v>1</v>
      </c>
      <c r="L78" s="49">
        <f>IF(Table2[[#This Row],[Order Priority]]=Introduction!$B$45,1,0)</f>
        <v>0</v>
      </c>
      <c r="M78" s="49">
        <f>IF(Table2[[#This Row],[Ship Mode]]=Introduction!$C$42,1,0)</f>
        <v>0</v>
      </c>
      <c r="N78" s="48">
        <f>IF(Table2[[#This Row],[Ship Mode]]=Introduction!$C$44,1,0)</f>
        <v>1</v>
      </c>
      <c r="O78" s="48">
        <f>IF(Table2[[#This Row],[Customer Segment]]=Introduction!$D$45,1,0)</f>
        <v>0</v>
      </c>
      <c r="P78" s="48">
        <f>IF(Table2[[#This Row],[Customer Segment]]=Introduction!$D$42,1,0)</f>
        <v>0</v>
      </c>
      <c r="Q78" s="48">
        <f>IF(Table2[[#This Row],[Customer Segment]]=Introduction!$D$44,1,0)</f>
        <v>0</v>
      </c>
      <c r="R78" s="41">
        <v>21.28</v>
      </c>
      <c r="S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customFormat="1" x14ac:dyDescent="0.2">
      <c r="A79" s="1" t="s">
        <v>23</v>
      </c>
      <c r="B79" s="1" t="s">
        <v>14</v>
      </c>
      <c r="C79" s="1" t="s">
        <v>70</v>
      </c>
      <c r="D79" s="46">
        <v>0.05</v>
      </c>
      <c r="E79" s="46">
        <v>20.34</v>
      </c>
      <c r="F79" s="46">
        <v>35</v>
      </c>
      <c r="G79" s="46">
        <v>0.84</v>
      </c>
      <c r="H79" s="46">
        <v>52.776000000000003</v>
      </c>
      <c r="I79" s="49">
        <f>IF(Table2[[#This Row],[Order Priority]]=Introduction!$B$42,1,0)</f>
        <v>0</v>
      </c>
      <c r="J79" s="49">
        <f>IF(Table2[[#This Row],[Order Priority]]=Introduction!$B$43,1,0)</f>
        <v>0</v>
      </c>
      <c r="K79" s="49">
        <f>IF(Table2[[#This Row],[Order Priority]]=Introduction!$B$44,1,0)</f>
        <v>1</v>
      </c>
      <c r="L79" s="49">
        <f>IF(Table2[[#This Row],[Order Priority]]=Introduction!$B$45,1,0)</f>
        <v>0</v>
      </c>
      <c r="M79" s="49">
        <f>IF(Table2[[#This Row],[Ship Mode]]=Introduction!$C$42,1,0)</f>
        <v>0</v>
      </c>
      <c r="N79" s="48">
        <f>IF(Table2[[#This Row],[Ship Mode]]=Introduction!$C$44,1,0)</f>
        <v>1</v>
      </c>
      <c r="O79" s="48">
        <f>IF(Table2[[#This Row],[Customer Segment]]=Introduction!$D$45,1,0)</f>
        <v>0</v>
      </c>
      <c r="P79" s="48">
        <f>IF(Table2[[#This Row],[Customer Segment]]=Introduction!$D$42,1,0)</f>
        <v>0</v>
      </c>
      <c r="Q79" s="48">
        <f>IF(Table2[[#This Row],[Customer Segment]]=Introduction!$D$44,1,0)</f>
        <v>0</v>
      </c>
      <c r="R79" s="38">
        <v>53.02</v>
      </c>
      <c r="S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customFormat="1" x14ac:dyDescent="0.2">
      <c r="A80" s="1" t="s">
        <v>92</v>
      </c>
      <c r="B80" s="1" t="s">
        <v>14</v>
      </c>
      <c r="C80" s="1" t="s">
        <v>15</v>
      </c>
      <c r="D80" s="44">
        <v>0.01</v>
      </c>
      <c r="E80" s="44">
        <v>10.06</v>
      </c>
      <c r="F80" s="44">
        <v>2.06</v>
      </c>
      <c r="G80" s="44">
        <v>0.39</v>
      </c>
      <c r="H80" s="44">
        <v>7.59</v>
      </c>
      <c r="I80" s="49">
        <f>IF(Table2[[#This Row],[Order Priority]]=Introduction!$B$42,1,0)</f>
        <v>0</v>
      </c>
      <c r="J80" s="49">
        <f>IF(Table2[[#This Row],[Order Priority]]=Introduction!$B$43,1,0)</f>
        <v>0</v>
      </c>
      <c r="K80" s="49">
        <f>IF(Table2[[#This Row],[Order Priority]]=Introduction!$B$44,1,0)</f>
        <v>0</v>
      </c>
      <c r="L80" s="49">
        <f>IF(Table2[[#This Row],[Order Priority]]=Introduction!$B$45,1,0)</f>
        <v>1</v>
      </c>
      <c r="M80" s="49">
        <f>IF(Table2[[#This Row],[Ship Mode]]=Introduction!$C$42,1,0)</f>
        <v>0</v>
      </c>
      <c r="N80" s="48">
        <f>IF(Table2[[#This Row],[Ship Mode]]=Introduction!$C$44,1,0)</f>
        <v>1</v>
      </c>
      <c r="O80" s="48">
        <f>IF(Table2[[#This Row],[Customer Segment]]=Introduction!$D$45,1,0)</f>
        <v>0</v>
      </c>
      <c r="P80" s="48">
        <f>IF(Table2[[#This Row],[Customer Segment]]=Introduction!$D$42,1,0)</f>
        <v>1</v>
      </c>
      <c r="Q80" s="48">
        <f>IF(Table2[[#This Row],[Customer Segment]]=Introduction!$D$44,1,0)</f>
        <v>0</v>
      </c>
      <c r="R80" s="41">
        <v>21.2</v>
      </c>
      <c r="S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customFormat="1" x14ac:dyDescent="0.2">
      <c r="A81" s="1" t="s">
        <v>92</v>
      </c>
      <c r="B81" s="1" t="s">
        <v>14</v>
      </c>
      <c r="C81" s="1" t="s">
        <v>15</v>
      </c>
      <c r="D81" s="46">
        <v>0</v>
      </c>
      <c r="E81" s="46">
        <v>65.989999999999995</v>
      </c>
      <c r="F81" s="46">
        <v>5.92</v>
      </c>
      <c r="G81" s="46">
        <v>0.55000000000000004</v>
      </c>
      <c r="H81" s="46">
        <v>-107.98699999999999</v>
      </c>
      <c r="I81" s="49">
        <f>IF(Table2[[#This Row],[Order Priority]]=Introduction!$B$42,1,0)</f>
        <v>0</v>
      </c>
      <c r="J81" s="49">
        <f>IF(Table2[[#This Row],[Order Priority]]=Introduction!$B$43,1,0)</f>
        <v>0</v>
      </c>
      <c r="K81" s="49">
        <f>IF(Table2[[#This Row],[Order Priority]]=Introduction!$B$44,1,0)</f>
        <v>0</v>
      </c>
      <c r="L81" s="49">
        <f>IF(Table2[[#This Row],[Order Priority]]=Introduction!$B$45,1,0)</f>
        <v>1</v>
      </c>
      <c r="M81" s="49">
        <f>IF(Table2[[#This Row],[Ship Mode]]=Introduction!$C$42,1,0)</f>
        <v>0</v>
      </c>
      <c r="N81" s="48">
        <f>IF(Table2[[#This Row],[Ship Mode]]=Introduction!$C$44,1,0)</f>
        <v>1</v>
      </c>
      <c r="O81" s="48">
        <f>IF(Table2[[#This Row],[Customer Segment]]=Introduction!$D$45,1,0)</f>
        <v>0</v>
      </c>
      <c r="P81" s="48">
        <f>IF(Table2[[#This Row],[Customer Segment]]=Introduction!$D$42,1,0)</f>
        <v>1</v>
      </c>
      <c r="Q81" s="48">
        <f>IF(Table2[[#This Row],[Customer Segment]]=Introduction!$D$44,1,0)</f>
        <v>0</v>
      </c>
      <c r="R81" s="38">
        <v>173.32</v>
      </c>
      <c r="S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customFormat="1" x14ac:dyDescent="0.2">
      <c r="A82" s="1" t="s">
        <v>92</v>
      </c>
      <c r="B82" s="1" t="s">
        <v>63</v>
      </c>
      <c r="C82" s="1" t="s">
        <v>15</v>
      </c>
      <c r="D82" s="44">
        <v>7.0000000000000007E-2</v>
      </c>
      <c r="E82" s="44">
        <v>7.68</v>
      </c>
      <c r="F82" s="44">
        <v>6.16</v>
      </c>
      <c r="G82" s="44">
        <v>0.35</v>
      </c>
      <c r="H82" s="44">
        <v>125.9982</v>
      </c>
      <c r="I82" s="49">
        <f>IF(Table2[[#This Row],[Order Priority]]=Introduction!$B$42,1,0)</f>
        <v>0</v>
      </c>
      <c r="J82" s="49">
        <f>IF(Table2[[#This Row],[Order Priority]]=Introduction!$B$43,1,0)</f>
        <v>0</v>
      </c>
      <c r="K82" s="49">
        <f>IF(Table2[[#This Row],[Order Priority]]=Introduction!$B$44,1,0)</f>
        <v>0</v>
      </c>
      <c r="L82" s="49">
        <f>IF(Table2[[#This Row],[Order Priority]]=Introduction!$B$45,1,0)</f>
        <v>1</v>
      </c>
      <c r="M82" s="49">
        <f>IF(Table2[[#This Row],[Ship Mode]]=Introduction!$C$42,1,0)</f>
        <v>0</v>
      </c>
      <c r="N82" s="48">
        <f>IF(Table2[[#This Row],[Ship Mode]]=Introduction!$C$44,1,0)</f>
        <v>0</v>
      </c>
      <c r="O82" s="48">
        <f>IF(Table2[[#This Row],[Customer Segment]]=Introduction!$D$45,1,0)</f>
        <v>0</v>
      </c>
      <c r="P82" s="48">
        <f>IF(Table2[[#This Row],[Customer Segment]]=Introduction!$D$42,1,0)</f>
        <v>1</v>
      </c>
      <c r="Q82" s="48">
        <f>IF(Table2[[#This Row],[Customer Segment]]=Introduction!$D$44,1,0)</f>
        <v>0</v>
      </c>
      <c r="R82" s="41">
        <v>22.13</v>
      </c>
      <c r="S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customFormat="1" x14ac:dyDescent="0.2">
      <c r="A83" s="1" t="s">
        <v>92</v>
      </c>
      <c r="B83" s="1" t="s">
        <v>63</v>
      </c>
      <c r="C83" s="1" t="s">
        <v>15</v>
      </c>
      <c r="D83" s="46">
        <v>0.05</v>
      </c>
      <c r="E83" s="46">
        <v>6.64</v>
      </c>
      <c r="F83" s="46">
        <v>4.95</v>
      </c>
      <c r="G83" s="46">
        <v>0.37</v>
      </c>
      <c r="H83" s="46">
        <v>-92.929199999999994</v>
      </c>
      <c r="I83" s="49">
        <f>IF(Table2[[#This Row],[Order Priority]]=Introduction!$B$42,1,0)</f>
        <v>0</v>
      </c>
      <c r="J83" s="49">
        <f>IF(Table2[[#This Row],[Order Priority]]=Introduction!$B$43,1,0)</f>
        <v>0</v>
      </c>
      <c r="K83" s="49">
        <f>IF(Table2[[#This Row],[Order Priority]]=Introduction!$B$44,1,0)</f>
        <v>0</v>
      </c>
      <c r="L83" s="49">
        <f>IF(Table2[[#This Row],[Order Priority]]=Introduction!$B$45,1,0)</f>
        <v>1</v>
      </c>
      <c r="M83" s="49">
        <f>IF(Table2[[#This Row],[Ship Mode]]=Introduction!$C$42,1,0)</f>
        <v>0</v>
      </c>
      <c r="N83" s="48">
        <f>IF(Table2[[#This Row],[Ship Mode]]=Introduction!$C$44,1,0)</f>
        <v>0</v>
      </c>
      <c r="O83" s="48">
        <f>IF(Table2[[#This Row],[Customer Segment]]=Introduction!$D$45,1,0)</f>
        <v>0</v>
      </c>
      <c r="P83" s="48">
        <f>IF(Table2[[#This Row],[Customer Segment]]=Introduction!$D$42,1,0)</f>
        <v>1</v>
      </c>
      <c r="Q83" s="48">
        <f>IF(Table2[[#This Row],[Customer Segment]]=Introduction!$D$44,1,0)</f>
        <v>0</v>
      </c>
      <c r="R83" s="38">
        <v>34.17</v>
      </c>
      <c r="S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customFormat="1" x14ac:dyDescent="0.2">
      <c r="A84" s="1" t="s">
        <v>46</v>
      </c>
      <c r="B84" s="1" t="s">
        <v>2</v>
      </c>
      <c r="C84" s="1" t="s">
        <v>15</v>
      </c>
      <c r="D84" s="44">
        <v>0.01</v>
      </c>
      <c r="E84" s="44">
        <v>150.97999999999999</v>
      </c>
      <c r="F84" s="44">
        <v>30</v>
      </c>
      <c r="G84" s="44">
        <v>0.74</v>
      </c>
      <c r="H84" s="44">
        <v>131.38200000000001</v>
      </c>
      <c r="I84" s="49">
        <f>IF(Table2[[#This Row],[Order Priority]]=Introduction!$B$42,1,0)</f>
        <v>0</v>
      </c>
      <c r="J84" s="49">
        <f>IF(Table2[[#This Row],[Order Priority]]=Introduction!$B$43,1,0)</f>
        <v>0</v>
      </c>
      <c r="K84" s="49">
        <f>IF(Table2[[#This Row],[Order Priority]]=Introduction!$B$44,1,0)</f>
        <v>0</v>
      </c>
      <c r="L84" s="49">
        <f>IF(Table2[[#This Row],[Order Priority]]=Introduction!$B$45,1,0)</f>
        <v>0</v>
      </c>
      <c r="M84" s="49">
        <f>IF(Table2[[#This Row],[Ship Mode]]=Introduction!$C$42,1,0)</f>
        <v>1</v>
      </c>
      <c r="N84" s="48">
        <f>IF(Table2[[#This Row],[Ship Mode]]=Introduction!$C$44,1,0)</f>
        <v>0</v>
      </c>
      <c r="O84" s="48">
        <f>IF(Table2[[#This Row],[Customer Segment]]=Introduction!$D$45,1,0)</f>
        <v>0</v>
      </c>
      <c r="P84" s="48">
        <f>IF(Table2[[#This Row],[Customer Segment]]=Introduction!$D$42,1,0)</f>
        <v>1</v>
      </c>
      <c r="Q84" s="48">
        <f>IF(Table2[[#This Row],[Customer Segment]]=Introduction!$D$44,1,0)</f>
        <v>0</v>
      </c>
      <c r="R84" s="41">
        <v>958.46</v>
      </c>
      <c r="S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customFormat="1" x14ac:dyDescent="0.2">
      <c r="A85" s="1" t="s">
        <v>46</v>
      </c>
      <c r="B85" s="1" t="s">
        <v>63</v>
      </c>
      <c r="C85" s="1" t="s">
        <v>15</v>
      </c>
      <c r="D85" s="46">
        <v>0.01</v>
      </c>
      <c r="E85" s="46">
        <v>28.28</v>
      </c>
      <c r="F85" s="46">
        <v>13.99</v>
      </c>
      <c r="G85" s="46">
        <v>0.57999999999999996</v>
      </c>
      <c r="H85" s="46">
        <v>-89.292000000000002</v>
      </c>
      <c r="I85" s="49">
        <f>IF(Table2[[#This Row],[Order Priority]]=Introduction!$B$42,1,0)</f>
        <v>0</v>
      </c>
      <c r="J85" s="49">
        <f>IF(Table2[[#This Row],[Order Priority]]=Introduction!$B$43,1,0)</f>
        <v>0</v>
      </c>
      <c r="K85" s="49">
        <f>IF(Table2[[#This Row],[Order Priority]]=Introduction!$B$44,1,0)</f>
        <v>0</v>
      </c>
      <c r="L85" s="49">
        <f>IF(Table2[[#This Row],[Order Priority]]=Introduction!$B$45,1,0)</f>
        <v>0</v>
      </c>
      <c r="M85" s="49">
        <f>IF(Table2[[#This Row],[Ship Mode]]=Introduction!$C$42,1,0)</f>
        <v>0</v>
      </c>
      <c r="N85" s="48">
        <f>IF(Table2[[#This Row],[Ship Mode]]=Introduction!$C$44,1,0)</f>
        <v>0</v>
      </c>
      <c r="O85" s="48">
        <f>IF(Table2[[#This Row],[Customer Segment]]=Introduction!$D$45,1,0)</f>
        <v>0</v>
      </c>
      <c r="P85" s="48">
        <f>IF(Table2[[#This Row],[Customer Segment]]=Introduction!$D$42,1,0)</f>
        <v>1</v>
      </c>
      <c r="Q85" s="48">
        <f>IF(Table2[[#This Row],[Customer Segment]]=Introduction!$D$44,1,0)</f>
        <v>0</v>
      </c>
      <c r="R85" s="38">
        <v>368.84</v>
      </c>
      <c r="S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customFormat="1" x14ac:dyDescent="0.2">
      <c r="A86" s="1" t="s">
        <v>46</v>
      </c>
      <c r="B86" s="1" t="s">
        <v>14</v>
      </c>
      <c r="C86" s="1" t="s">
        <v>15</v>
      </c>
      <c r="D86" s="44">
        <v>0.03</v>
      </c>
      <c r="E86" s="44">
        <v>35.99</v>
      </c>
      <c r="F86" s="44">
        <v>1.1000000000000001</v>
      </c>
      <c r="G86" s="44">
        <v>0.55000000000000004</v>
      </c>
      <c r="H86" s="44">
        <v>-211.036</v>
      </c>
      <c r="I86" s="49">
        <f>IF(Table2[[#This Row],[Order Priority]]=Introduction!$B$42,1,0)</f>
        <v>0</v>
      </c>
      <c r="J86" s="49">
        <f>IF(Table2[[#This Row],[Order Priority]]=Introduction!$B$43,1,0)</f>
        <v>0</v>
      </c>
      <c r="K86" s="49">
        <f>IF(Table2[[#This Row],[Order Priority]]=Introduction!$B$44,1,0)</f>
        <v>0</v>
      </c>
      <c r="L86" s="49">
        <f>IF(Table2[[#This Row],[Order Priority]]=Introduction!$B$45,1,0)</f>
        <v>0</v>
      </c>
      <c r="M86" s="49">
        <f>IF(Table2[[#This Row],[Ship Mode]]=Introduction!$C$42,1,0)</f>
        <v>0</v>
      </c>
      <c r="N86" s="48">
        <f>IF(Table2[[#This Row],[Ship Mode]]=Introduction!$C$44,1,0)</f>
        <v>1</v>
      </c>
      <c r="O86" s="48">
        <f>IF(Table2[[#This Row],[Customer Segment]]=Introduction!$D$45,1,0)</f>
        <v>0</v>
      </c>
      <c r="P86" s="48">
        <f>IF(Table2[[#This Row],[Customer Segment]]=Introduction!$D$42,1,0)</f>
        <v>1</v>
      </c>
      <c r="Q86" s="48">
        <f>IF(Table2[[#This Row],[Customer Segment]]=Introduction!$D$44,1,0)</f>
        <v>0</v>
      </c>
      <c r="R86" s="41">
        <v>30.86</v>
      </c>
      <c r="S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customFormat="1" x14ac:dyDescent="0.2">
      <c r="A87" s="1" t="s">
        <v>46</v>
      </c>
      <c r="B87" s="1" t="s">
        <v>14</v>
      </c>
      <c r="C87" s="1" t="s">
        <v>3</v>
      </c>
      <c r="D87" s="46">
        <v>0.01</v>
      </c>
      <c r="E87" s="46">
        <v>6.68</v>
      </c>
      <c r="F87" s="46">
        <v>4.91</v>
      </c>
      <c r="G87" s="46">
        <v>0.37</v>
      </c>
      <c r="H87" s="46">
        <v>-15.48</v>
      </c>
      <c r="I87" s="49">
        <f>IF(Table2[[#This Row],[Order Priority]]=Introduction!$B$42,1,0)</f>
        <v>0</v>
      </c>
      <c r="J87" s="49">
        <f>IF(Table2[[#This Row],[Order Priority]]=Introduction!$B$43,1,0)</f>
        <v>0</v>
      </c>
      <c r="K87" s="49">
        <f>IF(Table2[[#This Row],[Order Priority]]=Introduction!$B$44,1,0)</f>
        <v>0</v>
      </c>
      <c r="L87" s="49">
        <f>IF(Table2[[#This Row],[Order Priority]]=Introduction!$B$45,1,0)</f>
        <v>0</v>
      </c>
      <c r="M87" s="49">
        <f>IF(Table2[[#This Row],[Ship Mode]]=Introduction!$C$42,1,0)</f>
        <v>0</v>
      </c>
      <c r="N87" s="48">
        <f>IF(Table2[[#This Row],[Ship Mode]]=Introduction!$C$44,1,0)</f>
        <v>1</v>
      </c>
      <c r="O87" s="48">
        <f>IF(Table2[[#This Row],[Customer Segment]]=Introduction!$D$45,1,0)</f>
        <v>1</v>
      </c>
      <c r="P87" s="48">
        <f>IF(Table2[[#This Row],[Customer Segment]]=Introduction!$D$42,1,0)</f>
        <v>0</v>
      </c>
      <c r="Q87" s="48">
        <f>IF(Table2[[#This Row],[Customer Segment]]=Introduction!$D$44,1,0)</f>
        <v>0</v>
      </c>
      <c r="R87" s="38">
        <v>51.03</v>
      </c>
      <c r="S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customFormat="1" x14ac:dyDescent="0.2">
      <c r="A88" s="1" t="s">
        <v>46</v>
      </c>
      <c r="B88" s="1" t="s">
        <v>14</v>
      </c>
      <c r="C88" s="1" t="s">
        <v>47</v>
      </c>
      <c r="D88" s="44">
        <v>0</v>
      </c>
      <c r="E88" s="44">
        <v>42.98</v>
      </c>
      <c r="F88" s="44">
        <v>4.62</v>
      </c>
      <c r="G88" s="44">
        <v>0.56000000000000005</v>
      </c>
      <c r="H88" s="44">
        <v>385.30290000000002</v>
      </c>
      <c r="I88" s="49">
        <f>IF(Table2[[#This Row],[Order Priority]]=Introduction!$B$42,1,0)</f>
        <v>0</v>
      </c>
      <c r="J88" s="49">
        <f>IF(Table2[[#This Row],[Order Priority]]=Introduction!$B$43,1,0)</f>
        <v>0</v>
      </c>
      <c r="K88" s="49">
        <f>IF(Table2[[#This Row],[Order Priority]]=Introduction!$B$44,1,0)</f>
        <v>0</v>
      </c>
      <c r="L88" s="49">
        <f>IF(Table2[[#This Row],[Order Priority]]=Introduction!$B$45,1,0)</f>
        <v>0</v>
      </c>
      <c r="M88" s="49">
        <f>IF(Table2[[#This Row],[Ship Mode]]=Introduction!$C$42,1,0)</f>
        <v>0</v>
      </c>
      <c r="N88" s="48">
        <f>IF(Table2[[#This Row],[Ship Mode]]=Introduction!$C$44,1,0)</f>
        <v>1</v>
      </c>
      <c r="O88" s="48">
        <f>IF(Table2[[#This Row],[Customer Segment]]=Introduction!$D$45,1,0)</f>
        <v>0</v>
      </c>
      <c r="P88" s="48">
        <f>IF(Table2[[#This Row],[Customer Segment]]=Introduction!$D$42,1,0)</f>
        <v>0</v>
      </c>
      <c r="Q88" s="48">
        <f>IF(Table2[[#This Row],[Customer Segment]]=Introduction!$D$44,1,0)</f>
        <v>1</v>
      </c>
      <c r="R88" s="41">
        <v>558.41</v>
      </c>
      <c r="S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customFormat="1" x14ac:dyDescent="0.2">
      <c r="A89" s="1" t="s">
        <v>46</v>
      </c>
      <c r="B89" s="1" t="s">
        <v>14</v>
      </c>
      <c r="C89" s="1" t="s">
        <v>47</v>
      </c>
      <c r="D89" s="46">
        <v>0.03</v>
      </c>
      <c r="E89" s="46">
        <v>21.78</v>
      </c>
      <c r="F89" s="46">
        <v>5.94</v>
      </c>
      <c r="G89" s="46">
        <v>0.5</v>
      </c>
      <c r="H89" s="46">
        <v>187.2</v>
      </c>
      <c r="I89" s="49">
        <f>IF(Table2[[#This Row],[Order Priority]]=Introduction!$B$42,1,0)</f>
        <v>0</v>
      </c>
      <c r="J89" s="49">
        <f>IF(Table2[[#This Row],[Order Priority]]=Introduction!$B$43,1,0)</f>
        <v>0</v>
      </c>
      <c r="K89" s="49">
        <f>IF(Table2[[#This Row],[Order Priority]]=Introduction!$B$44,1,0)</f>
        <v>0</v>
      </c>
      <c r="L89" s="49">
        <f>IF(Table2[[#This Row],[Order Priority]]=Introduction!$B$45,1,0)</f>
        <v>0</v>
      </c>
      <c r="M89" s="49">
        <f>IF(Table2[[#This Row],[Ship Mode]]=Introduction!$C$42,1,0)</f>
        <v>0</v>
      </c>
      <c r="N89" s="48">
        <f>IF(Table2[[#This Row],[Ship Mode]]=Introduction!$C$44,1,0)</f>
        <v>1</v>
      </c>
      <c r="O89" s="48">
        <f>IF(Table2[[#This Row],[Customer Segment]]=Introduction!$D$45,1,0)</f>
        <v>0</v>
      </c>
      <c r="P89" s="48">
        <f>IF(Table2[[#This Row],[Customer Segment]]=Introduction!$D$42,1,0)</f>
        <v>0</v>
      </c>
      <c r="Q89" s="48">
        <f>IF(Table2[[#This Row],[Customer Segment]]=Introduction!$D$44,1,0)</f>
        <v>1</v>
      </c>
      <c r="R89" s="38">
        <v>290.22000000000003</v>
      </c>
      <c r="S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customFormat="1" x14ac:dyDescent="0.2">
      <c r="A90" s="1" t="s">
        <v>46</v>
      </c>
      <c r="B90" s="1" t="s">
        <v>14</v>
      </c>
      <c r="C90" s="1" t="s">
        <v>15</v>
      </c>
      <c r="D90" s="44">
        <v>0.06</v>
      </c>
      <c r="E90" s="44">
        <v>1.7</v>
      </c>
      <c r="F90" s="44">
        <v>1.99</v>
      </c>
      <c r="G90" s="44">
        <v>0.51</v>
      </c>
      <c r="H90" s="44">
        <v>80.071200000000005</v>
      </c>
      <c r="I90" s="49">
        <f>IF(Table2[[#This Row],[Order Priority]]=Introduction!$B$42,1,0)</f>
        <v>0</v>
      </c>
      <c r="J90" s="49">
        <f>IF(Table2[[#This Row],[Order Priority]]=Introduction!$B$43,1,0)</f>
        <v>0</v>
      </c>
      <c r="K90" s="49">
        <f>IF(Table2[[#This Row],[Order Priority]]=Introduction!$B$44,1,0)</f>
        <v>0</v>
      </c>
      <c r="L90" s="49">
        <f>IF(Table2[[#This Row],[Order Priority]]=Introduction!$B$45,1,0)</f>
        <v>0</v>
      </c>
      <c r="M90" s="49">
        <f>IF(Table2[[#This Row],[Ship Mode]]=Introduction!$C$42,1,0)</f>
        <v>0</v>
      </c>
      <c r="N90" s="48">
        <f>IF(Table2[[#This Row],[Ship Mode]]=Introduction!$C$44,1,0)</f>
        <v>1</v>
      </c>
      <c r="O90" s="48">
        <f>IF(Table2[[#This Row],[Customer Segment]]=Introduction!$D$45,1,0)</f>
        <v>0</v>
      </c>
      <c r="P90" s="48">
        <f>IF(Table2[[#This Row],[Customer Segment]]=Introduction!$D$42,1,0)</f>
        <v>1</v>
      </c>
      <c r="Q90" s="48">
        <f>IF(Table2[[#This Row],[Customer Segment]]=Introduction!$D$44,1,0)</f>
        <v>0</v>
      </c>
      <c r="R90" s="41">
        <v>12.15</v>
      </c>
      <c r="S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customFormat="1" x14ac:dyDescent="0.2">
      <c r="A91" s="1" t="s">
        <v>46</v>
      </c>
      <c r="B91" s="1" t="s">
        <v>14</v>
      </c>
      <c r="C91" s="1" t="s">
        <v>15</v>
      </c>
      <c r="D91" s="46">
        <v>0.01</v>
      </c>
      <c r="E91" s="46">
        <v>30.98</v>
      </c>
      <c r="F91" s="46">
        <v>5.09</v>
      </c>
      <c r="G91" s="46">
        <v>0.4</v>
      </c>
      <c r="H91" s="46">
        <v>896.40599999999995</v>
      </c>
      <c r="I91" s="49">
        <f>IF(Table2[[#This Row],[Order Priority]]=Introduction!$B$42,1,0)</f>
        <v>0</v>
      </c>
      <c r="J91" s="49">
        <f>IF(Table2[[#This Row],[Order Priority]]=Introduction!$B$43,1,0)</f>
        <v>0</v>
      </c>
      <c r="K91" s="49">
        <f>IF(Table2[[#This Row],[Order Priority]]=Introduction!$B$44,1,0)</f>
        <v>0</v>
      </c>
      <c r="L91" s="49">
        <f>IF(Table2[[#This Row],[Order Priority]]=Introduction!$B$45,1,0)</f>
        <v>0</v>
      </c>
      <c r="M91" s="49">
        <f>IF(Table2[[#This Row],[Ship Mode]]=Introduction!$C$42,1,0)</f>
        <v>0</v>
      </c>
      <c r="N91" s="48">
        <f>IF(Table2[[#This Row],[Ship Mode]]=Introduction!$C$44,1,0)</f>
        <v>1</v>
      </c>
      <c r="O91" s="48">
        <f>IF(Table2[[#This Row],[Customer Segment]]=Introduction!$D$45,1,0)</f>
        <v>0</v>
      </c>
      <c r="P91" s="48">
        <f>IF(Table2[[#This Row],[Customer Segment]]=Introduction!$D$42,1,0)</f>
        <v>1</v>
      </c>
      <c r="Q91" s="48">
        <f>IF(Table2[[#This Row],[Customer Segment]]=Introduction!$D$44,1,0)</f>
        <v>0</v>
      </c>
      <c r="R91" s="38">
        <v>288.42</v>
      </c>
      <c r="S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customFormat="1" x14ac:dyDescent="0.2">
      <c r="A92" s="1" t="s">
        <v>1</v>
      </c>
      <c r="B92" s="1" t="s">
        <v>14</v>
      </c>
      <c r="C92" s="1" t="s">
        <v>15</v>
      </c>
      <c r="D92" s="44">
        <v>0.03</v>
      </c>
      <c r="E92" s="44">
        <v>14.2</v>
      </c>
      <c r="F92" s="44">
        <v>5.3</v>
      </c>
      <c r="G92" s="44">
        <v>0.46</v>
      </c>
      <c r="H92" s="44">
        <v>107.02</v>
      </c>
      <c r="I92" s="49">
        <f>IF(Table2[[#This Row],[Order Priority]]=Introduction!$B$42,1,0)</f>
        <v>1</v>
      </c>
      <c r="J92" s="49">
        <f>IF(Table2[[#This Row],[Order Priority]]=Introduction!$B$43,1,0)</f>
        <v>0</v>
      </c>
      <c r="K92" s="49">
        <f>IF(Table2[[#This Row],[Order Priority]]=Introduction!$B$44,1,0)</f>
        <v>0</v>
      </c>
      <c r="L92" s="49">
        <f>IF(Table2[[#This Row],[Order Priority]]=Introduction!$B$45,1,0)</f>
        <v>0</v>
      </c>
      <c r="M92" s="49">
        <f>IF(Table2[[#This Row],[Ship Mode]]=Introduction!$C$42,1,0)</f>
        <v>0</v>
      </c>
      <c r="N92" s="48">
        <f>IF(Table2[[#This Row],[Ship Mode]]=Introduction!$C$44,1,0)</f>
        <v>1</v>
      </c>
      <c r="O92" s="48">
        <f>IF(Table2[[#This Row],[Customer Segment]]=Introduction!$D$45,1,0)</f>
        <v>0</v>
      </c>
      <c r="P92" s="48">
        <f>IF(Table2[[#This Row],[Customer Segment]]=Introduction!$D$42,1,0)</f>
        <v>1</v>
      </c>
      <c r="Q92" s="48">
        <f>IF(Table2[[#This Row],[Customer Segment]]=Introduction!$D$44,1,0)</f>
        <v>0</v>
      </c>
      <c r="R92" s="41">
        <v>205.98</v>
      </c>
      <c r="S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customFormat="1" x14ac:dyDescent="0.2">
      <c r="A93" s="1" t="s">
        <v>13</v>
      </c>
      <c r="B93" s="1" t="s">
        <v>63</v>
      </c>
      <c r="C93" s="1" t="s">
        <v>70</v>
      </c>
      <c r="D93" s="46">
        <v>0.01</v>
      </c>
      <c r="E93" s="46">
        <v>2.84</v>
      </c>
      <c r="F93" s="46">
        <v>0.93</v>
      </c>
      <c r="G93" s="46">
        <v>0.54</v>
      </c>
      <c r="H93" s="46">
        <v>4.5599999999999996</v>
      </c>
      <c r="I93" s="49">
        <f>IF(Table2[[#This Row],[Order Priority]]=Introduction!$B$42,1,0)</f>
        <v>0</v>
      </c>
      <c r="J93" s="49">
        <f>IF(Table2[[#This Row],[Order Priority]]=Introduction!$B$43,1,0)</f>
        <v>1</v>
      </c>
      <c r="K93" s="49">
        <f>IF(Table2[[#This Row],[Order Priority]]=Introduction!$B$44,1,0)</f>
        <v>0</v>
      </c>
      <c r="L93" s="49">
        <f>IF(Table2[[#This Row],[Order Priority]]=Introduction!$B$45,1,0)</f>
        <v>0</v>
      </c>
      <c r="M93" s="49">
        <f>IF(Table2[[#This Row],[Ship Mode]]=Introduction!$C$42,1,0)</f>
        <v>0</v>
      </c>
      <c r="N93" s="48">
        <f>IF(Table2[[#This Row],[Ship Mode]]=Introduction!$C$44,1,0)</f>
        <v>0</v>
      </c>
      <c r="O93" s="48">
        <f>IF(Table2[[#This Row],[Customer Segment]]=Introduction!$D$45,1,0)</f>
        <v>0</v>
      </c>
      <c r="P93" s="48">
        <f>IF(Table2[[#This Row],[Customer Segment]]=Introduction!$D$42,1,0)</f>
        <v>0</v>
      </c>
      <c r="Q93" s="48">
        <f>IF(Table2[[#This Row],[Customer Segment]]=Introduction!$D$44,1,0)</f>
        <v>0</v>
      </c>
      <c r="R93" s="38">
        <v>13.01</v>
      </c>
      <c r="S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customFormat="1" x14ac:dyDescent="0.2">
      <c r="A94" s="1" t="s">
        <v>13</v>
      </c>
      <c r="B94" s="1" t="s">
        <v>14</v>
      </c>
      <c r="C94" s="1" t="s">
        <v>15</v>
      </c>
      <c r="D94" s="44">
        <v>0.08</v>
      </c>
      <c r="E94" s="44">
        <v>15.99</v>
      </c>
      <c r="F94" s="44">
        <v>13.18</v>
      </c>
      <c r="G94" s="44">
        <v>0.37</v>
      </c>
      <c r="H94" s="44">
        <v>-246.92616000000001</v>
      </c>
      <c r="I94" s="49">
        <f>IF(Table2[[#This Row],[Order Priority]]=Introduction!$B$42,1,0)</f>
        <v>0</v>
      </c>
      <c r="J94" s="49">
        <f>IF(Table2[[#This Row],[Order Priority]]=Introduction!$B$43,1,0)</f>
        <v>1</v>
      </c>
      <c r="K94" s="49">
        <f>IF(Table2[[#This Row],[Order Priority]]=Introduction!$B$44,1,0)</f>
        <v>0</v>
      </c>
      <c r="L94" s="49">
        <f>IF(Table2[[#This Row],[Order Priority]]=Introduction!$B$45,1,0)</f>
        <v>0</v>
      </c>
      <c r="M94" s="49">
        <f>IF(Table2[[#This Row],[Ship Mode]]=Introduction!$C$42,1,0)</f>
        <v>0</v>
      </c>
      <c r="N94" s="48">
        <f>IF(Table2[[#This Row],[Ship Mode]]=Introduction!$C$44,1,0)</f>
        <v>1</v>
      </c>
      <c r="O94" s="48">
        <f>IF(Table2[[#This Row],[Customer Segment]]=Introduction!$D$45,1,0)</f>
        <v>0</v>
      </c>
      <c r="P94" s="48">
        <f>IF(Table2[[#This Row],[Customer Segment]]=Introduction!$D$42,1,0)</f>
        <v>1</v>
      </c>
      <c r="Q94" s="48">
        <f>IF(Table2[[#This Row],[Customer Segment]]=Introduction!$D$44,1,0)</f>
        <v>0</v>
      </c>
      <c r="R94" s="41">
        <v>192.33</v>
      </c>
      <c r="S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customFormat="1" x14ac:dyDescent="0.2">
      <c r="A95" s="1" t="s">
        <v>13</v>
      </c>
      <c r="B95" s="1" t="s">
        <v>14</v>
      </c>
      <c r="C95" s="1" t="s">
        <v>3</v>
      </c>
      <c r="D95" s="46">
        <v>7.0000000000000007E-2</v>
      </c>
      <c r="E95" s="46">
        <v>65.989999999999995</v>
      </c>
      <c r="F95" s="46">
        <v>5.99</v>
      </c>
      <c r="G95" s="46">
        <v>0.57999999999999996</v>
      </c>
      <c r="H95" s="46">
        <v>-139.18256</v>
      </c>
      <c r="I95" s="49">
        <f>IF(Table2[[#This Row],[Order Priority]]=Introduction!$B$42,1,0)</f>
        <v>0</v>
      </c>
      <c r="J95" s="49">
        <f>IF(Table2[[#This Row],[Order Priority]]=Introduction!$B$43,1,0)</f>
        <v>1</v>
      </c>
      <c r="K95" s="49">
        <f>IF(Table2[[#This Row],[Order Priority]]=Introduction!$B$44,1,0)</f>
        <v>0</v>
      </c>
      <c r="L95" s="49">
        <f>IF(Table2[[#This Row],[Order Priority]]=Introduction!$B$45,1,0)</f>
        <v>0</v>
      </c>
      <c r="M95" s="49">
        <f>IF(Table2[[#This Row],[Ship Mode]]=Introduction!$C$42,1,0)</f>
        <v>0</v>
      </c>
      <c r="N95" s="48">
        <f>IF(Table2[[#This Row],[Ship Mode]]=Introduction!$C$44,1,0)</f>
        <v>1</v>
      </c>
      <c r="O95" s="48">
        <f>IF(Table2[[#This Row],[Customer Segment]]=Introduction!$D$45,1,0)</f>
        <v>1</v>
      </c>
      <c r="P95" s="48">
        <f>IF(Table2[[#This Row],[Customer Segment]]=Introduction!$D$42,1,0)</f>
        <v>0</v>
      </c>
      <c r="Q95" s="48">
        <f>IF(Table2[[#This Row],[Customer Segment]]=Introduction!$D$44,1,0)</f>
        <v>0</v>
      </c>
      <c r="R95" s="38">
        <v>165.71</v>
      </c>
      <c r="S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customFormat="1" x14ac:dyDescent="0.2">
      <c r="A96" s="1" t="s">
        <v>23</v>
      </c>
      <c r="B96" s="1" t="s">
        <v>14</v>
      </c>
      <c r="C96" s="1" t="s">
        <v>47</v>
      </c>
      <c r="D96" s="44">
        <v>0.03</v>
      </c>
      <c r="E96" s="44">
        <v>5.08</v>
      </c>
      <c r="F96" s="44">
        <v>2.0299999999999998</v>
      </c>
      <c r="G96" s="44">
        <v>0.51</v>
      </c>
      <c r="H96" s="44">
        <v>15.1524</v>
      </c>
      <c r="I96" s="49">
        <f>IF(Table2[[#This Row],[Order Priority]]=Introduction!$B$42,1,0)</f>
        <v>0</v>
      </c>
      <c r="J96" s="49">
        <f>IF(Table2[[#This Row],[Order Priority]]=Introduction!$B$43,1,0)</f>
        <v>0</v>
      </c>
      <c r="K96" s="49">
        <f>IF(Table2[[#This Row],[Order Priority]]=Introduction!$B$44,1,0)</f>
        <v>1</v>
      </c>
      <c r="L96" s="49">
        <f>IF(Table2[[#This Row],[Order Priority]]=Introduction!$B$45,1,0)</f>
        <v>0</v>
      </c>
      <c r="M96" s="49">
        <f>IF(Table2[[#This Row],[Ship Mode]]=Introduction!$C$42,1,0)</f>
        <v>0</v>
      </c>
      <c r="N96" s="48">
        <f>IF(Table2[[#This Row],[Ship Mode]]=Introduction!$C$44,1,0)</f>
        <v>1</v>
      </c>
      <c r="O96" s="48">
        <f>IF(Table2[[#This Row],[Customer Segment]]=Introduction!$D$45,1,0)</f>
        <v>0</v>
      </c>
      <c r="P96" s="48">
        <f>IF(Table2[[#This Row],[Customer Segment]]=Introduction!$D$42,1,0)</f>
        <v>0</v>
      </c>
      <c r="Q96" s="48">
        <f>IF(Table2[[#This Row],[Customer Segment]]=Introduction!$D$44,1,0)</f>
        <v>1</v>
      </c>
      <c r="R96" s="41">
        <v>21.96</v>
      </c>
      <c r="S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customFormat="1" x14ac:dyDescent="0.2">
      <c r="A97" s="1" t="s">
        <v>23</v>
      </c>
      <c r="B97" s="1" t="s">
        <v>14</v>
      </c>
      <c r="C97" s="1" t="s">
        <v>47</v>
      </c>
      <c r="D97" s="46">
        <v>0.02</v>
      </c>
      <c r="E97" s="46">
        <v>7.1</v>
      </c>
      <c r="F97" s="46">
        <v>6.05</v>
      </c>
      <c r="G97" s="46">
        <v>0.39</v>
      </c>
      <c r="H97" s="46">
        <v>-48.875</v>
      </c>
      <c r="I97" s="49">
        <f>IF(Table2[[#This Row],[Order Priority]]=Introduction!$B$42,1,0)</f>
        <v>0</v>
      </c>
      <c r="J97" s="49">
        <f>IF(Table2[[#This Row],[Order Priority]]=Introduction!$B$43,1,0)</f>
        <v>0</v>
      </c>
      <c r="K97" s="49">
        <f>IF(Table2[[#This Row],[Order Priority]]=Introduction!$B$44,1,0)</f>
        <v>1</v>
      </c>
      <c r="L97" s="49">
        <f>IF(Table2[[#This Row],[Order Priority]]=Introduction!$B$45,1,0)</f>
        <v>0</v>
      </c>
      <c r="M97" s="49">
        <f>IF(Table2[[#This Row],[Ship Mode]]=Introduction!$C$42,1,0)</f>
        <v>0</v>
      </c>
      <c r="N97" s="48">
        <f>IF(Table2[[#This Row],[Ship Mode]]=Introduction!$C$44,1,0)</f>
        <v>1</v>
      </c>
      <c r="O97" s="48">
        <f>IF(Table2[[#This Row],[Customer Segment]]=Introduction!$D$45,1,0)</f>
        <v>0</v>
      </c>
      <c r="P97" s="48">
        <f>IF(Table2[[#This Row],[Customer Segment]]=Introduction!$D$42,1,0)</f>
        <v>0</v>
      </c>
      <c r="Q97" s="48">
        <f>IF(Table2[[#This Row],[Customer Segment]]=Introduction!$D$44,1,0)</f>
        <v>1</v>
      </c>
      <c r="R97" s="38">
        <v>61.5</v>
      </c>
      <c r="S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customFormat="1" x14ac:dyDescent="0.2">
      <c r="A98" s="1" t="s">
        <v>23</v>
      </c>
      <c r="B98" s="1" t="s">
        <v>14</v>
      </c>
      <c r="C98" s="1" t="s">
        <v>47</v>
      </c>
      <c r="D98" s="44">
        <v>0.04</v>
      </c>
      <c r="E98" s="44">
        <v>33.89</v>
      </c>
      <c r="F98" s="44">
        <v>5.0999999999999996</v>
      </c>
      <c r="G98" s="44">
        <v>0.6</v>
      </c>
      <c r="H98" s="44">
        <v>68.676000000000002</v>
      </c>
      <c r="I98" s="49">
        <f>IF(Table2[[#This Row],[Order Priority]]=Introduction!$B$42,1,0)</f>
        <v>0</v>
      </c>
      <c r="J98" s="49">
        <f>IF(Table2[[#This Row],[Order Priority]]=Introduction!$B$43,1,0)</f>
        <v>0</v>
      </c>
      <c r="K98" s="49">
        <f>IF(Table2[[#This Row],[Order Priority]]=Introduction!$B$44,1,0)</f>
        <v>1</v>
      </c>
      <c r="L98" s="49">
        <f>IF(Table2[[#This Row],[Order Priority]]=Introduction!$B$45,1,0)</f>
        <v>0</v>
      </c>
      <c r="M98" s="49">
        <f>IF(Table2[[#This Row],[Ship Mode]]=Introduction!$C$42,1,0)</f>
        <v>0</v>
      </c>
      <c r="N98" s="48">
        <f>IF(Table2[[#This Row],[Ship Mode]]=Introduction!$C$44,1,0)</f>
        <v>1</v>
      </c>
      <c r="O98" s="48">
        <f>IF(Table2[[#This Row],[Customer Segment]]=Introduction!$D$45,1,0)</f>
        <v>0</v>
      </c>
      <c r="P98" s="48">
        <f>IF(Table2[[#This Row],[Customer Segment]]=Introduction!$D$42,1,0)</f>
        <v>0</v>
      </c>
      <c r="Q98" s="48">
        <f>IF(Table2[[#This Row],[Customer Segment]]=Introduction!$D$44,1,0)</f>
        <v>1</v>
      </c>
      <c r="R98" s="41">
        <v>200.64</v>
      </c>
      <c r="S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customFormat="1" x14ac:dyDescent="0.2">
      <c r="A99" s="1" t="s">
        <v>92</v>
      </c>
      <c r="B99" s="1" t="s">
        <v>14</v>
      </c>
      <c r="C99" s="1" t="s">
        <v>15</v>
      </c>
      <c r="D99" s="46">
        <v>0.03</v>
      </c>
      <c r="E99" s="46">
        <v>73.98</v>
      </c>
      <c r="F99" s="46">
        <v>14.52</v>
      </c>
      <c r="G99" s="46">
        <v>0.65</v>
      </c>
      <c r="H99" s="46">
        <v>-326.23160000000001</v>
      </c>
      <c r="I99" s="49">
        <f>IF(Table2[[#This Row],[Order Priority]]=Introduction!$B$42,1,0)</f>
        <v>0</v>
      </c>
      <c r="J99" s="49">
        <f>IF(Table2[[#This Row],[Order Priority]]=Introduction!$B$43,1,0)</f>
        <v>0</v>
      </c>
      <c r="K99" s="49">
        <f>IF(Table2[[#This Row],[Order Priority]]=Introduction!$B$44,1,0)</f>
        <v>0</v>
      </c>
      <c r="L99" s="49">
        <f>IF(Table2[[#This Row],[Order Priority]]=Introduction!$B$45,1,0)</f>
        <v>1</v>
      </c>
      <c r="M99" s="49">
        <f>IF(Table2[[#This Row],[Ship Mode]]=Introduction!$C$42,1,0)</f>
        <v>0</v>
      </c>
      <c r="N99" s="48">
        <f>IF(Table2[[#This Row],[Ship Mode]]=Introduction!$C$44,1,0)</f>
        <v>1</v>
      </c>
      <c r="O99" s="48">
        <f>IF(Table2[[#This Row],[Customer Segment]]=Introduction!$D$45,1,0)</f>
        <v>0</v>
      </c>
      <c r="P99" s="48">
        <f>IF(Table2[[#This Row],[Customer Segment]]=Introduction!$D$42,1,0)</f>
        <v>1</v>
      </c>
      <c r="Q99" s="48">
        <f>IF(Table2[[#This Row],[Customer Segment]]=Introduction!$D$44,1,0)</f>
        <v>0</v>
      </c>
      <c r="R99" s="38">
        <v>79.02</v>
      </c>
      <c r="S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customFormat="1" x14ac:dyDescent="0.2">
      <c r="A100" s="1" t="s">
        <v>92</v>
      </c>
      <c r="B100" s="1" t="s">
        <v>14</v>
      </c>
      <c r="C100" s="1" t="s">
        <v>47</v>
      </c>
      <c r="D100" s="44">
        <v>0.05</v>
      </c>
      <c r="E100" s="44">
        <v>1.98</v>
      </c>
      <c r="F100" s="44">
        <v>4.7699999999999996</v>
      </c>
      <c r="G100" s="44">
        <v>0.4</v>
      </c>
      <c r="H100" s="44">
        <v>-14.359819999999999</v>
      </c>
      <c r="I100" s="49">
        <f>IF(Table2[[#This Row],[Order Priority]]=Introduction!$B$42,1,0)</f>
        <v>0</v>
      </c>
      <c r="J100" s="49">
        <f>IF(Table2[[#This Row],[Order Priority]]=Introduction!$B$43,1,0)</f>
        <v>0</v>
      </c>
      <c r="K100" s="49">
        <f>IF(Table2[[#This Row],[Order Priority]]=Introduction!$B$44,1,0)</f>
        <v>0</v>
      </c>
      <c r="L100" s="49">
        <f>IF(Table2[[#This Row],[Order Priority]]=Introduction!$B$45,1,0)</f>
        <v>1</v>
      </c>
      <c r="M100" s="49">
        <f>IF(Table2[[#This Row],[Ship Mode]]=Introduction!$C$42,1,0)</f>
        <v>0</v>
      </c>
      <c r="N100" s="48">
        <f>IF(Table2[[#This Row],[Ship Mode]]=Introduction!$C$44,1,0)</f>
        <v>1</v>
      </c>
      <c r="O100" s="48">
        <f>IF(Table2[[#This Row],[Customer Segment]]=Introduction!$D$45,1,0)</f>
        <v>0</v>
      </c>
      <c r="P100" s="48">
        <f>IF(Table2[[#This Row],[Customer Segment]]=Introduction!$D$42,1,0)</f>
        <v>0</v>
      </c>
      <c r="Q100" s="48">
        <f>IF(Table2[[#This Row],[Customer Segment]]=Introduction!$D$44,1,0)</f>
        <v>1</v>
      </c>
      <c r="R100" s="41">
        <v>3.53</v>
      </c>
      <c r="S1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customFormat="1" x14ac:dyDescent="0.2">
      <c r="A101" s="1" t="s">
        <v>92</v>
      </c>
      <c r="B101" s="1" t="s">
        <v>63</v>
      </c>
      <c r="C101" s="1" t="s">
        <v>47</v>
      </c>
      <c r="D101" s="46">
        <v>7.0000000000000007E-2</v>
      </c>
      <c r="E101" s="46">
        <v>699.99</v>
      </c>
      <c r="F101" s="46">
        <v>24.49</v>
      </c>
      <c r="G101" s="46">
        <v>0.41</v>
      </c>
      <c r="H101" s="46">
        <v>-2870.2775999999999</v>
      </c>
      <c r="I101" s="49">
        <f>IF(Table2[[#This Row],[Order Priority]]=Introduction!$B$42,1,0)</f>
        <v>0</v>
      </c>
      <c r="J101" s="49">
        <f>IF(Table2[[#This Row],[Order Priority]]=Introduction!$B$43,1,0)</f>
        <v>0</v>
      </c>
      <c r="K101" s="49">
        <f>IF(Table2[[#This Row],[Order Priority]]=Introduction!$B$44,1,0)</f>
        <v>0</v>
      </c>
      <c r="L101" s="49">
        <f>IF(Table2[[#This Row],[Order Priority]]=Introduction!$B$45,1,0)</f>
        <v>1</v>
      </c>
      <c r="M101" s="49">
        <f>IF(Table2[[#This Row],[Ship Mode]]=Introduction!$C$42,1,0)</f>
        <v>0</v>
      </c>
      <c r="N101" s="48">
        <f>IF(Table2[[#This Row],[Ship Mode]]=Introduction!$C$44,1,0)</f>
        <v>0</v>
      </c>
      <c r="O101" s="48">
        <f>IF(Table2[[#This Row],[Customer Segment]]=Introduction!$D$45,1,0)</f>
        <v>0</v>
      </c>
      <c r="P101" s="48">
        <f>IF(Table2[[#This Row],[Customer Segment]]=Introduction!$D$42,1,0)</f>
        <v>0</v>
      </c>
      <c r="Q101" s="48">
        <f>IF(Table2[[#This Row],[Customer Segment]]=Introduction!$D$44,1,0)</f>
        <v>1</v>
      </c>
      <c r="R101" s="38">
        <v>706.56</v>
      </c>
      <c r="S1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customFormat="1" x14ac:dyDescent="0.2">
      <c r="A102" s="1" t="s">
        <v>92</v>
      </c>
      <c r="B102" s="1" t="s">
        <v>14</v>
      </c>
      <c r="C102" s="1" t="s">
        <v>47</v>
      </c>
      <c r="D102" s="44">
        <v>7.0000000000000007E-2</v>
      </c>
      <c r="E102" s="44">
        <v>6783.02</v>
      </c>
      <c r="F102" s="44">
        <v>24.49</v>
      </c>
      <c r="G102" s="44">
        <v>0.39</v>
      </c>
      <c r="H102" s="44">
        <v>77.983599999999996</v>
      </c>
      <c r="I102" s="49">
        <f>IF(Table2[[#This Row],[Order Priority]]=Introduction!$B$42,1,0)</f>
        <v>0</v>
      </c>
      <c r="J102" s="49">
        <f>IF(Table2[[#This Row],[Order Priority]]=Introduction!$B$43,1,0)</f>
        <v>0</v>
      </c>
      <c r="K102" s="49">
        <f>IF(Table2[[#This Row],[Order Priority]]=Introduction!$B$44,1,0)</f>
        <v>0</v>
      </c>
      <c r="L102" s="49">
        <f>IF(Table2[[#This Row],[Order Priority]]=Introduction!$B$45,1,0)</f>
        <v>1</v>
      </c>
      <c r="M102" s="49">
        <f>IF(Table2[[#This Row],[Ship Mode]]=Introduction!$C$42,1,0)</f>
        <v>0</v>
      </c>
      <c r="N102" s="48">
        <f>IF(Table2[[#This Row],[Ship Mode]]=Introduction!$C$44,1,0)</f>
        <v>1</v>
      </c>
      <c r="O102" s="48">
        <f>IF(Table2[[#This Row],[Customer Segment]]=Introduction!$D$45,1,0)</f>
        <v>0</v>
      </c>
      <c r="P102" s="48">
        <f>IF(Table2[[#This Row],[Customer Segment]]=Introduction!$D$42,1,0)</f>
        <v>0</v>
      </c>
      <c r="Q102" s="48">
        <f>IF(Table2[[#This Row],[Customer Segment]]=Introduction!$D$44,1,0)</f>
        <v>1</v>
      </c>
      <c r="R102" s="41">
        <v>13121.07</v>
      </c>
      <c r="S1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customFormat="1" x14ac:dyDescent="0.2">
      <c r="A103" s="1" t="s">
        <v>92</v>
      </c>
      <c r="B103" s="1" t="s">
        <v>2</v>
      </c>
      <c r="C103" s="1" t="s">
        <v>3</v>
      </c>
      <c r="D103" s="46">
        <v>0</v>
      </c>
      <c r="E103" s="46">
        <v>137.47999999999999</v>
      </c>
      <c r="F103" s="46">
        <v>32.18</v>
      </c>
      <c r="G103" s="46">
        <v>0.78</v>
      </c>
      <c r="H103" s="46">
        <v>-203.27</v>
      </c>
      <c r="I103" s="49">
        <f>IF(Table2[[#This Row],[Order Priority]]=Introduction!$B$42,1,0)</f>
        <v>0</v>
      </c>
      <c r="J103" s="49">
        <f>IF(Table2[[#This Row],[Order Priority]]=Introduction!$B$43,1,0)</f>
        <v>0</v>
      </c>
      <c r="K103" s="49">
        <f>IF(Table2[[#This Row],[Order Priority]]=Introduction!$B$44,1,0)</f>
        <v>0</v>
      </c>
      <c r="L103" s="49">
        <f>IF(Table2[[#This Row],[Order Priority]]=Introduction!$B$45,1,0)</f>
        <v>1</v>
      </c>
      <c r="M103" s="49">
        <f>IF(Table2[[#This Row],[Ship Mode]]=Introduction!$C$42,1,0)</f>
        <v>1</v>
      </c>
      <c r="N103" s="48">
        <f>IF(Table2[[#This Row],[Ship Mode]]=Introduction!$C$44,1,0)</f>
        <v>0</v>
      </c>
      <c r="O103" s="48">
        <f>IF(Table2[[#This Row],[Customer Segment]]=Introduction!$D$45,1,0)</f>
        <v>1</v>
      </c>
      <c r="P103" s="48">
        <f>IF(Table2[[#This Row],[Customer Segment]]=Introduction!$D$42,1,0)</f>
        <v>0</v>
      </c>
      <c r="Q103" s="48">
        <f>IF(Table2[[#This Row],[Customer Segment]]=Introduction!$D$44,1,0)</f>
        <v>0</v>
      </c>
      <c r="R103" s="38">
        <v>296.75</v>
      </c>
      <c r="S1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customFormat="1" x14ac:dyDescent="0.2">
      <c r="A104" s="1" t="s">
        <v>92</v>
      </c>
      <c r="B104" s="1" t="s">
        <v>2</v>
      </c>
      <c r="C104" s="1" t="s">
        <v>3</v>
      </c>
      <c r="D104" s="44">
        <v>0</v>
      </c>
      <c r="E104" s="44">
        <v>137.47999999999999</v>
      </c>
      <c r="F104" s="44">
        <v>32.18</v>
      </c>
      <c r="G104" s="44">
        <v>0.78</v>
      </c>
      <c r="H104" s="44">
        <v>-203.27</v>
      </c>
      <c r="I104" s="49">
        <f>IF(Table2[[#This Row],[Order Priority]]=Introduction!$B$42,1,0)</f>
        <v>0</v>
      </c>
      <c r="J104" s="49">
        <f>IF(Table2[[#This Row],[Order Priority]]=Introduction!$B$43,1,0)</f>
        <v>0</v>
      </c>
      <c r="K104" s="49">
        <f>IF(Table2[[#This Row],[Order Priority]]=Introduction!$B$44,1,0)</f>
        <v>0</v>
      </c>
      <c r="L104" s="49">
        <f>IF(Table2[[#This Row],[Order Priority]]=Introduction!$B$45,1,0)</f>
        <v>1</v>
      </c>
      <c r="M104" s="49">
        <f>IF(Table2[[#This Row],[Ship Mode]]=Introduction!$C$42,1,0)</f>
        <v>1</v>
      </c>
      <c r="N104" s="48">
        <f>IF(Table2[[#This Row],[Ship Mode]]=Introduction!$C$44,1,0)</f>
        <v>0</v>
      </c>
      <c r="O104" s="48">
        <f>IF(Table2[[#This Row],[Customer Segment]]=Introduction!$D$45,1,0)</f>
        <v>1</v>
      </c>
      <c r="P104" s="48">
        <f>IF(Table2[[#This Row],[Customer Segment]]=Introduction!$D$42,1,0)</f>
        <v>0</v>
      </c>
      <c r="Q104" s="48">
        <f>IF(Table2[[#This Row],[Customer Segment]]=Introduction!$D$44,1,0)</f>
        <v>0</v>
      </c>
      <c r="R104" s="41">
        <v>1483.76</v>
      </c>
      <c r="S1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customFormat="1" x14ac:dyDescent="0.2">
      <c r="A105" s="1" t="s">
        <v>13</v>
      </c>
      <c r="B105" s="1" t="s">
        <v>14</v>
      </c>
      <c r="C105" s="1" t="s">
        <v>70</v>
      </c>
      <c r="D105" s="46">
        <v>0.03</v>
      </c>
      <c r="E105" s="46">
        <v>896.99</v>
      </c>
      <c r="F105" s="46">
        <v>19.989999999999998</v>
      </c>
      <c r="G105" s="46">
        <v>0.38</v>
      </c>
      <c r="H105" s="46">
        <v>3602.1311999999998</v>
      </c>
      <c r="I105" s="49">
        <f>IF(Table2[[#This Row],[Order Priority]]=Introduction!$B$42,1,0)</f>
        <v>0</v>
      </c>
      <c r="J105" s="49">
        <f>IF(Table2[[#This Row],[Order Priority]]=Introduction!$B$43,1,0)</f>
        <v>1</v>
      </c>
      <c r="K105" s="49">
        <f>IF(Table2[[#This Row],[Order Priority]]=Introduction!$B$44,1,0)</f>
        <v>0</v>
      </c>
      <c r="L105" s="49">
        <f>IF(Table2[[#This Row],[Order Priority]]=Introduction!$B$45,1,0)</f>
        <v>0</v>
      </c>
      <c r="M105" s="49">
        <f>IF(Table2[[#This Row],[Ship Mode]]=Introduction!$C$42,1,0)</f>
        <v>0</v>
      </c>
      <c r="N105" s="48">
        <f>IF(Table2[[#This Row],[Ship Mode]]=Introduction!$C$44,1,0)</f>
        <v>1</v>
      </c>
      <c r="O105" s="48">
        <f>IF(Table2[[#This Row],[Customer Segment]]=Introduction!$D$45,1,0)</f>
        <v>0</v>
      </c>
      <c r="P105" s="48">
        <f>IF(Table2[[#This Row],[Customer Segment]]=Introduction!$D$42,1,0)</f>
        <v>0</v>
      </c>
      <c r="Q105" s="48">
        <f>IF(Table2[[#This Row],[Customer Segment]]=Introduction!$D$44,1,0)</f>
        <v>0</v>
      </c>
      <c r="R105" s="38">
        <v>5220.4799999999996</v>
      </c>
      <c r="S1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customFormat="1" x14ac:dyDescent="0.2">
      <c r="A106" s="1" t="s">
        <v>13</v>
      </c>
      <c r="B106" s="1" t="s">
        <v>14</v>
      </c>
      <c r="C106" s="1" t="s">
        <v>47</v>
      </c>
      <c r="D106" s="44">
        <v>7.0000000000000007E-2</v>
      </c>
      <c r="E106" s="44">
        <v>4.13</v>
      </c>
      <c r="F106" s="44">
        <v>0.99</v>
      </c>
      <c r="G106" s="44">
        <v>0.39</v>
      </c>
      <c r="H106" s="44">
        <v>10.959199999999999</v>
      </c>
      <c r="I106" s="49">
        <f>IF(Table2[[#This Row],[Order Priority]]=Introduction!$B$42,1,0)</f>
        <v>0</v>
      </c>
      <c r="J106" s="49">
        <f>IF(Table2[[#This Row],[Order Priority]]=Introduction!$B$43,1,0)</f>
        <v>1</v>
      </c>
      <c r="K106" s="49">
        <f>IF(Table2[[#This Row],[Order Priority]]=Introduction!$B$44,1,0)</f>
        <v>0</v>
      </c>
      <c r="L106" s="49">
        <f>IF(Table2[[#This Row],[Order Priority]]=Introduction!$B$45,1,0)</f>
        <v>0</v>
      </c>
      <c r="M106" s="49">
        <f>IF(Table2[[#This Row],[Ship Mode]]=Introduction!$C$42,1,0)</f>
        <v>0</v>
      </c>
      <c r="N106" s="48">
        <f>IF(Table2[[#This Row],[Ship Mode]]=Introduction!$C$44,1,0)</f>
        <v>1</v>
      </c>
      <c r="O106" s="48">
        <f>IF(Table2[[#This Row],[Customer Segment]]=Introduction!$D$45,1,0)</f>
        <v>0</v>
      </c>
      <c r="P106" s="48">
        <f>IF(Table2[[#This Row],[Customer Segment]]=Introduction!$D$42,1,0)</f>
        <v>0</v>
      </c>
      <c r="Q106" s="48">
        <f>IF(Table2[[#This Row],[Customer Segment]]=Introduction!$D$44,1,0)</f>
        <v>1</v>
      </c>
      <c r="R106" s="41">
        <v>16.07</v>
      </c>
      <c r="S1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customFormat="1" x14ac:dyDescent="0.2">
      <c r="A107" s="1" t="s">
        <v>13</v>
      </c>
      <c r="B107" s="1" t="s">
        <v>14</v>
      </c>
      <c r="C107" s="1" t="s">
        <v>47</v>
      </c>
      <c r="D107" s="46">
        <v>0.03</v>
      </c>
      <c r="E107" s="46">
        <v>22.72</v>
      </c>
      <c r="F107" s="46">
        <v>8.99</v>
      </c>
      <c r="G107" s="46">
        <v>0.44</v>
      </c>
      <c r="H107" s="46">
        <v>17.429400000000001</v>
      </c>
      <c r="I107" s="49">
        <f>IF(Table2[[#This Row],[Order Priority]]=Introduction!$B$42,1,0)</f>
        <v>0</v>
      </c>
      <c r="J107" s="49">
        <f>IF(Table2[[#This Row],[Order Priority]]=Introduction!$B$43,1,0)</f>
        <v>1</v>
      </c>
      <c r="K107" s="49">
        <f>IF(Table2[[#This Row],[Order Priority]]=Introduction!$B$44,1,0)</f>
        <v>0</v>
      </c>
      <c r="L107" s="49">
        <f>IF(Table2[[#This Row],[Order Priority]]=Introduction!$B$45,1,0)</f>
        <v>0</v>
      </c>
      <c r="M107" s="49">
        <f>IF(Table2[[#This Row],[Ship Mode]]=Introduction!$C$42,1,0)</f>
        <v>0</v>
      </c>
      <c r="N107" s="48">
        <f>IF(Table2[[#This Row],[Ship Mode]]=Introduction!$C$44,1,0)</f>
        <v>1</v>
      </c>
      <c r="O107" s="48">
        <f>IF(Table2[[#This Row],[Customer Segment]]=Introduction!$D$45,1,0)</f>
        <v>0</v>
      </c>
      <c r="P107" s="48">
        <f>IF(Table2[[#This Row],[Customer Segment]]=Introduction!$D$42,1,0)</f>
        <v>0</v>
      </c>
      <c r="Q107" s="48">
        <f>IF(Table2[[#This Row],[Customer Segment]]=Introduction!$D$44,1,0)</f>
        <v>1</v>
      </c>
      <c r="R107" s="38">
        <v>25.26</v>
      </c>
      <c r="S1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customFormat="1" x14ac:dyDescent="0.2">
      <c r="A108" s="1" t="s">
        <v>23</v>
      </c>
      <c r="B108" s="1" t="s">
        <v>14</v>
      </c>
      <c r="C108" s="1" t="s">
        <v>47</v>
      </c>
      <c r="D108" s="44">
        <v>0.02</v>
      </c>
      <c r="E108" s="44">
        <v>5.81</v>
      </c>
      <c r="F108" s="44">
        <v>8.49</v>
      </c>
      <c r="G108" s="44">
        <v>0.39</v>
      </c>
      <c r="H108" s="44">
        <v>-137.494</v>
      </c>
      <c r="I108" s="49">
        <f>IF(Table2[[#This Row],[Order Priority]]=Introduction!$B$42,1,0)</f>
        <v>0</v>
      </c>
      <c r="J108" s="49">
        <f>IF(Table2[[#This Row],[Order Priority]]=Introduction!$B$43,1,0)</f>
        <v>0</v>
      </c>
      <c r="K108" s="49">
        <f>IF(Table2[[#This Row],[Order Priority]]=Introduction!$B$44,1,0)</f>
        <v>1</v>
      </c>
      <c r="L108" s="49">
        <f>IF(Table2[[#This Row],[Order Priority]]=Introduction!$B$45,1,0)</f>
        <v>0</v>
      </c>
      <c r="M108" s="49">
        <f>IF(Table2[[#This Row],[Ship Mode]]=Introduction!$C$42,1,0)</f>
        <v>0</v>
      </c>
      <c r="N108" s="48">
        <f>IF(Table2[[#This Row],[Ship Mode]]=Introduction!$C$44,1,0)</f>
        <v>1</v>
      </c>
      <c r="O108" s="48">
        <f>IF(Table2[[#This Row],[Customer Segment]]=Introduction!$D$45,1,0)</f>
        <v>0</v>
      </c>
      <c r="P108" s="48">
        <f>IF(Table2[[#This Row],[Customer Segment]]=Introduction!$D$42,1,0)</f>
        <v>0</v>
      </c>
      <c r="Q108" s="48">
        <f>IF(Table2[[#This Row],[Customer Segment]]=Introduction!$D$44,1,0)</f>
        <v>1</v>
      </c>
      <c r="R108" s="41">
        <v>42.44</v>
      </c>
      <c r="S1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customFormat="1" x14ac:dyDescent="0.2">
      <c r="A109" s="1" t="s">
        <v>46</v>
      </c>
      <c r="B109" s="1" t="s">
        <v>14</v>
      </c>
      <c r="C109" s="1" t="s">
        <v>47</v>
      </c>
      <c r="D109" s="46">
        <v>7.0000000000000007E-2</v>
      </c>
      <c r="E109" s="46">
        <v>14.56</v>
      </c>
      <c r="F109" s="46">
        <v>3.5</v>
      </c>
      <c r="G109" s="46">
        <v>0.57999999999999996</v>
      </c>
      <c r="H109" s="46">
        <v>-45.527999999999999</v>
      </c>
      <c r="I109" s="49">
        <f>IF(Table2[[#This Row],[Order Priority]]=Introduction!$B$42,1,0)</f>
        <v>0</v>
      </c>
      <c r="J109" s="49">
        <f>IF(Table2[[#This Row],[Order Priority]]=Introduction!$B$43,1,0)</f>
        <v>0</v>
      </c>
      <c r="K109" s="49">
        <f>IF(Table2[[#This Row],[Order Priority]]=Introduction!$B$44,1,0)</f>
        <v>0</v>
      </c>
      <c r="L109" s="49">
        <f>IF(Table2[[#This Row],[Order Priority]]=Introduction!$B$45,1,0)</f>
        <v>0</v>
      </c>
      <c r="M109" s="49">
        <f>IF(Table2[[#This Row],[Ship Mode]]=Introduction!$C$42,1,0)</f>
        <v>0</v>
      </c>
      <c r="N109" s="48">
        <f>IF(Table2[[#This Row],[Ship Mode]]=Introduction!$C$44,1,0)</f>
        <v>1</v>
      </c>
      <c r="O109" s="48">
        <f>IF(Table2[[#This Row],[Customer Segment]]=Introduction!$D$45,1,0)</f>
        <v>0</v>
      </c>
      <c r="P109" s="48">
        <f>IF(Table2[[#This Row],[Customer Segment]]=Introduction!$D$42,1,0)</f>
        <v>0</v>
      </c>
      <c r="Q109" s="48">
        <f>IF(Table2[[#This Row],[Customer Segment]]=Introduction!$D$44,1,0)</f>
        <v>1</v>
      </c>
      <c r="R109" s="38">
        <v>84.59</v>
      </c>
      <c r="S1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customFormat="1" x14ac:dyDescent="0.2">
      <c r="A110" s="1" t="s">
        <v>1</v>
      </c>
      <c r="B110" s="1" t="s">
        <v>63</v>
      </c>
      <c r="C110" s="1" t="s">
        <v>3</v>
      </c>
      <c r="D110" s="44">
        <v>0.06</v>
      </c>
      <c r="E110" s="44">
        <v>179.99</v>
      </c>
      <c r="F110" s="44">
        <v>13.99</v>
      </c>
      <c r="G110" s="44">
        <v>0.56999999999999995</v>
      </c>
      <c r="H110" s="44">
        <v>1220.03784</v>
      </c>
      <c r="I110" s="49">
        <f>IF(Table2[[#This Row],[Order Priority]]=Introduction!$B$42,1,0)</f>
        <v>1</v>
      </c>
      <c r="J110" s="49">
        <f>IF(Table2[[#This Row],[Order Priority]]=Introduction!$B$43,1,0)</f>
        <v>0</v>
      </c>
      <c r="K110" s="49">
        <f>IF(Table2[[#This Row],[Order Priority]]=Introduction!$B$44,1,0)</f>
        <v>0</v>
      </c>
      <c r="L110" s="49">
        <f>IF(Table2[[#This Row],[Order Priority]]=Introduction!$B$45,1,0)</f>
        <v>0</v>
      </c>
      <c r="M110" s="49">
        <f>IF(Table2[[#This Row],[Ship Mode]]=Introduction!$C$42,1,0)</f>
        <v>0</v>
      </c>
      <c r="N110" s="48">
        <f>IF(Table2[[#This Row],[Ship Mode]]=Introduction!$C$44,1,0)</f>
        <v>0</v>
      </c>
      <c r="O110" s="48">
        <f>IF(Table2[[#This Row],[Customer Segment]]=Introduction!$D$45,1,0)</f>
        <v>1</v>
      </c>
      <c r="P110" s="48">
        <f>IF(Table2[[#This Row],[Customer Segment]]=Introduction!$D$42,1,0)</f>
        <v>0</v>
      </c>
      <c r="Q110" s="48">
        <f>IF(Table2[[#This Row],[Customer Segment]]=Introduction!$D$44,1,0)</f>
        <v>0</v>
      </c>
      <c r="R110" s="41">
        <v>8332.91</v>
      </c>
      <c r="S1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customFormat="1" x14ac:dyDescent="0.2">
      <c r="A111" s="1" t="s">
        <v>1</v>
      </c>
      <c r="B111" s="1" t="s">
        <v>63</v>
      </c>
      <c r="C111" s="1" t="s">
        <v>3</v>
      </c>
      <c r="D111" s="46">
        <v>0.03</v>
      </c>
      <c r="E111" s="46">
        <v>30.98</v>
      </c>
      <c r="F111" s="46">
        <v>8.99</v>
      </c>
      <c r="G111" s="46">
        <v>0.57999999999999996</v>
      </c>
      <c r="H111" s="46">
        <v>0.51</v>
      </c>
      <c r="I111" s="49">
        <f>IF(Table2[[#This Row],[Order Priority]]=Introduction!$B$42,1,0)</f>
        <v>1</v>
      </c>
      <c r="J111" s="49">
        <f>IF(Table2[[#This Row],[Order Priority]]=Introduction!$B$43,1,0)</f>
        <v>0</v>
      </c>
      <c r="K111" s="49">
        <f>IF(Table2[[#This Row],[Order Priority]]=Introduction!$B$44,1,0)</f>
        <v>0</v>
      </c>
      <c r="L111" s="49">
        <f>IF(Table2[[#This Row],[Order Priority]]=Introduction!$B$45,1,0)</f>
        <v>0</v>
      </c>
      <c r="M111" s="49">
        <f>IF(Table2[[#This Row],[Ship Mode]]=Introduction!$C$42,1,0)</f>
        <v>0</v>
      </c>
      <c r="N111" s="48">
        <f>IF(Table2[[#This Row],[Ship Mode]]=Introduction!$C$44,1,0)</f>
        <v>0</v>
      </c>
      <c r="O111" s="48">
        <f>IF(Table2[[#This Row],[Customer Segment]]=Introduction!$D$45,1,0)</f>
        <v>1</v>
      </c>
      <c r="P111" s="48">
        <f>IF(Table2[[#This Row],[Customer Segment]]=Introduction!$D$42,1,0)</f>
        <v>0</v>
      </c>
      <c r="Q111" s="48">
        <f>IF(Table2[[#This Row],[Customer Segment]]=Introduction!$D$44,1,0)</f>
        <v>0</v>
      </c>
      <c r="R111" s="38">
        <v>162.38999999999999</v>
      </c>
      <c r="S1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customFormat="1" x14ac:dyDescent="0.2">
      <c r="A112" s="1" t="s">
        <v>1</v>
      </c>
      <c r="B112" s="1" t="s">
        <v>14</v>
      </c>
      <c r="C112" s="1" t="s">
        <v>3</v>
      </c>
      <c r="D112" s="44">
        <v>0.01</v>
      </c>
      <c r="E112" s="44">
        <v>525.98</v>
      </c>
      <c r="F112" s="44">
        <v>19.989999999999998</v>
      </c>
      <c r="G112" s="44">
        <v>0.37</v>
      </c>
      <c r="H112" s="44">
        <v>-161.92400000000001</v>
      </c>
      <c r="I112" s="49">
        <f>IF(Table2[[#This Row],[Order Priority]]=Introduction!$B$42,1,0)</f>
        <v>1</v>
      </c>
      <c r="J112" s="49">
        <f>IF(Table2[[#This Row],[Order Priority]]=Introduction!$B$43,1,0)</f>
        <v>0</v>
      </c>
      <c r="K112" s="49">
        <f>IF(Table2[[#This Row],[Order Priority]]=Introduction!$B$44,1,0)</f>
        <v>0</v>
      </c>
      <c r="L112" s="49">
        <f>IF(Table2[[#This Row],[Order Priority]]=Introduction!$B$45,1,0)</f>
        <v>0</v>
      </c>
      <c r="M112" s="49">
        <f>IF(Table2[[#This Row],[Ship Mode]]=Introduction!$C$42,1,0)</f>
        <v>0</v>
      </c>
      <c r="N112" s="48">
        <f>IF(Table2[[#This Row],[Ship Mode]]=Introduction!$C$44,1,0)</f>
        <v>1</v>
      </c>
      <c r="O112" s="48">
        <f>IF(Table2[[#This Row],[Customer Segment]]=Introduction!$D$45,1,0)</f>
        <v>1</v>
      </c>
      <c r="P112" s="48">
        <f>IF(Table2[[#This Row],[Customer Segment]]=Introduction!$D$42,1,0)</f>
        <v>0</v>
      </c>
      <c r="Q112" s="48">
        <f>IF(Table2[[#This Row],[Customer Segment]]=Introduction!$D$44,1,0)</f>
        <v>0</v>
      </c>
      <c r="R112" s="41">
        <v>4920.8100000000004</v>
      </c>
      <c r="S1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customFormat="1" x14ac:dyDescent="0.2">
      <c r="A113" s="1" t="s">
        <v>1</v>
      </c>
      <c r="B113" s="1" t="s">
        <v>14</v>
      </c>
      <c r="C113" s="1" t="s">
        <v>70</v>
      </c>
      <c r="D113" s="46">
        <v>0.01</v>
      </c>
      <c r="E113" s="46">
        <v>5.58</v>
      </c>
      <c r="F113" s="46">
        <v>5.3</v>
      </c>
      <c r="G113" s="46">
        <v>0.35</v>
      </c>
      <c r="H113" s="46">
        <v>-7.25</v>
      </c>
      <c r="I113" s="49">
        <f>IF(Table2[[#This Row],[Order Priority]]=Introduction!$B$42,1,0)</f>
        <v>1</v>
      </c>
      <c r="J113" s="49">
        <f>IF(Table2[[#This Row],[Order Priority]]=Introduction!$B$43,1,0)</f>
        <v>0</v>
      </c>
      <c r="K113" s="49">
        <f>IF(Table2[[#This Row],[Order Priority]]=Introduction!$B$44,1,0)</f>
        <v>0</v>
      </c>
      <c r="L113" s="49">
        <f>IF(Table2[[#This Row],[Order Priority]]=Introduction!$B$45,1,0)</f>
        <v>0</v>
      </c>
      <c r="M113" s="49">
        <f>IF(Table2[[#This Row],[Ship Mode]]=Introduction!$C$42,1,0)</f>
        <v>0</v>
      </c>
      <c r="N113" s="48">
        <f>IF(Table2[[#This Row],[Ship Mode]]=Introduction!$C$44,1,0)</f>
        <v>1</v>
      </c>
      <c r="O113" s="48">
        <f>IF(Table2[[#This Row],[Customer Segment]]=Introduction!$D$45,1,0)</f>
        <v>0</v>
      </c>
      <c r="P113" s="48">
        <f>IF(Table2[[#This Row],[Customer Segment]]=Introduction!$D$42,1,0)</f>
        <v>0</v>
      </c>
      <c r="Q113" s="48">
        <f>IF(Table2[[#This Row],[Customer Segment]]=Introduction!$D$44,1,0)</f>
        <v>0</v>
      </c>
      <c r="R113" s="38">
        <v>11.16</v>
      </c>
      <c r="S1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customFormat="1" x14ac:dyDescent="0.2">
      <c r="A114" s="1" t="s">
        <v>1</v>
      </c>
      <c r="B114" s="1" t="s">
        <v>14</v>
      </c>
      <c r="C114" s="1" t="s">
        <v>70</v>
      </c>
      <c r="D114" s="44">
        <v>0.03</v>
      </c>
      <c r="E114" s="44">
        <v>3.98</v>
      </c>
      <c r="F114" s="44">
        <v>0.7</v>
      </c>
      <c r="G114" s="44">
        <v>0.52</v>
      </c>
      <c r="H114" s="44">
        <v>31.201799999999999</v>
      </c>
      <c r="I114" s="49">
        <f>IF(Table2[[#This Row],[Order Priority]]=Introduction!$B$42,1,0)</f>
        <v>1</v>
      </c>
      <c r="J114" s="49">
        <f>IF(Table2[[#This Row],[Order Priority]]=Introduction!$B$43,1,0)</f>
        <v>0</v>
      </c>
      <c r="K114" s="49">
        <f>IF(Table2[[#This Row],[Order Priority]]=Introduction!$B$44,1,0)</f>
        <v>0</v>
      </c>
      <c r="L114" s="49">
        <f>IF(Table2[[#This Row],[Order Priority]]=Introduction!$B$45,1,0)</f>
        <v>0</v>
      </c>
      <c r="M114" s="49">
        <f>IF(Table2[[#This Row],[Ship Mode]]=Introduction!$C$42,1,0)</f>
        <v>0</v>
      </c>
      <c r="N114" s="48">
        <f>IF(Table2[[#This Row],[Ship Mode]]=Introduction!$C$44,1,0)</f>
        <v>1</v>
      </c>
      <c r="O114" s="48">
        <f>IF(Table2[[#This Row],[Customer Segment]]=Introduction!$D$45,1,0)</f>
        <v>0</v>
      </c>
      <c r="P114" s="48">
        <f>IF(Table2[[#This Row],[Customer Segment]]=Introduction!$D$42,1,0)</f>
        <v>0</v>
      </c>
      <c r="Q114" s="48">
        <f>IF(Table2[[#This Row],[Customer Segment]]=Introduction!$D$44,1,0)</f>
        <v>0</v>
      </c>
      <c r="R114" s="41">
        <v>45.22</v>
      </c>
      <c r="S1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customFormat="1" x14ac:dyDescent="0.2">
      <c r="A115" s="1" t="s">
        <v>13</v>
      </c>
      <c r="B115" s="1" t="s">
        <v>63</v>
      </c>
      <c r="C115" s="1" t="s">
        <v>70</v>
      </c>
      <c r="D115" s="46">
        <v>0</v>
      </c>
      <c r="E115" s="46">
        <v>11.66</v>
      </c>
      <c r="F115" s="46">
        <v>8.99</v>
      </c>
      <c r="G115" s="46">
        <v>0.59</v>
      </c>
      <c r="H115" s="46">
        <v>-203.67</v>
      </c>
      <c r="I115" s="49">
        <f>IF(Table2[[#This Row],[Order Priority]]=Introduction!$B$42,1,0)</f>
        <v>0</v>
      </c>
      <c r="J115" s="49">
        <f>IF(Table2[[#This Row],[Order Priority]]=Introduction!$B$43,1,0)</f>
        <v>1</v>
      </c>
      <c r="K115" s="49">
        <f>IF(Table2[[#This Row],[Order Priority]]=Introduction!$B$44,1,0)</f>
        <v>0</v>
      </c>
      <c r="L115" s="49">
        <f>IF(Table2[[#This Row],[Order Priority]]=Introduction!$B$45,1,0)</f>
        <v>0</v>
      </c>
      <c r="M115" s="49">
        <f>IF(Table2[[#This Row],[Ship Mode]]=Introduction!$C$42,1,0)</f>
        <v>0</v>
      </c>
      <c r="N115" s="48">
        <f>IF(Table2[[#This Row],[Ship Mode]]=Introduction!$C$44,1,0)</f>
        <v>0</v>
      </c>
      <c r="O115" s="48">
        <f>IF(Table2[[#This Row],[Customer Segment]]=Introduction!$D$45,1,0)</f>
        <v>0</v>
      </c>
      <c r="P115" s="48">
        <f>IF(Table2[[#This Row],[Customer Segment]]=Introduction!$D$42,1,0)</f>
        <v>0</v>
      </c>
      <c r="Q115" s="48">
        <f>IF(Table2[[#This Row],[Customer Segment]]=Introduction!$D$44,1,0)</f>
        <v>0</v>
      </c>
      <c r="R115" s="38">
        <v>138.51</v>
      </c>
      <c r="S1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customFormat="1" x14ac:dyDescent="0.2">
      <c r="A116" s="1" t="s">
        <v>23</v>
      </c>
      <c r="B116" s="1" t="s">
        <v>14</v>
      </c>
      <c r="C116" s="1" t="s">
        <v>70</v>
      </c>
      <c r="D116" s="44">
        <v>0.04</v>
      </c>
      <c r="E116" s="44">
        <v>125.99</v>
      </c>
      <c r="F116" s="44">
        <v>8.99</v>
      </c>
      <c r="G116" s="44">
        <v>0.59</v>
      </c>
      <c r="H116" s="44">
        <v>-627.82191999999998</v>
      </c>
      <c r="I116" s="49">
        <f>IF(Table2[[#This Row],[Order Priority]]=Introduction!$B$42,1,0)</f>
        <v>0</v>
      </c>
      <c r="J116" s="49">
        <f>IF(Table2[[#This Row],[Order Priority]]=Introduction!$B$43,1,0)</f>
        <v>0</v>
      </c>
      <c r="K116" s="49">
        <f>IF(Table2[[#This Row],[Order Priority]]=Introduction!$B$44,1,0)</f>
        <v>1</v>
      </c>
      <c r="L116" s="49">
        <f>IF(Table2[[#This Row],[Order Priority]]=Introduction!$B$45,1,0)</f>
        <v>0</v>
      </c>
      <c r="M116" s="49">
        <f>IF(Table2[[#This Row],[Ship Mode]]=Introduction!$C$42,1,0)</f>
        <v>0</v>
      </c>
      <c r="N116" s="48">
        <f>IF(Table2[[#This Row],[Ship Mode]]=Introduction!$C$44,1,0)</f>
        <v>1</v>
      </c>
      <c r="O116" s="48">
        <f>IF(Table2[[#This Row],[Customer Segment]]=Introduction!$D$45,1,0)</f>
        <v>0</v>
      </c>
      <c r="P116" s="48">
        <f>IF(Table2[[#This Row],[Customer Segment]]=Introduction!$D$42,1,0)</f>
        <v>0</v>
      </c>
      <c r="Q116" s="48">
        <f>IF(Table2[[#This Row],[Customer Segment]]=Introduction!$D$44,1,0)</f>
        <v>0</v>
      </c>
      <c r="R116" s="41">
        <v>107.95</v>
      </c>
      <c r="S1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customFormat="1" x14ac:dyDescent="0.2">
      <c r="A117" s="1" t="s">
        <v>23</v>
      </c>
      <c r="B117" s="1" t="s">
        <v>14</v>
      </c>
      <c r="C117" s="1" t="s">
        <v>47</v>
      </c>
      <c r="D117" s="46">
        <v>0.1</v>
      </c>
      <c r="E117" s="46">
        <v>2.6</v>
      </c>
      <c r="F117" s="46">
        <v>2.4</v>
      </c>
      <c r="G117" s="46">
        <v>0.57999999999999996</v>
      </c>
      <c r="H117" s="46">
        <v>-88.04</v>
      </c>
      <c r="I117" s="49">
        <f>IF(Table2[[#This Row],[Order Priority]]=Introduction!$B$42,1,0)</f>
        <v>0</v>
      </c>
      <c r="J117" s="49">
        <f>IF(Table2[[#This Row],[Order Priority]]=Introduction!$B$43,1,0)</f>
        <v>0</v>
      </c>
      <c r="K117" s="49">
        <f>IF(Table2[[#This Row],[Order Priority]]=Introduction!$B$44,1,0)</f>
        <v>1</v>
      </c>
      <c r="L117" s="49">
        <f>IF(Table2[[#This Row],[Order Priority]]=Introduction!$B$45,1,0)</f>
        <v>0</v>
      </c>
      <c r="M117" s="49">
        <f>IF(Table2[[#This Row],[Ship Mode]]=Introduction!$C$42,1,0)</f>
        <v>0</v>
      </c>
      <c r="N117" s="48">
        <f>IF(Table2[[#This Row],[Ship Mode]]=Introduction!$C$44,1,0)</f>
        <v>1</v>
      </c>
      <c r="O117" s="48">
        <f>IF(Table2[[#This Row],[Customer Segment]]=Introduction!$D$45,1,0)</f>
        <v>0</v>
      </c>
      <c r="P117" s="48">
        <f>IF(Table2[[#This Row],[Customer Segment]]=Introduction!$D$42,1,0)</f>
        <v>0</v>
      </c>
      <c r="Q117" s="48">
        <f>IF(Table2[[#This Row],[Customer Segment]]=Introduction!$D$44,1,0)</f>
        <v>1</v>
      </c>
      <c r="R117" s="38">
        <v>30.1</v>
      </c>
      <c r="S1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customFormat="1" x14ac:dyDescent="0.2">
      <c r="A118" s="1" t="s">
        <v>46</v>
      </c>
      <c r="B118" s="1" t="s">
        <v>14</v>
      </c>
      <c r="C118" s="1" t="s">
        <v>47</v>
      </c>
      <c r="D118" s="44">
        <v>0.02</v>
      </c>
      <c r="E118" s="44">
        <v>4.13</v>
      </c>
      <c r="F118" s="44">
        <v>6.89</v>
      </c>
      <c r="G118" s="44">
        <v>0.39</v>
      </c>
      <c r="H118" s="44">
        <v>-51.737000000000002</v>
      </c>
      <c r="I118" s="49">
        <f>IF(Table2[[#This Row],[Order Priority]]=Introduction!$B$42,1,0)</f>
        <v>0</v>
      </c>
      <c r="J118" s="49">
        <f>IF(Table2[[#This Row],[Order Priority]]=Introduction!$B$43,1,0)</f>
        <v>0</v>
      </c>
      <c r="K118" s="49">
        <f>IF(Table2[[#This Row],[Order Priority]]=Introduction!$B$44,1,0)</f>
        <v>0</v>
      </c>
      <c r="L118" s="49">
        <f>IF(Table2[[#This Row],[Order Priority]]=Introduction!$B$45,1,0)</f>
        <v>0</v>
      </c>
      <c r="M118" s="49">
        <f>IF(Table2[[#This Row],[Ship Mode]]=Introduction!$C$42,1,0)</f>
        <v>0</v>
      </c>
      <c r="N118" s="48">
        <f>IF(Table2[[#This Row],[Ship Mode]]=Introduction!$C$44,1,0)</f>
        <v>1</v>
      </c>
      <c r="O118" s="48">
        <f>IF(Table2[[#This Row],[Customer Segment]]=Introduction!$D$45,1,0)</f>
        <v>0</v>
      </c>
      <c r="P118" s="48">
        <f>IF(Table2[[#This Row],[Customer Segment]]=Introduction!$D$42,1,0)</f>
        <v>0</v>
      </c>
      <c r="Q118" s="48">
        <f>IF(Table2[[#This Row],[Customer Segment]]=Introduction!$D$44,1,0)</f>
        <v>1</v>
      </c>
      <c r="R118" s="41">
        <v>45.87</v>
      </c>
      <c r="S1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customFormat="1" x14ac:dyDescent="0.2">
      <c r="A119" s="1" t="s">
        <v>46</v>
      </c>
      <c r="B119" s="1" t="s">
        <v>14</v>
      </c>
      <c r="C119" s="1" t="s">
        <v>47</v>
      </c>
      <c r="D119" s="46">
        <v>0.02</v>
      </c>
      <c r="E119" s="46">
        <v>4.13</v>
      </c>
      <c r="F119" s="46">
        <v>6.89</v>
      </c>
      <c r="G119" s="46">
        <v>0.39</v>
      </c>
      <c r="H119" s="46">
        <v>-48.235999999999997</v>
      </c>
      <c r="I119" s="49">
        <f>IF(Table2[[#This Row],[Order Priority]]=Introduction!$B$42,1,0)</f>
        <v>0</v>
      </c>
      <c r="J119" s="49">
        <f>IF(Table2[[#This Row],[Order Priority]]=Introduction!$B$43,1,0)</f>
        <v>0</v>
      </c>
      <c r="K119" s="49">
        <f>IF(Table2[[#This Row],[Order Priority]]=Introduction!$B$44,1,0)</f>
        <v>0</v>
      </c>
      <c r="L119" s="49">
        <f>IF(Table2[[#This Row],[Order Priority]]=Introduction!$B$45,1,0)</f>
        <v>0</v>
      </c>
      <c r="M119" s="49">
        <f>IF(Table2[[#This Row],[Ship Mode]]=Introduction!$C$42,1,0)</f>
        <v>0</v>
      </c>
      <c r="N119" s="48">
        <f>IF(Table2[[#This Row],[Ship Mode]]=Introduction!$C$44,1,0)</f>
        <v>1</v>
      </c>
      <c r="O119" s="48">
        <f>IF(Table2[[#This Row],[Customer Segment]]=Introduction!$D$45,1,0)</f>
        <v>0</v>
      </c>
      <c r="P119" s="48">
        <f>IF(Table2[[#This Row],[Customer Segment]]=Introduction!$D$42,1,0)</f>
        <v>0</v>
      </c>
      <c r="Q119" s="48">
        <f>IF(Table2[[#This Row],[Customer Segment]]=Introduction!$D$44,1,0)</f>
        <v>1</v>
      </c>
      <c r="R119" s="38">
        <v>10.19</v>
      </c>
      <c r="S1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customFormat="1" x14ac:dyDescent="0.2">
      <c r="A120" s="1" t="s">
        <v>46</v>
      </c>
      <c r="B120" s="1" t="s">
        <v>14</v>
      </c>
      <c r="C120" s="1" t="s">
        <v>3</v>
      </c>
      <c r="D120" s="44">
        <v>0.01</v>
      </c>
      <c r="E120" s="44">
        <v>5.38</v>
      </c>
      <c r="F120" s="44">
        <v>7.57</v>
      </c>
      <c r="G120" s="44">
        <v>0.36</v>
      </c>
      <c r="H120" s="44">
        <v>-66.779579999999996</v>
      </c>
      <c r="I120" s="49">
        <f>IF(Table2[[#This Row],[Order Priority]]=Introduction!$B$42,1,0)</f>
        <v>0</v>
      </c>
      <c r="J120" s="49">
        <f>IF(Table2[[#This Row],[Order Priority]]=Introduction!$B$43,1,0)</f>
        <v>0</v>
      </c>
      <c r="K120" s="49">
        <f>IF(Table2[[#This Row],[Order Priority]]=Introduction!$B$44,1,0)</f>
        <v>0</v>
      </c>
      <c r="L120" s="49">
        <f>IF(Table2[[#This Row],[Order Priority]]=Introduction!$B$45,1,0)</f>
        <v>0</v>
      </c>
      <c r="M120" s="49">
        <f>IF(Table2[[#This Row],[Ship Mode]]=Introduction!$C$42,1,0)</f>
        <v>0</v>
      </c>
      <c r="N120" s="48">
        <f>IF(Table2[[#This Row],[Ship Mode]]=Introduction!$C$44,1,0)</f>
        <v>1</v>
      </c>
      <c r="O120" s="48">
        <f>IF(Table2[[#This Row],[Customer Segment]]=Introduction!$D$45,1,0)</f>
        <v>1</v>
      </c>
      <c r="P120" s="48">
        <f>IF(Table2[[#This Row],[Customer Segment]]=Introduction!$D$42,1,0)</f>
        <v>0</v>
      </c>
      <c r="Q120" s="48">
        <f>IF(Table2[[#This Row],[Customer Segment]]=Introduction!$D$44,1,0)</f>
        <v>0</v>
      </c>
      <c r="R120" s="41">
        <v>18.68</v>
      </c>
      <c r="S1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customFormat="1" x14ac:dyDescent="0.2">
      <c r="A121" s="1" t="s">
        <v>46</v>
      </c>
      <c r="B121" s="1" t="s">
        <v>14</v>
      </c>
      <c r="C121" s="1" t="s">
        <v>3</v>
      </c>
      <c r="D121" s="46">
        <v>0.05</v>
      </c>
      <c r="E121" s="46">
        <v>3.28</v>
      </c>
      <c r="F121" s="46">
        <v>3.97</v>
      </c>
      <c r="G121" s="46">
        <v>0.56000000000000005</v>
      </c>
      <c r="H121" s="46">
        <v>-144.9188</v>
      </c>
      <c r="I121" s="49">
        <f>IF(Table2[[#This Row],[Order Priority]]=Introduction!$B$42,1,0)</f>
        <v>0</v>
      </c>
      <c r="J121" s="49">
        <f>IF(Table2[[#This Row],[Order Priority]]=Introduction!$B$43,1,0)</f>
        <v>0</v>
      </c>
      <c r="K121" s="49">
        <f>IF(Table2[[#This Row],[Order Priority]]=Introduction!$B$44,1,0)</f>
        <v>0</v>
      </c>
      <c r="L121" s="49">
        <f>IF(Table2[[#This Row],[Order Priority]]=Introduction!$B$45,1,0)</f>
        <v>0</v>
      </c>
      <c r="M121" s="49">
        <f>IF(Table2[[#This Row],[Ship Mode]]=Introduction!$C$42,1,0)</f>
        <v>0</v>
      </c>
      <c r="N121" s="48">
        <f>IF(Table2[[#This Row],[Ship Mode]]=Introduction!$C$44,1,0)</f>
        <v>1</v>
      </c>
      <c r="O121" s="48">
        <f>IF(Table2[[#This Row],[Customer Segment]]=Introduction!$D$45,1,0)</f>
        <v>1</v>
      </c>
      <c r="P121" s="48">
        <f>IF(Table2[[#This Row],[Customer Segment]]=Introduction!$D$42,1,0)</f>
        <v>0</v>
      </c>
      <c r="Q121" s="48">
        <f>IF(Table2[[#This Row],[Customer Segment]]=Introduction!$D$44,1,0)</f>
        <v>0</v>
      </c>
      <c r="R121" s="38">
        <v>36.299999999999997</v>
      </c>
      <c r="S1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customFormat="1" x14ac:dyDescent="0.2">
      <c r="A122" s="1" t="s">
        <v>46</v>
      </c>
      <c r="B122" s="1" t="s">
        <v>14</v>
      </c>
      <c r="C122" s="1" t="s">
        <v>3</v>
      </c>
      <c r="D122" s="44">
        <v>0.09</v>
      </c>
      <c r="E122" s="44">
        <v>2.78</v>
      </c>
      <c r="F122" s="44">
        <v>0.97</v>
      </c>
      <c r="G122" s="44">
        <v>0.59</v>
      </c>
      <c r="H122" s="44">
        <v>-5.0716000000000001</v>
      </c>
      <c r="I122" s="49">
        <f>IF(Table2[[#This Row],[Order Priority]]=Introduction!$B$42,1,0)</f>
        <v>0</v>
      </c>
      <c r="J122" s="49">
        <f>IF(Table2[[#This Row],[Order Priority]]=Introduction!$B$43,1,0)</f>
        <v>0</v>
      </c>
      <c r="K122" s="49">
        <f>IF(Table2[[#This Row],[Order Priority]]=Introduction!$B$44,1,0)</f>
        <v>0</v>
      </c>
      <c r="L122" s="49">
        <f>IF(Table2[[#This Row],[Order Priority]]=Introduction!$B$45,1,0)</f>
        <v>0</v>
      </c>
      <c r="M122" s="49">
        <f>IF(Table2[[#This Row],[Ship Mode]]=Introduction!$C$42,1,0)</f>
        <v>0</v>
      </c>
      <c r="N122" s="48">
        <f>IF(Table2[[#This Row],[Ship Mode]]=Introduction!$C$44,1,0)</f>
        <v>1</v>
      </c>
      <c r="O122" s="48">
        <f>IF(Table2[[#This Row],[Customer Segment]]=Introduction!$D$45,1,0)</f>
        <v>1</v>
      </c>
      <c r="P122" s="48">
        <f>IF(Table2[[#This Row],[Customer Segment]]=Introduction!$D$42,1,0)</f>
        <v>0</v>
      </c>
      <c r="Q122" s="48">
        <f>IF(Table2[[#This Row],[Customer Segment]]=Introduction!$D$44,1,0)</f>
        <v>0</v>
      </c>
      <c r="R122" s="41">
        <v>16.03</v>
      </c>
      <c r="S1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customFormat="1" x14ac:dyDescent="0.2">
      <c r="A123" s="1" t="s">
        <v>46</v>
      </c>
      <c r="B123" s="1" t="s">
        <v>14</v>
      </c>
      <c r="C123" s="1" t="s">
        <v>70</v>
      </c>
      <c r="D123" s="46">
        <v>0.02</v>
      </c>
      <c r="E123" s="46">
        <v>4</v>
      </c>
      <c r="F123" s="46">
        <v>1.3</v>
      </c>
      <c r="G123" s="46">
        <v>0.37</v>
      </c>
      <c r="H123" s="46">
        <v>-23.295999999999999</v>
      </c>
      <c r="I123" s="49">
        <f>IF(Table2[[#This Row],[Order Priority]]=Introduction!$B$42,1,0)</f>
        <v>0</v>
      </c>
      <c r="J123" s="49">
        <f>IF(Table2[[#This Row],[Order Priority]]=Introduction!$B$43,1,0)</f>
        <v>0</v>
      </c>
      <c r="K123" s="49">
        <f>IF(Table2[[#This Row],[Order Priority]]=Introduction!$B$44,1,0)</f>
        <v>0</v>
      </c>
      <c r="L123" s="49">
        <f>IF(Table2[[#This Row],[Order Priority]]=Introduction!$B$45,1,0)</f>
        <v>0</v>
      </c>
      <c r="M123" s="49">
        <f>IF(Table2[[#This Row],[Ship Mode]]=Introduction!$C$42,1,0)</f>
        <v>0</v>
      </c>
      <c r="N123" s="48">
        <f>IF(Table2[[#This Row],[Ship Mode]]=Introduction!$C$44,1,0)</f>
        <v>1</v>
      </c>
      <c r="O123" s="48">
        <f>IF(Table2[[#This Row],[Customer Segment]]=Introduction!$D$45,1,0)</f>
        <v>0</v>
      </c>
      <c r="P123" s="48">
        <f>IF(Table2[[#This Row],[Customer Segment]]=Introduction!$D$42,1,0)</f>
        <v>0</v>
      </c>
      <c r="Q123" s="48">
        <f>IF(Table2[[#This Row],[Customer Segment]]=Introduction!$D$44,1,0)</f>
        <v>0</v>
      </c>
      <c r="R123" s="38">
        <v>50.71</v>
      </c>
      <c r="S1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customFormat="1" x14ac:dyDescent="0.2">
      <c r="A124" s="1" t="s">
        <v>1</v>
      </c>
      <c r="B124" s="1" t="s">
        <v>14</v>
      </c>
      <c r="C124" s="1" t="s">
        <v>70</v>
      </c>
      <c r="D124" s="44">
        <v>0.01</v>
      </c>
      <c r="E124" s="44">
        <v>8.34</v>
      </c>
      <c r="F124" s="44">
        <v>0.96</v>
      </c>
      <c r="G124" s="44">
        <v>0.43</v>
      </c>
      <c r="H124" s="44">
        <v>29.332000000000001</v>
      </c>
      <c r="I124" s="49">
        <f>IF(Table2[[#This Row],[Order Priority]]=Introduction!$B$42,1,0)</f>
        <v>1</v>
      </c>
      <c r="J124" s="49">
        <f>IF(Table2[[#This Row],[Order Priority]]=Introduction!$B$43,1,0)</f>
        <v>0</v>
      </c>
      <c r="K124" s="49">
        <f>IF(Table2[[#This Row],[Order Priority]]=Introduction!$B$44,1,0)</f>
        <v>0</v>
      </c>
      <c r="L124" s="49">
        <f>IF(Table2[[#This Row],[Order Priority]]=Introduction!$B$45,1,0)</f>
        <v>0</v>
      </c>
      <c r="M124" s="49">
        <f>IF(Table2[[#This Row],[Ship Mode]]=Introduction!$C$42,1,0)</f>
        <v>0</v>
      </c>
      <c r="N124" s="48">
        <f>IF(Table2[[#This Row],[Ship Mode]]=Introduction!$C$44,1,0)</f>
        <v>1</v>
      </c>
      <c r="O124" s="48">
        <f>IF(Table2[[#This Row],[Customer Segment]]=Introduction!$D$45,1,0)</f>
        <v>0</v>
      </c>
      <c r="P124" s="48">
        <f>IF(Table2[[#This Row],[Customer Segment]]=Introduction!$D$42,1,0)</f>
        <v>0</v>
      </c>
      <c r="Q124" s="48">
        <f>IF(Table2[[#This Row],[Customer Segment]]=Introduction!$D$44,1,0)</f>
        <v>0</v>
      </c>
      <c r="R124" s="41">
        <v>199.12</v>
      </c>
      <c r="S1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customFormat="1" x14ac:dyDescent="0.2">
      <c r="A125" s="1" t="s">
        <v>1</v>
      </c>
      <c r="B125" s="1" t="s">
        <v>14</v>
      </c>
      <c r="C125" s="1" t="s">
        <v>70</v>
      </c>
      <c r="D125" s="46">
        <v>0.06</v>
      </c>
      <c r="E125" s="46">
        <v>3.28</v>
      </c>
      <c r="F125" s="46">
        <v>3.97</v>
      </c>
      <c r="G125" s="46">
        <v>0.56000000000000005</v>
      </c>
      <c r="H125" s="46">
        <v>-86</v>
      </c>
      <c r="I125" s="49">
        <f>IF(Table2[[#This Row],[Order Priority]]=Introduction!$B$42,1,0)</f>
        <v>1</v>
      </c>
      <c r="J125" s="49">
        <f>IF(Table2[[#This Row],[Order Priority]]=Introduction!$B$43,1,0)</f>
        <v>0</v>
      </c>
      <c r="K125" s="49">
        <f>IF(Table2[[#This Row],[Order Priority]]=Introduction!$B$44,1,0)</f>
        <v>0</v>
      </c>
      <c r="L125" s="49">
        <f>IF(Table2[[#This Row],[Order Priority]]=Introduction!$B$45,1,0)</f>
        <v>0</v>
      </c>
      <c r="M125" s="49">
        <f>IF(Table2[[#This Row],[Ship Mode]]=Introduction!$C$42,1,0)</f>
        <v>0</v>
      </c>
      <c r="N125" s="48">
        <f>IF(Table2[[#This Row],[Ship Mode]]=Introduction!$C$44,1,0)</f>
        <v>1</v>
      </c>
      <c r="O125" s="48">
        <f>IF(Table2[[#This Row],[Customer Segment]]=Introduction!$D$45,1,0)</f>
        <v>0</v>
      </c>
      <c r="P125" s="48">
        <f>IF(Table2[[#This Row],[Customer Segment]]=Introduction!$D$42,1,0)</f>
        <v>0</v>
      </c>
      <c r="Q125" s="48">
        <f>IF(Table2[[#This Row],[Customer Segment]]=Introduction!$D$44,1,0)</f>
        <v>0</v>
      </c>
      <c r="R125" s="38">
        <v>63.14</v>
      </c>
      <c r="S1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customFormat="1" x14ac:dyDescent="0.2">
      <c r="A126" s="1" t="s">
        <v>1</v>
      </c>
      <c r="B126" s="1" t="s">
        <v>14</v>
      </c>
      <c r="C126" s="1" t="s">
        <v>70</v>
      </c>
      <c r="D126" s="44">
        <v>0.01</v>
      </c>
      <c r="E126" s="44">
        <v>8.34</v>
      </c>
      <c r="F126" s="44">
        <v>0.96</v>
      </c>
      <c r="G126" s="44">
        <v>0.43</v>
      </c>
      <c r="H126" s="44">
        <v>34.348199999999999</v>
      </c>
      <c r="I126" s="49">
        <f>IF(Table2[[#This Row],[Order Priority]]=Introduction!$B$42,1,0)</f>
        <v>1</v>
      </c>
      <c r="J126" s="49">
        <f>IF(Table2[[#This Row],[Order Priority]]=Introduction!$B$43,1,0)</f>
        <v>0</v>
      </c>
      <c r="K126" s="49">
        <f>IF(Table2[[#This Row],[Order Priority]]=Introduction!$B$44,1,0)</f>
        <v>0</v>
      </c>
      <c r="L126" s="49">
        <f>IF(Table2[[#This Row],[Order Priority]]=Introduction!$B$45,1,0)</f>
        <v>0</v>
      </c>
      <c r="M126" s="49">
        <f>IF(Table2[[#This Row],[Ship Mode]]=Introduction!$C$42,1,0)</f>
        <v>0</v>
      </c>
      <c r="N126" s="48">
        <f>IF(Table2[[#This Row],[Ship Mode]]=Introduction!$C$44,1,0)</f>
        <v>1</v>
      </c>
      <c r="O126" s="48">
        <f>IF(Table2[[#This Row],[Customer Segment]]=Introduction!$D$45,1,0)</f>
        <v>0</v>
      </c>
      <c r="P126" s="48">
        <f>IF(Table2[[#This Row],[Customer Segment]]=Introduction!$D$42,1,0)</f>
        <v>0</v>
      </c>
      <c r="Q126" s="48">
        <f>IF(Table2[[#This Row],[Customer Segment]]=Introduction!$D$44,1,0)</f>
        <v>0</v>
      </c>
      <c r="R126" s="41">
        <v>49.78</v>
      </c>
      <c r="S1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customFormat="1" x14ac:dyDescent="0.2">
      <c r="A127" s="1" t="s">
        <v>1</v>
      </c>
      <c r="B127" s="1" t="s">
        <v>14</v>
      </c>
      <c r="C127" s="1" t="s">
        <v>70</v>
      </c>
      <c r="D127" s="46">
        <v>0.06</v>
      </c>
      <c r="E127" s="46">
        <v>3.28</v>
      </c>
      <c r="F127" s="46">
        <v>3.97</v>
      </c>
      <c r="G127" s="46">
        <v>0.56000000000000005</v>
      </c>
      <c r="H127" s="46">
        <v>-66.650000000000006</v>
      </c>
      <c r="I127" s="49">
        <f>IF(Table2[[#This Row],[Order Priority]]=Introduction!$B$42,1,0)</f>
        <v>1</v>
      </c>
      <c r="J127" s="49">
        <f>IF(Table2[[#This Row],[Order Priority]]=Introduction!$B$43,1,0)</f>
        <v>0</v>
      </c>
      <c r="K127" s="49">
        <f>IF(Table2[[#This Row],[Order Priority]]=Introduction!$B$44,1,0)</f>
        <v>0</v>
      </c>
      <c r="L127" s="49">
        <f>IF(Table2[[#This Row],[Order Priority]]=Introduction!$B$45,1,0)</f>
        <v>0</v>
      </c>
      <c r="M127" s="49">
        <f>IF(Table2[[#This Row],[Ship Mode]]=Introduction!$C$42,1,0)</f>
        <v>0</v>
      </c>
      <c r="N127" s="48">
        <f>IF(Table2[[#This Row],[Ship Mode]]=Introduction!$C$44,1,0)</f>
        <v>1</v>
      </c>
      <c r="O127" s="48">
        <f>IF(Table2[[#This Row],[Customer Segment]]=Introduction!$D$45,1,0)</f>
        <v>0</v>
      </c>
      <c r="P127" s="48">
        <f>IF(Table2[[#This Row],[Customer Segment]]=Introduction!$D$42,1,0)</f>
        <v>0</v>
      </c>
      <c r="Q127" s="48">
        <f>IF(Table2[[#This Row],[Customer Segment]]=Introduction!$D$44,1,0)</f>
        <v>0</v>
      </c>
      <c r="R127" s="38">
        <v>16.62</v>
      </c>
      <c r="S1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customFormat="1" x14ac:dyDescent="0.2">
      <c r="A128" s="1" t="s">
        <v>1</v>
      </c>
      <c r="B128" s="1" t="s">
        <v>2</v>
      </c>
      <c r="C128" s="1" t="s">
        <v>15</v>
      </c>
      <c r="D128" s="44">
        <v>0.05</v>
      </c>
      <c r="E128" s="44">
        <v>70.98</v>
      </c>
      <c r="F128" s="44">
        <v>46.74</v>
      </c>
      <c r="G128" s="44">
        <v>0.56000000000000005</v>
      </c>
      <c r="H128" s="44">
        <v>-850.65239999999994</v>
      </c>
      <c r="I128" s="49">
        <f>IF(Table2[[#This Row],[Order Priority]]=Introduction!$B$42,1,0)</f>
        <v>1</v>
      </c>
      <c r="J128" s="49">
        <f>IF(Table2[[#This Row],[Order Priority]]=Introduction!$B$43,1,0)</f>
        <v>0</v>
      </c>
      <c r="K128" s="49">
        <f>IF(Table2[[#This Row],[Order Priority]]=Introduction!$B$44,1,0)</f>
        <v>0</v>
      </c>
      <c r="L128" s="49">
        <f>IF(Table2[[#This Row],[Order Priority]]=Introduction!$B$45,1,0)</f>
        <v>0</v>
      </c>
      <c r="M128" s="49">
        <f>IF(Table2[[#This Row],[Ship Mode]]=Introduction!$C$42,1,0)</f>
        <v>1</v>
      </c>
      <c r="N128" s="48">
        <f>IF(Table2[[#This Row],[Ship Mode]]=Introduction!$C$44,1,0)</f>
        <v>0</v>
      </c>
      <c r="O128" s="48">
        <f>IF(Table2[[#This Row],[Customer Segment]]=Introduction!$D$45,1,0)</f>
        <v>0</v>
      </c>
      <c r="P128" s="48">
        <f>IF(Table2[[#This Row],[Customer Segment]]=Introduction!$D$42,1,0)</f>
        <v>1</v>
      </c>
      <c r="Q128" s="48">
        <f>IF(Table2[[#This Row],[Customer Segment]]=Introduction!$D$44,1,0)</f>
        <v>0</v>
      </c>
      <c r="R128" s="41">
        <v>551.51</v>
      </c>
      <c r="S1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customFormat="1" x14ac:dyDescent="0.2">
      <c r="A129" s="1" t="s">
        <v>1</v>
      </c>
      <c r="B129" s="1" t="s">
        <v>14</v>
      </c>
      <c r="C129" s="1" t="s">
        <v>15</v>
      </c>
      <c r="D129" s="46">
        <v>0.05</v>
      </c>
      <c r="E129" s="46">
        <v>11.55</v>
      </c>
      <c r="F129" s="46">
        <v>2.36</v>
      </c>
      <c r="G129" s="46">
        <v>0.55000000000000004</v>
      </c>
      <c r="H129" s="46">
        <v>98.525099999999995</v>
      </c>
      <c r="I129" s="49">
        <f>IF(Table2[[#This Row],[Order Priority]]=Introduction!$B$42,1,0)</f>
        <v>1</v>
      </c>
      <c r="J129" s="49">
        <f>IF(Table2[[#This Row],[Order Priority]]=Introduction!$B$43,1,0)</f>
        <v>0</v>
      </c>
      <c r="K129" s="49">
        <f>IF(Table2[[#This Row],[Order Priority]]=Introduction!$B$44,1,0)</f>
        <v>0</v>
      </c>
      <c r="L129" s="49">
        <f>IF(Table2[[#This Row],[Order Priority]]=Introduction!$B$45,1,0)</f>
        <v>0</v>
      </c>
      <c r="M129" s="49">
        <f>IF(Table2[[#This Row],[Ship Mode]]=Introduction!$C$42,1,0)</f>
        <v>0</v>
      </c>
      <c r="N129" s="48">
        <f>IF(Table2[[#This Row],[Ship Mode]]=Introduction!$C$44,1,0)</f>
        <v>1</v>
      </c>
      <c r="O129" s="48">
        <f>IF(Table2[[#This Row],[Customer Segment]]=Introduction!$D$45,1,0)</f>
        <v>0</v>
      </c>
      <c r="P129" s="48">
        <f>IF(Table2[[#This Row],[Customer Segment]]=Introduction!$D$42,1,0)</f>
        <v>1</v>
      </c>
      <c r="Q129" s="48">
        <f>IF(Table2[[#This Row],[Customer Segment]]=Introduction!$D$44,1,0)</f>
        <v>0</v>
      </c>
      <c r="R129" s="38">
        <v>142.79</v>
      </c>
      <c r="S1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customFormat="1" x14ac:dyDescent="0.2">
      <c r="A130" s="1" t="s">
        <v>13</v>
      </c>
      <c r="B130" s="1" t="s">
        <v>14</v>
      </c>
      <c r="C130" s="1" t="s">
        <v>15</v>
      </c>
      <c r="D130" s="44">
        <v>0.1</v>
      </c>
      <c r="E130" s="44">
        <v>599.99</v>
      </c>
      <c r="F130" s="44">
        <v>24.49</v>
      </c>
      <c r="G130" s="44">
        <v>0.5</v>
      </c>
      <c r="H130" s="44">
        <v>-343.12599999999998</v>
      </c>
      <c r="I130" s="49">
        <f>IF(Table2[[#This Row],[Order Priority]]=Introduction!$B$42,1,0)</f>
        <v>0</v>
      </c>
      <c r="J130" s="49">
        <f>IF(Table2[[#This Row],[Order Priority]]=Introduction!$B$43,1,0)</f>
        <v>1</v>
      </c>
      <c r="K130" s="49">
        <f>IF(Table2[[#This Row],[Order Priority]]=Introduction!$B$44,1,0)</f>
        <v>0</v>
      </c>
      <c r="L130" s="49">
        <f>IF(Table2[[#This Row],[Order Priority]]=Introduction!$B$45,1,0)</f>
        <v>0</v>
      </c>
      <c r="M130" s="49">
        <f>IF(Table2[[#This Row],[Ship Mode]]=Introduction!$C$42,1,0)</f>
        <v>0</v>
      </c>
      <c r="N130" s="48">
        <f>IF(Table2[[#This Row],[Ship Mode]]=Introduction!$C$44,1,0)</f>
        <v>1</v>
      </c>
      <c r="O130" s="48">
        <f>IF(Table2[[#This Row],[Customer Segment]]=Introduction!$D$45,1,0)</f>
        <v>0</v>
      </c>
      <c r="P130" s="48">
        <f>IF(Table2[[#This Row],[Customer Segment]]=Introduction!$D$42,1,0)</f>
        <v>1</v>
      </c>
      <c r="Q130" s="48">
        <f>IF(Table2[[#This Row],[Customer Segment]]=Introduction!$D$44,1,0)</f>
        <v>0</v>
      </c>
      <c r="R130" s="41">
        <v>6355.69</v>
      </c>
      <c r="S1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customFormat="1" x14ac:dyDescent="0.2">
      <c r="A131" s="1" t="s">
        <v>13</v>
      </c>
      <c r="B131" s="1" t="s">
        <v>14</v>
      </c>
      <c r="C131" s="1" t="s">
        <v>15</v>
      </c>
      <c r="D131" s="46">
        <v>0.06</v>
      </c>
      <c r="E131" s="46">
        <v>2.78</v>
      </c>
      <c r="F131" s="46">
        <v>1.25</v>
      </c>
      <c r="G131" s="46">
        <v>0.59</v>
      </c>
      <c r="H131" s="46">
        <v>66.36</v>
      </c>
      <c r="I131" s="49">
        <f>IF(Table2[[#This Row],[Order Priority]]=Introduction!$B$42,1,0)</f>
        <v>0</v>
      </c>
      <c r="J131" s="49">
        <f>IF(Table2[[#This Row],[Order Priority]]=Introduction!$B$43,1,0)</f>
        <v>1</v>
      </c>
      <c r="K131" s="49">
        <f>IF(Table2[[#This Row],[Order Priority]]=Introduction!$B$44,1,0)</f>
        <v>0</v>
      </c>
      <c r="L131" s="49">
        <f>IF(Table2[[#This Row],[Order Priority]]=Introduction!$B$45,1,0)</f>
        <v>0</v>
      </c>
      <c r="M131" s="49">
        <f>IF(Table2[[#This Row],[Ship Mode]]=Introduction!$C$42,1,0)</f>
        <v>0</v>
      </c>
      <c r="N131" s="48">
        <f>IF(Table2[[#This Row],[Ship Mode]]=Introduction!$C$44,1,0)</f>
        <v>1</v>
      </c>
      <c r="O131" s="48">
        <f>IF(Table2[[#This Row],[Customer Segment]]=Introduction!$D$45,1,0)</f>
        <v>0</v>
      </c>
      <c r="P131" s="48">
        <f>IF(Table2[[#This Row],[Customer Segment]]=Introduction!$D$42,1,0)</f>
        <v>1</v>
      </c>
      <c r="Q131" s="48">
        <f>IF(Table2[[#This Row],[Customer Segment]]=Introduction!$D$44,1,0)</f>
        <v>0</v>
      </c>
      <c r="R131" s="38">
        <v>28.09</v>
      </c>
      <c r="S1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customFormat="1" x14ac:dyDescent="0.2">
      <c r="A132" s="1" t="s">
        <v>23</v>
      </c>
      <c r="B132" s="1" t="s">
        <v>63</v>
      </c>
      <c r="C132" s="1" t="s">
        <v>47</v>
      </c>
      <c r="D132" s="44">
        <v>0.05</v>
      </c>
      <c r="E132" s="44">
        <v>30.42</v>
      </c>
      <c r="F132" s="44">
        <v>8.65</v>
      </c>
      <c r="G132" s="44">
        <v>0.74</v>
      </c>
      <c r="H132" s="44">
        <v>-191.2576</v>
      </c>
      <c r="I132" s="49">
        <f>IF(Table2[[#This Row],[Order Priority]]=Introduction!$B$42,1,0)</f>
        <v>0</v>
      </c>
      <c r="J132" s="49">
        <f>IF(Table2[[#This Row],[Order Priority]]=Introduction!$B$43,1,0)</f>
        <v>0</v>
      </c>
      <c r="K132" s="49">
        <f>IF(Table2[[#This Row],[Order Priority]]=Introduction!$B$44,1,0)</f>
        <v>1</v>
      </c>
      <c r="L132" s="49">
        <f>IF(Table2[[#This Row],[Order Priority]]=Introduction!$B$45,1,0)</f>
        <v>0</v>
      </c>
      <c r="M132" s="49">
        <f>IF(Table2[[#This Row],[Ship Mode]]=Introduction!$C$42,1,0)</f>
        <v>0</v>
      </c>
      <c r="N132" s="48">
        <f>IF(Table2[[#This Row],[Ship Mode]]=Introduction!$C$44,1,0)</f>
        <v>0</v>
      </c>
      <c r="O132" s="48">
        <f>IF(Table2[[#This Row],[Customer Segment]]=Introduction!$D$45,1,0)</f>
        <v>0</v>
      </c>
      <c r="P132" s="48">
        <f>IF(Table2[[#This Row],[Customer Segment]]=Introduction!$D$42,1,0)</f>
        <v>0</v>
      </c>
      <c r="Q132" s="48">
        <f>IF(Table2[[#This Row],[Customer Segment]]=Introduction!$D$44,1,0)</f>
        <v>1</v>
      </c>
      <c r="R132" s="41">
        <v>334.44</v>
      </c>
      <c r="S1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customFormat="1" x14ac:dyDescent="0.2">
      <c r="A133" s="1" t="s">
        <v>23</v>
      </c>
      <c r="B133" s="1" t="s">
        <v>2</v>
      </c>
      <c r="C133" s="1" t="s">
        <v>70</v>
      </c>
      <c r="D133" s="46">
        <v>0.03</v>
      </c>
      <c r="E133" s="46">
        <v>297.64</v>
      </c>
      <c r="F133" s="46">
        <v>14.7</v>
      </c>
      <c r="G133" s="46">
        <v>0.56999999999999995</v>
      </c>
      <c r="H133" s="46">
        <v>-48.972000000000001</v>
      </c>
      <c r="I133" s="49">
        <f>IF(Table2[[#This Row],[Order Priority]]=Introduction!$B$42,1,0)</f>
        <v>0</v>
      </c>
      <c r="J133" s="49">
        <f>IF(Table2[[#This Row],[Order Priority]]=Introduction!$B$43,1,0)</f>
        <v>0</v>
      </c>
      <c r="K133" s="49">
        <f>IF(Table2[[#This Row],[Order Priority]]=Introduction!$B$44,1,0)</f>
        <v>1</v>
      </c>
      <c r="L133" s="49">
        <f>IF(Table2[[#This Row],[Order Priority]]=Introduction!$B$45,1,0)</f>
        <v>0</v>
      </c>
      <c r="M133" s="49">
        <f>IF(Table2[[#This Row],[Ship Mode]]=Introduction!$C$42,1,0)</f>
        <v>1</v>
      </c>
      <c r="N133" s="48">
        <f>IF(Table2[[#This Row],[Ship Mode]]=Introduction!$C$44,1,0)</f>
        <v>0</v>
      </c>
      <c r="O133" s="48">
        <f>IF(Table2[[#This Row],[Customer Segment]]=Introduction!$D$45,1,0)</f>
        <v>0</v>
      </c>
      <c r="P133" s="48">
        <f>IF(Table2[[#This Row],[Customer Segment]]=Introduction!$D$42,1,0)</f>
        <v>0</v>
      </c>
      <c r="Q133" s="48">
        <f>IF(Table2[[#This Row],[Customer Segment]]=Introduction!$D$44,1,0)</f>
        <v>0</v>
      </c>
      <c r="R133" s="38">
        <v>3707.05</v>
      </c>
      <c r="S1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customFormat="1" x14ac:dyDescent="0.2">
      <c r="A134" s="1" t="s">
        <v>92</v>
      </c>
      <c r="B134" s="1" t="s">
        <v>14</v>
      </c>
      <c r="C134" s="1" t="s">
        <v>15</v>
      </c>
      <c r="D134" s="44">
        <v>0</v>
      </c>
      <c r="E134" s="44">
        <v>5.0199999999999996</v>
      </c>
      <c r="F134" s="44">
        <v>5.14</v>
      </c>
      <c r="G134" s="44">
        <v>0.79</v>
      </c>
      <c r="H134" s="44">
        <v>-159.30279999999999</v>
      </c>
      <c r="I134" s="49">
        <f>IF(Table2[[#This Row],[Order Priority]]=Introduction!$B$42,1,0)</f>
        <v>0</v>
      </c>
      <c r="J134" s="49">
        <f>IF(Table2[[#This Row],[Order Priority]]=Introduction!$B$43,1,0)</f>
        <v>0</v>
      </c>
      <c r="K134" s="49">
        <f>IF(Table2[[#This Row],[Order Priority]]=Introduction!$B$44,1,0)</f>
        <v>0</v>
      </c>
      <c r="L134" s="49">
        <f>IF(Table2[[#This Row],[Order Priority]]=Introduction!$B$45,1,0)</f>
        <v>1</v>
      </c>
      <c r="M134" s="49">
        <f>IF(Table2[[#This Row],[Ship Mode]]=Introduction!$C$42,1,0)</f>
        <v>0</v>
      </c>
      <c r="N134" s="48">
        <f>IF(Table2[[#This Row],[Ship Mode]]=Introduction!$C$44,1,0)</f>
        <v>1</v>
      </c>
      <c r="O134" s="48">
        <f>IF(Table2[[#This Row],[Customer Segment]]=Introduction!$D$45,1,0)</f>
        <v>0</v>
      </c>
      <c r="P134" s="48">
        <f>IF(Table2[[#This Row],[Customer Segment]]=Introduction!$D$42,1,0)</f>
        <v>1</v>
      </c>
      <c r="Q134" s="48">
        <f>IF(Table2[[#This Row],[Customer Segment]]=Introduction!$D$44,1,0)</f>
        <v>0</v>
      </c>
      <c r="R134" s="41">
        <v>43.94</v>
      </c>
      <c r="S1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customFormat="1" x14ac:dyDescent="0.2">
      <c r="A135" s="1" t="s">
        <v>46</v>
      </c>
      <c r="B135" s="1" t="s">
        <v>14</v>
      </c>
      <c r="C135" s="1" t="s">
        <v>70</v>
      </c>
      <c r="D135" s="46">
        <v>0.02</v>
      </c>
      <c r="E135" s="46">
        <v>6.48</v>
      </c>
      <c r="F135" s="46">
        <v>9.17</v>
      </c>
      <c r="G135" s="46">
        <v>0.37</v>
      </c>
      <c r="H135" s="46">
        <v>-105.68519999999999</v>
      </c>
      <c r="I135" s="49">
        <f>IF(Table2[[#This Row],[Order Priority]]=Introduction!$B$42,1,0)</f>
        <v>0</v>
      </c>
      <c r="J135" s="49">
        <f>IF(Table2[[#This Row],[Order Priority]]=Introduction!$B$43,1,0)</f>
        <v>0</v>
      </c>
      <c r="K135" s="49">
        <f>IF(Table2[[#This Row],[Order Priority]]=Introduction!$B$44,1,0)</f>
        <v>0</v>
      </c>
      <c r="L135" s="49">
        <f>IF(Table2[[#This Row],[Order Priority]]=Introduction!$B$45,1,0)</f>
        <v>0</v>
      </c>
      <c r="M135" s="49">
        <f>IF(Table2[[#This Row],[Ship Mode]]=Introduction!$C$42,1,0)</f>
        <v>0</v>
      </c>
      <c r="N135" s="48">
        <f>IF(Table2[[#This Row],[Ship Mode]]=Introduction!$C$44,1,0)</f>
        <v>1</v>
      </c>
      <c r="O135" s="48">
        <f>IF(Table2[[#This Row],[Customer Segment]]=Introduction!$D$45,1,0)</f>
        <v>0</v>
      </c>
      <c r="P135" s="48">
        <f>IF(Table2[[#This Row],[Customer Segment]]=Introduction!$D$42,1,0)</f>
        <v>0</v>
      </c>
      <c r="Q135" s="48">
        <f>IF(Table2[[#This Row],[Customer Segment]]=Introduction!$D$44,1,0)</f>
        <v>0</v>
      </c>
      <c r="R135" s="38">
        <v>28.2</v>
      </c>
      <c r="S1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customFormat="1" x14ac:dyDescent="0.2">
      <c r="A136" s="1" t="s">
        <v>1</v>
      </c>
      <c r="B136" s="1" t="s">
        <v>63</v>
      </c>
      <c r="C136" s="1" t="s">
        <v>47</v>
      </c>
      <c r="D136" s="44">
        <v>0.08</v>
      </c>
      <c r="E136" s="44">
        <v>14.2</v>
      </c>
      <c r="F136" s="44">
        <v>5.3</v>
      </c>
      <c r="G136" s="44">
        <v>0.46</v>
      </c>
      <c r="H136" s="44">
        <v>27.23</v>
      </c>
      <c r="I136" s="49">
        <f>IF(Table2[[#This Row],[Order Priority]]=Introduction!$B$42,1,0)</f>
        <v>1</v>
      </c>
      <c r="J136" s="49">
        <f>IF(Table2[[#This Row],[Order Priority]]=Introduction!$B$43,1,0)</f>
        <v>0</v>
      </c>
      <c r="K136" s="49">
        <f>IF(Table2[[#This Row],[Order Priority]]=Introduction!$B$44,1,0)</f>
        <v>0</v>
      </c>
      <c r="L136" s="49">
        <f>IF(Table2[[#This Row],[Order Priority]]=Introduction!$B$45,1,0)</f>
        <v>0</v>
      </c>
      <c r="M136" s="49">
        <f>IF(Table2[[#This Row],[Ship Mode]]=Introduction!$C$42,1,0)</f>
        <v>0</v>
      </c>
      <c r="N136" s="48">
        <f>IF(Table2[[#This Row],[Ship Mode]]=Introduction!$C$44,1,0)</f>
        <v>0</v>
      </c>
      <c r="O136" s="48">
        <f>IF(Table2[[#This Row],[Customer Segment]]=Introduction!$D$45,1,0)</f>
        <v>0</v>
      </c>
      <c r="P136" s="48">
        <f>IF(Table2[[#This Row],[Customer Segment]]=Introduction!$D$42,1,0)</f>
        <v>0</v>
      </c>
      <c r="Q136" s="48">
        <f>IF(Table2[[#This Row],[Customer Segment]]=Introduction!$D$44,1,0)</f>
        <v>1</v>
      </c>
      <c r="R136" s="41">
        <v>72.11</v>
      </c>
      <c r="S1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customFormat="1" x14ac:dyDescent="0.2">
      <c r="A137" s="1" t="s">
        <v>23</v>
      </c>
      <c r="B137" s="1" t="s">
        <v>2</v>
      </c>
      <c r="C137" s="1" t="s">
        <v>15</v>
      </c>
      <c r="D137" s="46">
        <v>0.08</v>
      </c>
      <c r="E137" s="46">
        <v>399.98</v>
      </c>
      <c r="F137" s="46">
        <v>12.06</v>
      </c>
      <c r="G137" s="46">
        <v>0.56000000000000005</v>
      </c>
      <c r="H137" s="46">
        <v>28.514099999999999</v>
      </c>
      <c r="I137" s="49">
        <f>IF(Table2[[#This Row],[Order Priority]]=Introduction!$B$42,1,0)</f>
        <v>0</v>
      </c>
      <c r="J137" s="49">
        <f>IF(Table2[[#This Row],[Order Priority]]=Introduction!$B$43,1,0)</f>
        <v>0</v>
      </c>
      <c r="K137" s="49">
        <f>IF(Table2[[#This Row],[Order Priority]]=Introduction!$B$44,1,0)</f>
        <v>1</v>
      </c>
      <c r="L137" s="49">
        <f>IF(Table2[[#This Row],[Order Priority]]=Introduction!$B$45,1,0)</f>
        <v>0</v>
      </c>
      <c r="M137" s="49">
        <f>IF(Table2[[#This Row],[Ship Mode]]=Introduction!$C$42,1,0)</f>
        <v>1</v>
      </c>
      <c r="N137" s="48">
        <f>IF(Table2[[#This Row],[Ship Mode]]=Introduction!$C$44,1,0)</f>
        <v>0</v>
      </c>
      <c r="O137" s="48">
        <f>IF(Table2[[#This Row],[Customer Segment]]=Introduction!$D$45,1,0)</f>
        <v>0</v>
      </c>
      <c r="P137" s="48">
        <f>IF(Table2[[#This Row],[Customer Segment]]=Introduction!$D$42,1,0)</f>
        <v>1</v>
      </c>
      <c r="Q137" s="48">
        <f>IF(Table2[[#This Row],[Customer Segment]]=Introduction!$D$44,1,0)</f>
        <v>0</v>
      </c>
      <c r="R137" s="38">
        <v>1839.91</v>
      </c>
      <c r="S1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customFormat="1" x14ac:dyDescent="0.2">
      <c r="A138" s="1" t="s">
        <v>46</v>
      </c>
      <c r="B138" s="1" t="s">
        <v>2</v>
      </c>
      <c r="C138" s="1" t="s">
        <v>3</v>
      </c>
      <c r="D138" s="44">
        <v>0.08</v>
      </c>
      <c r="E138" s="44">
        <v>297.64</v>
      </c>
      <c r="F138" s="44">
        <v>14.7</v>
      </c>
      <c r="G138" s="44">
        <v>0.56999999999999995</v>
      </c>
      <c r="H138" s="44">
        <v>496.79680000000002</v>
      </c>
      <c r="I138" s="49">
        <f>IF(Table2[[#This Row],[Order Priority]]=Introduction!$B$42,1,0)</f>
        <v>0</v>
      </c>
      <c r="J138" s="49">
        <f>IF(Table2[[#This Row],[Order Priority]]=Introduction!$B$43,1,0)</f>
        <v>0</v>
      </c>
      <c r="K138" s="49">
        <f>IF(Table2[[#This Row],[Order Priority]]=Introduction!$B$44,1,0)</f>
        <v>0</v>
      </c>
      <c r="L138" s="49">
        <f>IF(Table2[[#This Row],[Order Priority]]=Introduction!$B$45,1,0)</f>
        <v>0</v>
      </c>
      <c r="M138" s="49">
        <f>IF(Table2[[#This Row],[Ship Mode]]=Introduction!$C$42,1,0)</f>
        <v>1</v>
      </c>
      <c r="N138" s="48">
        <f>IF(Table2[[#This Row],[Ship Mode]]=Introduction!$C$44,1,0)</f>
        <v>0</v>
      </c>
      <c r="O138" s="48">
        <f>IF(Table2[[#This Row],[Customer Segment]]=Introduction!$D$45,1,0)</f>
        <v>1</v>
      </c>
      <c r="P138" s="48">
        <f>IF(Table2[[#This Row],[Customer Segment]]=Introduction!$D$42,1,0)</f>
        <v>0</v>
      </c>
      <c r="Q138" s="48">
        <f>IF(Table2[[#This Row],[Customer Segment]]=Introduction!$D$44,1,0)</f>
        <v>0</v>
      </c>
      <c r="R138" s="41">
        <v>1132.8399999999999</v>
      </c>
      <c r="S1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customFormat="1" x14ac:dyDescent="0.2">
      <c r="A139" s="1" t="s">
        <v>46</v>
      </c>
      <c r="B139" s="1" t="s">
        <v>14</v>
      </c>
      <c r="C139" s="1" t="s">
        <v>3</v>
      </c>
      <c r="D139" s="46">
        <v>0.02</v>
      </c>
      <c r="E139" s="46">
        <v>12.99</v>
      </c>
      <c r="F139" s="46">
        <v>14.37</v>
      </c>
      <c r="G139" s="46">
        <v>0.73</v>
      </c>
      <c r="H139" s="46">
        <v>-556.80960000000005</v>
      </c>
      <c r="I139" s="49">
        <f>IF(Table2[[#This Row],[Order Priority]]=Introduction!$B$42,1,0)</f>
        <v>0</v>
      </c>
      <c r="J139" s="49">
        <f>IF(Table2[[#This Row],[Order Priority]]=Introduction!$B$43,1,0)</f>
        <v>0</v>
      </c>
      <c r="K139" s="49">
        <f>IF(Table2[[#This Row],[Order Priority]]=Introduction!$B$44,1,0)</f>
        <v>0</v>
      </c>
      <c r="L139" s="49">
        <f>IF(Table2[[#This Row],[Order Priority]]=Introduction!$B$45,1,0)</f>
        <v>0</v>
      </c>
      <c r="M139" s="49">
        <f>IF(Table2[[#This Row],[Ship Mode]]=Introduction!$C$42,1,0)</f>
        <v>0</v>
      </c>
      <c r="N139" s="48">
        <f>IF(Table2[[#This Row],[Ship Mode]]=Introduction!$C$44,1,0)</f>
        <v>1</v>
      </c>
      <c r="O139" s="48">
        <f>IF(Table2[[#This Row],[Customer Segment]]=Introduction!$D$45,1,0)</f>
        <v>1</v>
      </c>
      <c r="P139" s="48">
        <f>IF(Table2[[#This Row],[Customer Segment]]=Introduction!$D$42,1,0)</f>
        <v>0</v>
      </c>
      <c r="Q139" s="48">
        <f>IF(Table2[[#This Row],[Customer Segment]]=Introduction!$D$44,1,0)</f>
        <v>0</v>
      </c>
      <c r="R139" s="38">
        <v>143.63</v>
      </c>
      <c r="S1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customFormat="1" x14ac:dyDescent="0.2">
      <c r="A140" s="1" t="s">
        <v>46</v>
      </c>
      <c r="B140" s="1" t="s">
        <v>14</v>
      </c>
      <c r="C140" s="1" t="s">
        <v>3</v>
      </c>
      <c r="D140" s="44">
        <v>0.06</v>
      </c>
      <c r="E140" s="44">
        <v>14.42</v>
      </c>
      <c r="F140" s="44">
        <v>6.75</v>
      </c>
      <c r="G140" s="44">
        <v>0.52</v>
      </c>
      <c r="H140" s="44">
        <v>-27.738800000000001</v>
      </c>
      <c r="I140" s="49">
        <f>IF(Table2[[#This Row],[Order Priority]]=Introduction!$B$42,1,0)</f>
        <v>0</v>
      </c>
      <c r="J140" s="49">
        <f>IF(Table2[[#This Row],[Order Priority]]=Introduction!$B$43,1,0)</f>
        <v>0</v>
      </c>
      <c r="K140" s="49">
        <f>IF(Table2[[#This Row],[Order Priority]]=Introduction!$B$44,1,0)</f>
        <v>0</v>
      </c>
      <c r="L140" s="49">
        <f>IF(Table2[[#This Row],[Order Priority]]=Introduction!$B$45,1,0)</f>
        <v>0</v>
      </c>
      <c r="M140" s="49">
        <f>IF(Table2[[#This Row],[Ship Mode]]=Introduction!$C$42,1,0)</f>
        <v>0</v>
      </c>
      <c r="N140" s="48">
        <f>IF(Table2[[#This Row],[Ship Mode]]=Introduction!$C$44,1,0)</f>
        <v>1</v>
      </c>
      <c r="O140" s="48">
        <f>IF(Table2[[#This Row],[Customer Segment]]=Introduction!$D$45,1,0)</f>
        <v>1</v>
      </c>
      <c r="P140" s="48">
        <f>IF(Table2[[#This Row],[Customer Segment]]=Introduction!$D$42,1,0)</f>
        <v>0</v>
      </c>
      <c r="Q140" s="48">
        <f>IF(Table2[[#This Row],[Customer Segment]]=Introduction!$D$44,1,0)</f>
        <v>0</v>
      </c>
      <c r="R140" s="41">
        <v>73.040000000000006</v>
      </c>
      <c r="S1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customFormat="1" x14ac:dyDescent="0.2">
      <c r="A141" s="1" t="s">
        <v>46</v>
      </c>
      <c r="B141" s="1" t="s">
        <v>63</v>
      </c>
      <c r="C141" s="1" t="s">
        <v>3</v>
      </c>
      <c r="D141" s="46">
        <v>0.05</v>
      </c>
      <c r="E141" s="46">
        <v>4.1399999999999997</v>
      </c>
      <c r="F141" s="46">
        <v>6.6</v>
      </c>
      <c r="G141" s="46">
        <v>0.49</v>
      </c>
      <c r="H141" s="46">
        <v>-128.68719999999999</v>
      </c>
      <c r="I141" s="49">
        <f>IF(Table2[[#This Row],[Order Priority]]=Introduction!$B$42,1,0)</f>
        <v>0</v>
      </c>
      <c r="J141" s="49">
        <f>IF(Table2[[#This Row],[Order Priority]]=Introduction!$B$43,1,0)</f>
        <v>0</v>
      </c>
      <c r="K141" s="49">
        <f>IF(Table2[[#This Row],[Order Priority]]=Introduction!$B$44,1,0)</f>
        <v>0</v>
      </c>
      <c r="L141" s="49">
        <f>IF(Table2[[#This Row],[Order Priority]]=Introduction!$B$45,1,0)</f>
        <v>0</v>
      </c>
      <c r="M141" s="49">
        <f>IF(Table2[[#This Row],[Ship Mode]]=Introduction!$C$42,1,0)</f>
        <v>0</v>
      </c>
      <c r="N141" s="48">
        <f>IF(Table2[[#This Row],[Ship Mode]]=Introduction!$C$44,1,0)</f>
        <v>0</v>
      </c>
      <c r="O141" s="48">
        <f>IF(Table2[[#This Row],[Customer Segment]]=Introduction!$D$45,1,0)</f>
        <v>1</v>
      </c>
      <c r="P141" s="48">
        <f>IF(Table2[[#This Row],[Customer Segment]]=Introduction!$D$42,1,0)</f>
        <v>0</v>
      </c>
      <c r="Q141" s="48">
        <f>IF(Table2[[#This Row],[Customer Segment]]=Introduction!$D$44,1,0)</f>
        <v>0</v>
      </c>
      <c r="R141" s="38">
        <v>33.35</v>
      </c>
      <c r="S1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customFormat="1" x14ac:dyDescent="0.2">
      <c r="A142" s="1" t="s">
        <v>46</v>
      </c>
      <c r="B142" s="1" t="s">
        <v>14</v>
      </c>
      <c r="C142" s="1" t="s">
        <v>3</v>
      </c>
      <c r="D142" s="44">
        <v>0.03</v>
      </c>
      <c r="E142" s="44">
        <v>11.34</v>
      </c>
      <c r="F142" s="44">
        <v>5.01</v>
      </c>
      <c r="G142" s="44">
        <v>0.36</v>
      </c>
      <c r="H142" s="44">
        <v>23.2028</v>
      </c>
      <c r="I142" s="49">
        <f>IF(Table2[[#This Row],[Order Priority]]=Introduction!$B$42,1,0)</f>
        <v>0</v>
      </c>
      <c r="J142" s="49">
        <f>IF(Table2[[#This Row],[Order Priority]]=Introduction!$B$43,1,0)</f>
        <v>0</v>
      </c>
      <c r="K142" s="49">
        <f>IF(Table2[[#This Row],[Order Priority]]=Introduction!$B$44,1,0)</f>
        <v>0</v>
      </c>
      <c r="L142" s="49">
        <f>IF(Table2[[#This Row],[Order Priority]]=Introduction!$B$45,1,0)</f>
        <v>0</v>
      </c>
      <c r="M142" s="49">
        <f>IF(Table2[[#This Row],[Ship Mode]]=Introduction!$C$42,1,0)</f>
        <v>0</v>
      </c>
      <c r="N142" s="48">
        <f>IF(Table2[[#This Row],[Ship Mode]]=Introduction!$C$44,1,0)</f>
        <v>1</v>
      </c>
      <c r="O142" s="48">
        <f>IF(Table2[[#This Row],[Customer Segment]]=Introduction!$D$45,1,0)</f>
        <v>1</v>
      </c>
      <c r="P142" s="48">
        <f>IF(Table2[[#This Row],[Customer Segment]]=Introduction!$D$42,1,0)</f>
        <v>0</v>
      </c>
      <c r="Q142" s="48">
        <f>IF(Table2[[#This Row],[Customer Segment]]=Introduction!$D$44,1,0)</f>
        <v>0</v>
      </c>
      <c r="R142" s="41">
        <v>60.24</v>
      </c>
      <c r="S1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customFormat="1" x14ac:dyDescent="0.2">
      <c r="A143" s="1" t="s">
        <v>1</v>
      </c>
      <c r="B143" s="1" t="s">
        <v>2</v>
      </c>
      <c r="C143" s="1" t="s">
        <v>15</v>
      </c>
      <c r="D143" s="46">
        <v>0.03</v>
      </c>
      <c r="E143" s="46">
        <v>350.98</v>
      </c>
      <c r="F143" s="46">
        <v>30</v>
      </c>
      <c r="G143" s="46">
        <v>0.61</v>
      </c>
      <c r="H143" s="46">
        <v>2692.4421000000002</v>
      </c>
      <c r="I143" s="49">
        <f>IF(Table2[[#This Row],[Order Priority]]=Introduction!$B$42,1,0)</f>
        <v>1</v>
      </c>
      <c r="J143" s="49">
        <f>IF(Table2[[#This Row],[Order Priority]]=Introduction!$B$43,1,0)</f>
        <v>0</v>
      </c>
      <c r="K143" s="49">
        <f>IF(Table2[[#This Row],[Order Priority]]=Introduction!$B$44,1,0)</f>
        <v>0</v>
      </c>
      <c r="L143" s="49">
        <f>IF(Table2[[#This Row],[Order Priority]]=Introduction!$B$45,1,0)</f>
        <v>0</v>
      </c>
      <c r="M143" s="49">
        <f>IF(Table2[[#This Row],[Ship Mode]]=Introduction!$C$42,1,0)</f>
        <v>1</v>
      </c>
      <c r="N143" s="48">
        <f>IF(Table2[[#This Row],[Ship Mode]]=Introduction!$C$44,1,0)</f>
        <v>0</v>
      </c>
      <c r="O143" s="48">
        <f>IF(Table2[[#This Row],[Customer Segment]]=Introduction!$D$45,1,0)</f>
        <v>0</v>
      </c>
      <c r="P143" s="48">
        <f>IF(Table2[[#This Row],[Customer Segment]]=Introduction!$D$42,1,0)</f>
        <v>1</v>
      </c>
      <c r="Q143" s="48">
        <f>IF(Table2[[#This Row],[Customer Segment]]=Introduction!$D$44,1,0)</f>
        <v>0</v>
      </c>
      <c r="R143" s="38">
        <v>3902.09</v>
      </c>
      <c r="S1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customFormat="1" x14ac:dyDescent="0.2">
      <c r="A144" s="1" t="s">
        <v>1</v>
      </c>
      <c r="B144" s="1" t="s">
        <v>14</v>
      </c>
      <c r="C144" s="1" t="s">
        <v>15</v>
      </c>
      <c r="D144" s="44">
        <v>0.04</v>
      </c>
      <c r="E144" s="44">
        <v>1.68</v>
      </c>
      <c r="F144" s="44">
        <v>1</v>
      </c>
      <c r="G144" s="44">
        <v>0.35</v>
      </c>
      <c r="H144" s="44">
        <v>2.0672000000000001</v>
      </c>
      <c r="I144" s="49">
        <f>IF(Table2[[#This Row],[Order Priority]]=Introduction!$B$42,1,0)</f>
        <v>1</v>
      </c>
      <c r="J144" s="49">
        <f>IF(Table2[[#This Row],[Order Priority]]=Introduction!$B$43,1,0)</f>
        <v>0</v>
      </c>
      <c r="K144" s="49">
        <f>IF(Table2[[#This Row],[Order Priority]]=Introduction!$B$44,1,0)</f>
        <v>0</v>
      </c>
      <c r="L144" s="49">
        <f>IF(Table2[[#This Row],[Order Priority]]=Introduction!$B$45,1,0)</f>
        <v>0</v>
      </c>
      <c r="M144" s="49">
        <f>IF(Table2[[#This Row],[Ship Mode]]=Introduction!$C$42,1,0)</f>
        <v>0</v>
      </c>
      <c r="N144" s="48">
        <f>IF(Table2[[#This Row],[Ship Mode]]=Introduction!$C$44,1,0)</f>
        <v>1</v>
      </c>
      <c r="O144" s="48">
        <f>IF(Table2[[#This Row],[Customer Segment]]=Introduction!$D$45,1,0)</f>
        <v>0</v>
      </c>
      <c r="P144" s="48">
        <f>IF(Table2[[#This Row],[Customer Segment]]=Introduction!$D$42,1,0)</f>
        <v>1</v>
      </c>
      <c r="Q144" s="48">
        <f>IF(Table2[[#This Row],[Customer Segment]]=Introduction!$D$44,1,0)</f>
        <v>0</v>
      </c>
      <c r="R144" s="41">
        <v>14.18</v>
      </c>
      <c r="S1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customFormat="1" x14ac:dyDescent="0.2">
      <c r="A145" s="1" t="s">
        <v>13</v>
      </c>
      <c r="B145" s="1" t="s">
        <v>14</v>
      </c>
      <c r="C145" s="1" t="s">
        <v>70</v>
      </c>
      <c r="D145" s="46">
        <v>0.05</v>
      </c>
      <c r="E145" s="46">
        <v>6.3</v>
      </c>
      <c r="F145" s="46">
        <v>0.5</v>
      </c>
      <c r="G145" s="46">
        <v>0.39</v>
      </c>
      <c r="H145" s="46">
        <v>41.296500000000002</v>
      </c>
      <c r="I145" s="49">
        <f>IF(Table2[[#This Row],[Order Priority]]=Introduction!$B$42,1,0)</f>
        <v>0</v>
      </c>
      <c r="J145" s="49">
        <f>IF(Table2[[#This Row],[Order Priority]]=Introduction!$B$43,1,0)</f>
        <v>1</v>
      </c>
      <c r="K145" s="49">
        <f>IF(Table2[[#This Row],[Order Priority]]=Introduction!$B$44,1,0)</f>
        <v>0</v>
      </c>
      <c r="L145" s="49">
        <f>IF(Table2[[#This Row],[Order Priority]]=Introduction!$B$45,1,0)</f>
        <v>0</v>
      </c>
      <c r="M145" s="49">
        <f>IF(Table2[[#This Row],[Ship Mode]]=Introduction!$C$42,1,0)</f>
        <v>0</v>
      </c>
      <c r="N145" s="48">
        <f>IF(Table2[[#This Row],[Ship Mode]]=Introduction!$C$44,1,0)</f>
        <v>1</v>
      </c>
      <c r="O145" s="48">
        <f>IF(Table2[[#This Row],[Customer Segment]]=Introduction!$D$45,1,0)</f>
        <v>0</v>
      </c>
      <c r="P145" s="48">
        <f>IF(Table2[[#This Row],[Customer Segment]]=Introduction!$D$42,1,0)</f>
        <v>0</v>
      </c>
      <c r="Q145" s="48">
        <f>IF(Table2[[#This Row],[Customer Segment]]=Introduction!$D$44,1,0)</f>
        <v>0</v>
      </c>
      <c r="R145" s="38">
        <v>59.85</v>
      </c>
      <c r="S1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customFormat="1" x14ac:dyDescent="0.2">
      <c r="A146" s="1" t="s">
        <v>13</v>
      </c>
      <c r="B146" s="1" t="s">
        <v>63</v>
      </c>
      <c r="C146" s="1" t="s">
        <v>70</v>
      </c>
      <c r="D146" s="44">
        <v>0.09</v>
      </c>
      <c r="E146" s="44">
        <v>205.99</v>
      </c>
      <c r="F146" s="44">
        <v>3</v>
      </c>
      <c r="G146" s="44">
        <v>0.57999999999999996</v>
      </c>
      <c r="H146" s="44">
        <v>1179.0237</v>
      </c>
      <c r="I146" s="49">
        <f>IF(Table2[[#This Row],[Order Priority]]=Introduction!$B$42,1,0)</f>
        <v>0</v>
      </c>
      <c r="J146" s="49">
        <f>IF(Table2[[#This Row],[Order Priority]]=Introduction!$B$43,1,0)</f>
        <v>1</v>
      </c>
      <c r="K146" s="49">
        <f>IF(Table2[[#This Row],[Order Priority]]=Introduction!$B$44,1,0)</f>
        <v>0</v>
      </c>
      <c r="L146" s="49">
        <f>IF(Table2[[#This Row],[Order Priority]]=Introduction!$B$45,1,0)</f>
        <v>0</v>
      </c>
      <c r="M146" s="49">
        <f>IF(Table2[[#This Row],[Ship Mode]]=Introduction!$C$42,1,0)</f>
        <v>0</v>
      </c>
      <c r="N146" s="48">
        <f>IF(Table2[[#This Row],[Ship Mode]]=Introduction!$C$44,1,0)</f>
        <v>0</v>
      </c>
      <c r="O146" s="48">
        <f>IF(Table2[[#This Row],[Customer Segment]]=Introduction!$D$45,1,0)</f>
        <v>0</v>
      </c>
      <c r="P146" s="48">
        <f>IF(Table2[[#This Row],[Customer Segment]]=Introduction!$D$42,1,0)</f>
        <v>0</v>
      </c>
      <c r="Q146" s="48">
        <f>IF(Table2[[#This Row],[Customer Segment]]=Introduction!$D$44,1,0)</f>
        <v>0</v>
      </c>
      <c r="R146" s="41">
        <v>1708.73</v>
      </c>
      <c r="S1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customFormat="1" x14ac:dyDescent="0.2">
      <c r="A147" s="1" t="s">
        <v>13</v>
      </c>
      <c r="B147" s="1" t="s">
        <v>2</v>
      </c>
      <c r="C147" s="1" t="s">
        <v>3</v>
      </c>
      <c r="D147" s="46">
        <v>0.04</v>
      </c>
      <c r="E147" s="46">
        <v>90.97</v>
      </c>
      <c r="F147" s="46">
        <v>28</v>
      </c>
      <c r="G147" s="46">
        <v>0.38</v>
      </c>
      <c r="H147" s="46">
        <v>-173.09520000000001</v>
      </c>
      <c r="I147" s="49">
        <f>IF(Table2[[#This Row],[Order Priority]]=Introduction!$B$42,1,0)</f>
        <v>0</v>
      </c>
      <c r="J147" s="49">
        <f>IF(Table2[[#This Row],[Order Priority]]=Introduction!$B$43,1,0)</f>
        <v>1</v>
      </c>
      <c r="K147" s="49">
        <f>IF(Table2[[#This Row],[Order Priority]]=Introduction!$B$44,1,0)</f>
        <v>0</v>
      </c>
      <c r="L147" s="49">
        <f>IF(Table2[[#This Row],[Order Priority]]=Introduction!$B$45,1,0)</f>
        <v>0</v>
      </c>
      <c r="M147" s="49">
        <f>IF(Table2[[#This Row],[Ship Mode]]=Introduction!$C$42,1,0)</f>
        <v>1</v>
      </c>
      <c r="N147" s="48">
        <f>IF(Table2[[#This Row],[Ship Mode]]=Introduction!$C$44,1,0)</f>
        <v>0</v>
      </c>
      <c r="O147" s="48">
        <f>IF(Table2[[#This Row],[Customer Segment]]=Introduction!$D$45,1,0)</f>
        <v>1</v>
      </c>
      <c r="P147" s="48">
        <f>IF(Table2[[#This Row],[Customer Segment]]=Introduction!$D$42,1,0)</f>
        <v>0</v>
      </c>
      <c r="Q147" s="48">
        <f>IF(Table2[[#This Row],[Customer Segment]]=Introduction!$D$44,1,0)</f>
        <v>0</v>
      </c>
      <c r="R147" s="38">
        <v>573.30999999999995</v>
      </c>
      <c r="S1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customFormat="1" x14ac:dyDescent="0.2">
      <c r="A148" s="1" t="s">
        <v>13</v>
      </c>
      <c r="B148" s="1" t="s">
        <v>14</v>
      </c>
      <c r="C148" s="1" t="s">
        <v>3</v>
      </c>
      <c r="D148" s="44">
        <v>7.0000000000000007E-2</v>
      </c>
      <c r="E148" s="44">
        <v>20.34</v>
      </c>
      <c r="F148" s="44">
        <v>35</v>
      </c>
      <c r="G148" s="44">
        <v>0.84</v>
      </c>
      <c r="H148" s="44">
        <v>-96.16</v>
      </c>
      <c r="I148" s="49">
        <f>IF(Table2[[#This Row],[Order Priority]]=Introduction!$B$42,1,0)</f>
        <v>0</v>
      </c>
      <c r="J148" s="49">
        <f>IF(Table2[[#This Row],[Order Priority]]=Introduction!$B$43,1,0)</f>
        <v>1</v>
      </c>
      <c r="K148" s="49">
        <f>IF(Table2[[#This Row],[Order Priority]]=Introduction!$B$44,1,0)</f>
        <v>0</v>
      </c>
      <c r="L148" s="49">
        <f>IF(Table2[[#This Row],[Order Priority]]=Introduction!$B$45,1,0)</f>
        <v>0</v>
      </c>
      <c r="M148" s="49">
        <f>IF(Table2[[#This Row],[Ship Mode]]=Introduction!$C$42,1,0)</f>
        <v>0</v>
      </c>
      <c r="N148" s="48">
        <f>IF(Table2[[#This Row],[Ship Mode]]=Introduction!$C$44,1,0)</f>
        <v>1</v>
      </c>
      <c r="O148" s="48">
        <f>IF(Table2[[#This Row],[Customer Segment]]=Introduction!$D$45,1,0)</f>
        <v>1</v>
      </c>
      <c r="P148" s="48">
        <f>IF(Table2[[#This Row],[Customer Segment]]=Introduction!$D$42,1,0)</f>
        <v>0</v>
      </c>
      <c r="Q148" s="48">
        <f>IF(Table2[[#This Row],[Customer Segment]]=Introduction!$D$44,1,0)</f>
        <v>0</v>
      </c>
      <c r="R148" s="41">
        <v>140.22999999999999</v>
      </c>
      <c r="S1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customFormat="1" x14ac:dyDescent="0.2">
      <c r="A149" s="1" t="s">
        <v>13</v>
      </c>
      <c r="B149" s="1" t="s">
        <v>2</v>
      </c>
      <c r="C149" s="1" t="s">
        <v>3</v>
      </c>
      <c r="D149" s="46">
        <v>0.04</v>
      </c>
      <c r="E149" s="46">
        <v>90.97</v>
      </c>
      <c r="F149" s="46">
        <v>28</v>
      </c>
      <c r="G149" s="46">
        <v>0.38</v>
      </c>
      <c r="H149" s="46">
        <v>-173.09520000000001</v>
      </c>
      <c r="I149" s="49">
        <f>IF(Table2[[#This Row],[Order Priority]]=Introduction!$B$42,1,0)</f>
        <v>0</v>
      </c>
      <c r="J149" s="49">
        <f>IF(Table2[[#This Row],[Order Priority]]=Introduction!$B$43,1,0)</f>
        <v>1</v>
      </c>
      <c r="K149" s="49">
        <f>IF(Table2[[#This Row],[Order Priority]]=Introduction!$B$44,1,0)</f>
        <v>0</v>
      </c>
      <c r="L149" s="49">
        <f>IF(Table2[[#This Row],[Order Priority]]=Introduction!$B$45,1,0)</f>
        <v>0</v>
      </c>
      <c r="M149" s="49">
        <f>IF(Table2[[#This Row],[Ship Mode]]=Introduction!$C$42,1,0)</f>
        <v>1</v>
      </c>
      <c r="N149" s="48">
        <f>IF(Table2[[#This Row],[Ship Mode]]=Introduction!$C$44,1,0)</f>
        <v>0</v>
      </c>
      <c r="O149" s="48">
        <f>IF(Table2[[#This Row],[Customer Segment]]=Introduction!$D$45,1,0)</f>
        <v>1</v>
      </c>
      <c r="P149" s="48">
        <f>IF(Table2[[#This Row],[Customer Segment]]=Introduction!$D$42,1,0)</f>
        <v>0</v>
      </c>
      <c r="Q149" s="48">
        <f>IF(Table2[[#This Row],[Customer Segment]]=Introduction!$D$44,1,0)</f>
        <v>0</v>
      </c>
      <c r="R149" s="38">
        <v>191.1</v>
      </c>
      <c r="S1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customFormat="1" x14ac:dyDescent="0.2">
      <c r="A150" s="1" t="s">
        <v>13</v>
      </c>
      <c r="B150" s="1" t="s">
        <v>14</v>
      </c>
      <c r="C150" s="1" t="s">
        <v>3</v>
      </c>
      <c r="D150" s="44">
        <v>7.0000000000000007E-2</v>
      </c>
      <c r="E150" s="44">
        <v>20.34</v>
      </c>
      <c r="F150" s="44">
        <v>35</v>
      </c>
      <c r="G150" s="44">
        <v>0.84</v>
      </c>
      <c r="H150" s="44">
        <v>-96.16</v>
      </c>
      <c r="I150" s="49">
        <f>IF(Table2[[#This Row],[Order Priority]]=Introduction!$B$42,1,0)</f>
        <v>0</v>
      </c>
      <c r="J150" s="49">
        <f>IF(Table2[[#This Row],[Order Priority]]=Introduction!$B$43,1,0)</f>
        <v>1</v>
      </c>
      <c r="K150" s="49">
        <f>IF(Table2[[#This Row],[Order Priority]]=Introduction!$B$44,1,0)</f>
        <v>0</v>
      </c>
      <c r="L150" s="49">
        <f>IF(Table2[[#This Row],[Order Priority]]=Introduction!$B$45,1,0)</f>
        <v>0</v>
      </c>
      <c r="M150" s="49">
        <f>IF(Table2[[#This Row],[Ship Mode]]=Introduction!$C$42,1,0)</f>
        <v>0</v>
      </c>
      <c r="N150" s="48">
        <f>IF(Table2[[#This Row],[Ship Mode]]=Introduction!$C$44,1,0)</f>
        <v>1</v>
      </c>
      <c r="O150" s="48">
        <f>IF(Table2[[#This Row],[Customer Segment]]=Introduction!$D$45,1,0)</f>
        <v>1</v>
      </c>
      <c r="P150" s="48">
        <f>IF(Table2[[#This Row],[Customer Segment]]=Introduction!$D$42,1,0)</f>
        <v>0</v>
      </c>
      <c r="Q150" s="48">
        <f>IF(Table2[[#This Row],[Customer Segment]]=Introduction!$D$44,1,0)</f>
        <v>0</v>
      </c>
      <c r="R150" s="41">
        <v>28.05</v>
      </c>
      <c r="S1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customFormat="1" x14ac:dyDescent="0.2">
      <c r="A151" s="1" t="s">
        <v>13</v>
      </c>
      <c r="B151" s="1" t="s">
        <v>63</v>
      </c>
      <c r="C151" s="1" t="s">
        <v>47</v>
      </c>
      <c r="D151" s="46">
        <v>0.04</v>
      </c>
      <c r="E151" s="46">
        <v>136.97999999999999</v>
      </c>
      <c r="F151" s="46">
        <v>24.49</v>
      </c>
      <c r="G151" s="46">
        <v>0.59</v>
      </c>
      <c r="H151" s="46">
        <v>1127.5497</v>
      </c>
      <c r="I151" s="49">
        <f>IF(Table2[[#This Row],[Order Priority]]=Introduction!$B$42,1,0)</f>
        <v>0</v>
      </c>
      <c r="J151" s="49">
        <f>IF(Table2[[#This Row],[Order Priority]]=Introduction!$B$43,1,0)</f>
        <v>1</v>
      </c>
      <c r="K151" s="49">
        <f>IF(Table2[[#This Row],[Order Priority]]=Introduction!$B$44,1,0)</f>
        <v>0</v>
      </c>
      <c r="L151" s="49">
        <f>IF(Table2[[#This Row],[Order Priority]]=Introduction!$B$45,1,0)</f>
        <v>0</v>
      </c>
      <c r="M151" s="49">
        <f>IF(Table2[[#This Row],[Ship Mode]]=Introduction!$C$42,1,0)</f>
        <v>0</v>
      </c>
      <c r="N151" s="48">
        <f>IF(Table2[[#This Row],[Ship Mode]]=Introduction!$C$44,1,0)</f>
        <v>0</v>
      </c>
      <c r="O151" s="48">
        <f>IF(Table2[[#This Row],[Customer Segment]]=Introduction!$D$45,1,0)</f>
        <v>0</v>
      </c>
      <c r="P151" s="48">
        <f>IF(Table2[[#This Row],[Customer Segment]]=Introduction!$D$42,1,0)</f>
        <v>0</v>
      </c>
      <c r="Q151" s="48">
        <f>IF(Table2[[#This Row],[Customer Segment]]=Introduction!$D$44,1,0)</f>
        <v>1</v>
      </c>
      <c r="R151" s="38">
        <v>1634.13</v>
      </c>
      <c r="S1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customFormat="1" x14ac:dyDescent="0.2">
      <c r="A152" s="1" t="s">
        <v>23</v>
      </c>
      <c r="B152" s="1" t="s">
        <v>14</v>
      </c>
      <c r="C152" s="1" t="s">
        <v>3</v>
      </c>
      <c r="D152" s="44">
        <v>0.04</v>
      </c>
      <c r="E152" s="44">
        <v>6.24</v>
      </c>
      <c r="F152" s="44">
        <v>5.22</v>
      </c>
      <c r="G152" s="44">
        <v>0.6</v>
      </c>
      <c r="H152" s="44">
        <v>4.3808999999999996</v>
      </c>
      <c r="I152" s="49">
        <f>IF(Table2[[#This Row],[Order Priority]]=Introduction!$B$42,1,0)</f>
        <v>0</v>
      </c>
      <c r="J152" s="49">
        <f>IF(Table2[[#This Row],[Order Priority]]=Introduction!$B$43,1,0)</f>
        <v>0</v>
      </c>
      <c r="K152" s="49">
        <f>IF(Table2[[#This Row],[Order Priority]]=Introduction!$B$44,1,0)</f>
        <v>1</v>
      </c>
      <c r="L152" s="49">
        <f>IF(Table2[[#This Row],[Order Priority]]=Introduction!$B$45,1,0)</f>
        <v>0</v>
      </c>
      <c r="M152" s="49">
        <f>IF(Table2[[#This Row],[Ship Mode]]=Introduction!$C$42,1,0)</f>
        <v>0</v>
      </c>
      <c r="N152" s="48">
        <f>IF(Table2[[#This Row],[Ship Mode]]=Introduction!$C$44,1,0)</f>
        <v>1</v>
      </c>
      <c r="O152" s="48">
        <f>IF(Table2[[#This Row],[Customer Segment]]=Introduction!$D$45,1,0)</f>
        <v>1</v>
      </c>
      <c r="P152" s="48">
        <f>IF(Table2[[#This Row],[Customer Segment]]=Introduction!$D$42,1,0)</f>
        <v>0</v>
      </c>
      <c r="Q152" s="48">
        <f>IF(Table2[[#This Row],[Customer Segment]]=Introduction!$D$44,1,0)</f>
        <v>0</v>
      </c>
      <c r="R152" s="41">
        <v>80.23</v>
      </c>
      <c r="S1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customFormat="1" x14ac:dyDescent="0.2">
      <c r="A153" s="1" t="s">
        <v>23</v>
      </c>
      <c r="B153" s="1" t="s">
        <v>2</v>
      </c>
      <c r="C153" s="1" t="s">
        <v>3</v>
      </c>
      <c r="D153" s="46">
        <v>0.09</v>
      </c>
      <c r="E153" s="46">
        <v>260.98</v>
      </c>
      <c r="F153" s="46">
        <v>41.91</v>
      </c>
      <c r="G153" s="46">
        <v>0.59</v>
      </c>
      <c r="H153" s="46">
        <v>-100.744</v>
      </c>
      <c r="I153" s="49">
        <f>IF(Table2[[#This Row],[Order Priority]]=Introduction!$B$42,1,0)</f>
        <v>0</v>
      </c>
      <c r="J153" s="49">
        <f>IF(Table2[[#This Row],[Order Priority]]=Introduction!$B$43,1,0)</f>
        <v>0</v>
      </c>
      <c r="K153" s="49">
        <f>IF(Table2[[#This Row],[Order Priority]]=Introduction!$B$44,1,0)</f>
        <v>1</v>
      </c>
      <c r="L153" s="49">
        <f>IF(Table2[[#This Row],[Order Priority]]=Introduction!$B$45,1,0)</f>
        <v>0</v>
      </c>
      <c r="M153" s="49">
        <f>IF(Table2[[#This Row],[Ship Mode]]=Introduction!$C$42,1,0)</f>
        <v>1</v>
      </c>
      <c r="N153" s="48">
        <f>IF(Table2[[#This Row],[Ship Mode]]=Introduction!$C$44,1,0)</f>
        <v>0</v>
      </c>
      <c r="O153" s="48">
        <f>IF(Table2[[#This Row],[Customer Segment]]=Introduction!$D$45,1,0)</f>
        <v>1</v>
      </c>
      <c r="P153" s="48">
        <f>IF(Table2[[#This Row],[Customer Segment]]=Introduction!$D$42,1,0)</f>
        <v>0</v>
      </c>
      <c r="Q153" s="48">
        <f>IF(Table2[[#This Row],[Customer Segment]]=Introduction!$D$44,1,0)</f>
        <v>0</v>
      </c>
      <c r="R153" s="38">
        <v>2044.9</v>
      </c>
      <c r="S1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customFormat="1" x14ac:dyDescent="0.2">
      <c r="A154" s="1" t="s">
        <v>23</v>
      </c>
      <c r="B154" s="1" t="s">
        <v>2</v>
      </c>
      <c r="C154" s="1" t="s">
        <v>47</v>
      </c>
      <c r="D154" s="44">
        <v>0.05</v>
      </c>
      <c r="E154" s="44">
        <v>350.99</v>
      </c>
      <c r="F154" s="44">
        <v>39</v>
      </c>
      <c r="G154" s="44">
        <v>0.55000000000000004</v>
      </c>
      <c r="H154" s="44">
        <v>451.28039999999999</v>
      </c>
      <c r="I154" s="49">
        <f>IF(Table2[[#This Row],[Order Priority]]=Introduction!$B$42,1,0)</f>
        <v>0</v>
      </c>
      <c r="J154" s="49">
        <f>IF(Table2[[#This Row],[Order Priority]]=Introduction!$B$43,1,0)</f>
        <v>0</v>
      </c>
      <c r="K154" s="49">
        <f>IF(Table2[[#This Row],[Order Priority]]=Introduction!$B$44,1,0)</f>
        <v>1</v>
      </c>
      <c r="L154" s="49">
        <f>IF(Table2[[#This Row],[Order Priority]]=Introduction!$B$45,1,0)</f>
        <v>0</v>
      </c>
      <c r="M154" s="49">
        <f>IF(Table2[[#This Row],[Ship Mode]]=Introduction!$C$42,1,0)</f>
        <v>1</v>
      </c>
      <c r="N154" s="48">
        <f>IF(Table2[[#This Row],[Ship Mode]]=Introduction!$C$44,1,0)</f>
        <v>0</v>
      </c>
      <c r="O154" s="48">
        <f>IF(Table2[[#This Row],[Customer Segment]]=Introduction!$D$45,1,0)</f>
        <v>0</v>
      </c>
      <c r="P154" s="48">
        <f>IF(Table2[[#This Row],[Customer Segment]]=Introduction!$D$42,1,0)</f>
        <v>0</v>
      </c>
      <c r="Q154" s="48">
        <f>IF(Table2[[#This Row],[Customer Segment]]=Introduction!$D$44,1,0)</f>
        <v>1</v>
      </c>
      <c r="R154" s="41">
        <v>1020.08</v>
      </c>
      <c r="S1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customFormat="1" x14ac:dyDescent="0.2">
      <c r="A155" s="1" t="s">
        <v>23</v>
      </c>
      <c r="B155" s="1" t="s">
        <v>14</v>
      </c>
      <c r="C155" s="1" t="s">
        <v>47</v>
      </c>
      <c r="D155" s="46">
        <v>0</v>
      </c>
      <c r="E155" s="46">
        <v>8.74</v>
      </c>
      <c r="F155" s="46">
        <v>1.39</v>
      </c>
      <c r="G155" s="46">
        <v>0.38</v>
      </c>
      <c r="H155" s="46">
        <v>44.988</v>
      </c>
      <c r="I155" s="49">
        <f>IF(Table2[[#This Row],[Order Priority]]=Introduction!$B$42,1,0)</f>
        <v>0</v>
      </c>
      <c r="J155" s="49">
        <f>IF(Table2[[#This Row],[Order Priority]]=Introduction!$B$43,1,0)</f>
        <v>0</v>
      </c>
      <c r="K155" s="49">
        <f>IF(Table2[[#This Row],[Order Priority]]=Introduction!$B$44,1,0)</f>
        <v>1</v>
      </c>
      <c r="L155" s="49">
        <f>IF(Table2[[#This Row],[Order Priority]]=Introduction!$B$45,1,0)</f>
        <v>0</v>
      </c>
      <c r="M155" s="49">
        <f>IF(Table2[[#This Row],[Ship Mode]]=Introduction!$C$42,1,0)</f>
        <v>0</v>
      </c>
      <c r="N155" s="48">
        <f>IF(Table2[[#This Row],[Ship Mode]]=Introduction!$C$44,1,0)</f>
        <v>1</v>
      </c>
      <c r="O155" s="48">
        <f>IF(Table2[[#This Row],[Customer Segment]]=Introduction!$D$45,1,0)</f>
        <v>0</v>
      </c>
      <c r="P155" s="48">
        <f>IF(Table2[[#This Row],[Customer Segment]]=Introduction!$D$42,1,0)</f>
        <v>0</v>
      </c>
      <c r="Q155" s="48">
        <f>IF(Table2[[#This Row],[Customer Segment]]=Introduction!$D$44,1,0)</f>
        <v>1</v>
      </c>
      <c r="R155" s="38">
        <v>65.2</v>
      </c>
      <c r="S1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customFormat="1" x14ac:dyDescent="0.2">
      <c r="A156" s="1" t="s">
        <v>23</v>
      </c>
      <c r="B156" s="1" t="s">
        <v>14</v>
      </c>
      <c r="C156" s="1" t="s">
        <v>47</v>
      </c>
      <c r="D156" s="44">
        <v>0.02</v>
      </c>
      <c r="E156" s="44">
        <v>1.98</v>
      </c>
      <c r="F156" s="44">
        <v>0.7</v>
      </c>
      <c r="G156" s="44">
        <v>0.83</v>
      </c>
      <c r="H156" s="44">
        <v>-20.732800000000001</v>
      </c>
      <c r="I156" s="49">
        <f>IF(Table2[[#This Row],[Order Priority]]=Introduction!$B$42,1,0)</f>
        <v>0</v>
      </c>
      <c r="J156" s="49">
        <f>IF(Table2[[#This Row],[Order Priority]]=Introduction!$B$43,1,0)</f>
        <v>0</v>
      </c>
      <c r="K156" s="49">
        <f>IF(Table2[[#This Row],[Order Priority]]=Introduction!$B$44,1,0)</f>
        <v>1</v>
      </c>
      <c r="L156" s="49">
        <f>IF(Table2[[#This Row],[Order Priority]]=Introduction!$B$45,1,0)</f>
        <v>0</v>
      </c>
      <c r="M156" s="49">
        <f>IF(Table2[[#This Row],[Ship Mode]]=Introduction!$C$42,1,0)</f>
        <v>0</v>
      </c>
      <c r="N156" s="48">
        <f>IF(Table2[[#This Row],[Ship Mode]]=Introduction!$C$44,1,0)</f>
        <v>1</v>
      </c>
      <c r="O156" s="48">
        <f>IF(Table2[[#This Row],[Customer Segment]]=Introduction!$D$45,1,0)</f>
        <v>0</v>
      </c>
      <c r="P156" s="48">
        <f>IF(Table2[[#This Row],[Customer Segment]]=Introduction!$D$42,1,0)</f>
        <v>0</v>
      </c>
      <c r="Q156" s="48">
        <f>IF(Table2[[#This Row],[Customer Segment]]=Introduction!$D$44,1,0)</f>
        <v>1</v>
      </c>
      <c r="R156" s="41">
        <v>22.59</v>
      </c>
      <c r="S1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customFormat="1" x14ac:dyDescent="0.2">
      <c r="A157" s="1" t="s">
        <v>23</v>
      </c>
      <c r="B157" s="1" t="s">
        <v>14</v>
      </c>
      <c r="C157" s="1" t="s">
        <v>70</v>
      </c>
      <c r="D157" s="46">
        <v>0.01</v>
      </c>
      <c r="E157" s="46">
        <v>29.89</v>
      </c>
      <c r="F157" s="46">
        <v>1.99</v>
      </c>
      <c r="G157" s="46">
        <v>0.5</v>
      </c>
      <c r="H157" s="46">
        <v>-74.64</v>
      </c>
      <c r="I157" s="49">
        <f>IF(Table2[[#This Row],[Order Priority]]=Introduction!$B$42,1,0)</f>
        <v>0</v>
      </c>
      <c r="J157" s="49">
        <f>IF(Table2[[#This Row],[Order Priority]]=Introduction!$B$43,1,0)</f>
        <v>0</v>
      </c>
      <c r="K157" s="49">
        <f>IF(Table2[[#This Row],[Order Priority]]=Introduction!$B$44,1,0)</f>
        <v>1</v>
      </c>
      <c r="L157" s="49">
        <f>IF(Table2[[#This Row],[Order Priority]]=Introduction!$B$45,1,0)</f>
        <v>0</v>
      </c>
      <c r="M157" s="49">
        <f>IF(Table2[[#This Row],[Ship Mode]]=Introduction!$C$42,1,0)</f>
        <v>0</v>
      </c>
      <c r="N157" s="48">
        <f>IF(Table2[[#This Row],[Ship Mode]]=Introduction!$C$44,1,0)</f>
        <v>1</v>
      </c>
      <c r="O157" s="48">
        <f>IF(Table2[[#This Row],[Customer Segment]]=Introduction!$D$45,1,0)</f>
        <v>0</v>
      </c>
      <c r="P157" s="48">
        <f>IF(Table2[[#This Row],[Customer Segment]]=Introduction!$D$42,1,0)</f>
        <v>0</v>
      </c>
      <c r="Q157" s="48">
        <f>IF(Table2[[#This Row],[Customer Segment]]=Introduction!$D$44,1,0)</f>
        <v>0</v>
      </c>
      <c r="R157" s="38">
        <v>31.96</v>
      </c>
      <c r="S1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customFormat="1" x14ac:dyDescent="0.2">
      <c r="A158" s="1" t="s">
        <v>92</v>
      </c>
      <c r="B158" s="1" t="s">
        <v>14</v>
      </c>
      <c r="C158" s="1" t="s">
        <v>15</v>
      </c>
      <c r="D158" s="44">
        <v>0.1</v>
      </c>
      <c r="E158" s="44">
        <v>40.98</v>
      </c>
      <c r="F158" s="44">
        <v>6.5</v>
      </c>
      <c r="G158" s="44">
        <v>0.74</v>
      </c>
      <c r="H158" s="44">
        <v>66.852000000000004</v>
      </c>
      <c r="I158" s="49">
        <f>IF(Table2[[#This Row],[Order Priority]]=Introduction!$B$42,1,0)</f>
        <v>0</v>
      </c>
      <c r="J158" s="49">
        <f>IF(Table2[[#This Row],[Order Priority]]=Introduction!$B$43,1,0)</f>
        <v>0</v>
      </c>
      <c r="K158" s="49">
        <f>IF(Table2[[#This Row],[Order Priority]]=Introduction!$B$44,1,0)</f>
        <v>0</v>
      </c>
      <c r="L158" s="49">
        <f>IF(Table2[[#This Row],[Order Priority]]=Introduction!$B$45,1,0)</f>
        <v>1</v>
      </c>
      <c r="M158" s="49">
        <f>IF(Table2[[#This Row],[Ship Mode]]=Introduction!$C$42,1,0)</f>
        <v>0</v>
      </c>
      <c r="N158" s="48">
        <f>IF(Table2[[#This Row],[Ship Mode]]=Introduction!$C$44,1,0)</f>
        <v>1</v>
      </c>
      <c r="O158" s="48">
        <f>IF(Table2[[#This Row],[Customer Segment]]=Introduction!$D$45,1,0)</f>
        <v>0</v>
      </c>
      <c r="P158" s="48">
        <f>IF(Table2[[#This Row],[Customer Segment]]=Introduction!$D$42,1,0)</f>
        <v>1</v>
      </c>
      <c r="Q158" s="48">
        <f>IF(Table2[[#This Row],[Customer Segment]]=Introduction!$D$44,1,0)</f>
        <v>0</v>
      </c>
      <c r="R158" s="41">
        <v>120.34</v>
      </c>
      <c r="S1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customFormat="1" x14ac:dyDescent="0.2">
      <c r="A159" s="1" t="s">
        <v>46</v>
      </c>
      <c r="B159" s="1" t="s">
        <v>14</v>
      </c>
      <c r="C159" s="1" t="s">
        <v>70</v>
      </c>
      <c r="D159" s="46">
        <v>0.09</v>
      </c>
      <c r="E159" s="46">
        <v>27.75</v>
      </c>
      <c r="F159" s="46">
        <v>19.989999999999998</v>
      </c>
      <c r="G159" s="46">
        <v>0.67</v>
      </c>
      <c r="H159" s="46">
        <v>-224.64400000000001</v>
      </c>
      <c r="I159" s="49">
        <f>IF(Table2[[#This Row],[Order Priority]]=Introduction!$B$42,1,0)</f>
        <v>0</v>
      </c>
      <c r="J159" s="49">
        <f>IF(Table2[[#This Row],[Order Priority]]=Introduction!$B$43,1,0)</f>
        <v>0</v>
      </c>
      <c r="K159" s="49">
        <f>IF(Table2[[#This Row],[Order Priority]]=Introduction!$B$44,1,0)</f>
        <v>0</v>
      </c>
      <c r="L159" s="49">
        <f>IF(Table2[[#This Row],[Order Priority]]=Introduction!$B$45,1,0)</f>
        <v>0</v>
      </c>
      <c r="M159" s="49">
        <f>IF(Table2[[#This Row],[Ship Mode]]=Introduction!$C$42,1,0)</f>
        <v>0</v>
      </c>
      <c r="N159" s="48">
        <f>IF(Table2[[#This Row],[Ship Mode]]=Introduction!$C$44,1,0)</f>
        <v>1</v>
      </c>
      <c r="O159" s="48">
        <f>IF(Table2[[#This Row],[Customer Segment]]=Introduction!$D$45,1,0)</f>
        <v>0</v>
      </c>
      <c r="P159" s="48">
        <f>IF(Table2[[#This Row],[Customer Segment]]=Introduction!$D$42,1,0)</f>
        <v>0</v>
      </c>
      <c r="Q159" s="48">
        <f>IF(Table2[[#This Row],[Customer Segment]]=Introduction!$D$44,1,0)</f>
        <v>0</v>
      </c>
      <c r="R159" s="38">
        <v>257.52</v>
      </c>
      <c r="S1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customFormat="1" x14ac:dyDescent="0.2">
      <c r="A160" s="1" t="s">
        <v>46</v>
      </c>
      <c r="B160" s="1" t="s">
        <v>14</v>
      </c>
      <c r="C160" s="1" t="s">
        <v>47</v>
      </c>
      <c r="D160" s="44">
        <v>7.0000000000000007E-2</v>
      </c>
      <c r="E160" s="44">
        <v>65.989999999999995</v>
      </c>
      <c r="F160" s="44">
        <v>8.8000000000000007</v>
      </c>
      <c r="G160" s="44">
        <v>0.57999999999999996</v>
      </c>
      <c r="H160" s="44">
        <v>109.836</v>
      </c>
      <c r="I160" s="49">
        <f>IF(Table2[[#This Row],[Order Priority]]=Introduction!$B$42,1,0)</f>
        <v>0</v>
      </c>
      <c r="J160" s="49">
        <f>IF(Table2[[#This Row],[Order Priority]]=Introduction!$B$43,1,0)</f>
        <v>0</v>
      </c>
      <c r="K160" s="49">
        <f>IF(Table2[[#This Row],[Order Priority]]=Introduction!$B$44,1,0)</f>
        <v>0</v>
      </c>
      <c r="L160" s="49">
        <f>IF(Table2[[#This Row],[Order Priority]]=Introduction!$B$45,1,0)</f>
        <v>0</v>
      </c>
      <c r="M160" s="49">
        <f>IF(Table2[[#This Row],[Ship Mode]]=Introduction!$C$42,1,0)</f>
        <v>0</v>
      </c>
      <c r="N160" s="48">
        <f>IF(Table2[[#This Row],[Ship Mode]]=Introduction!$C$44,1,0)</f>
        <v>1</v>
      </c>
      <c r="O160" s="48">
        <f>IF(Table2[[#This Row],[Customer Segment]]=Introduction!$D$45,1,0)</f>
        <v>0</v>
      </c>
      <c r="P160" s="48">
        <f>IF(Table2[[#This Row],[Customer Segment]]=Introduction!$D$42,1,0)</f>
        <v>0</v>
      </c>
      <c r="Q160" s="48">
        <f>IF(Table2[[#This Row],[Customer Segment]]=Introduction!$D$44,1,0)</f>
        <v>1</v>
      </c>
      <c r="R160" s="41">
        <v>471.66</v>
      </c>
      <c r="S1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customFormat="1" x14ac:dyDescent="0.2">
      <c r="A161" s="1" t="s">
        <v>46</v>
      </c>
      <c r="B161" s="1" t="s">
        <v>63</v>
      </c>
      <c r="C161" s="1" t="s">
        <v>47</v>
      </c>
      <c r="D161" s="46">
        <v>0</v>
      </c>
      <c r="E161" s="46">
        <v>10.01</v>
      </c>
      <c r="F161" s="46">
        <v>1.99</v>
      </c>
      <c r="G161" s="46">
        <v>0.41</v>
      </c>
      <c r="H161" s="46">
        <v>82.703400000000002</v>
      </c>
      <c r="I161" s="49">
        <f>IF(Table2[[#This Row],[Order Priority]]=Introduction!$B$42,1,0)</f>
        <v>0</v>
      </c>
      <c r="J161" s="49">
        <f>IF(Table2[[#This Row],[Order Priority]]=Introduction!$B$43,1,0)</f>
        <v>0</v>
      </c>
      <c r="K161" s="49">
        <f>IF(Table2[[#This Row],[Order Priority]]=Introduction!$B$44,1,0)</f>
        <v>0</v>
      </c>
      <c r="L161" s="49">
        <f>IF(Table2[[#This Row],[Order Priority]]=Introduction!$B$45,1,0)</f>
        <v>0</v>
      </c>
      <c r="M161" s="49">
        <f>IF(Table2[[#This Row],[Ship Mode]]=Introduction!$C$42,1,0)</f>
        <v>0</v>
      </c>
      <c r="N161" s="48">
        <f>IF(Table2[[#This Row],[Ship Mode]]=Introduction!$C$44,1,0)</f>
        <v>0</v>
      </c>
      <c r="O161" s="48">
        <f>IF(Table2[[#This Row],[Customer Segment]]=Introduction!$D$45,1,0)</f>
        <v>0</v>
      </c>
      <c r="P161" s="48">
        <f>IF(Table2[[#This Row],[Customer Segment]]=Introduction!$D$42,1,0)</f>
        <v>0</v>
      </c>
      <c r="Q161" s="48">
        <f>IF(Table2[[#This Row],[Customer Segment]]=Introduction!$D$44,1,0)</f>
        <v>1</v>
      </c>
      <c r="R161" s="38">
        <v>119.86</v>
      </c>
      <c r="S1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customFormat="1" x14ac:dyDescent="0.2">
      <c r="A162" s="1" t="s">
        <v>46</v>
      </c>
      <c r="B162" s="1" t="s">
        <v>14</v>
      </c>
      <c r="C162" s="1" t="s">
        <v>47</v>
      </c>
      <c r="D162" s="44">
        <v>7.0000000000000007E-2</v>
      </c>
      <c r="E162" s="44">
        <v>65.989999999999995</v>
      </c>
      <c r="F162" s="44">
        <v>8.8000000000000007</v>
      </c>
      <c r="G162" s="44">
        <v>0.57999999999999996</v>
      </c>
      <c r="H162" s="44">
        <v>109.836</v>
      </c>
      <c r="I162" s="49">
        <f>IF(Table2[[#This Row],[Order Priority]]=Introduction!$B$42,1,0)</f>
        <v>0</v>
      </c>
      <c r="J162" s="49">
        <f>IF(Table2[[#This Row],[Order Priority]]=Introduction!$B$43,1,0)</f>
        <v>0</v>
      </c>
      <c r="K162" s="49">
        <f>IF(Table2[[#This Row],[Order Priority]]=Introduction!$B$44,1,0)</f>
        <v>0</v>
      </c>
      <c r="L162" s="49">
        <f>IF(Table2[[#This Row],[Order Priority]]=Introduction!$B$45,1,0)</f>
        <v>0</v>
      </c>
      <c r="M162" s="49">
        <f>IF(Table2[[#This Row],[Ship Mode]]=Introduction!$C$42,1,0)</f>
        <v>0</v>
      </c>
      <c r="N162" s="48">
        <f>IF(Table2[[#This Row],[Ship Mode]]=Introduction!$C$44,1,0)</f>
        <v>1</v>
      </c>
      <c r="O162" s="48">
        <f>IF(Table2[[#This Row],[Customer Segment]]=Introduction!$D$45,1,0)</f>
        <v>0</v>
      </c>
      <c r="P162" s="48">
        <f>IF(Table2[[#This Row],[Customer Segment]]=Introduction!$D$42,1,0)</f>
        <v>0</v>
      </c>
      <c r="Q162" s="48">
        <f>IF(Table2[[#This Row],[Customer Segment]]=Introduction!$D$44,1,0)</f>
        <v>1</v>
      </c>
      <c r="R162" s="41">
        <v>1939.03</v>
      </c>
      <c r="S1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customFormat="1" x14ac:dyDescent="0.2">
      <c r="A163" s="1" t="s">
        <v>46</v>
      </c>
      <c r="B163" s="1" t="s">
        <v>63</v>
      </c>
      <c r="C163" s="1" t="s">
        <v>47</v>
      </c>
      <c r="D163" s="46">
        <v>0</v>
      </c>
      <c r="E163" s="46">
        <v>10.01</v>
      </c>
      <c r="F163" s="46">
        <v>1.99</v>
      </c>
      <c r="G163" s="46">
        <v>0.41</v>
      </c>
      <c r="H163" s="46">
        <v>128.03</v>
      </c>
      <c r="I163" s="49">
        <f>IF(Table2[[#This Row],[Order Priority]]=Introduction!$B$42,1,0)</f>
        <v>0</v>
      </c>
      <c r="J163" s="49">
        <f>IF(Table2[[#This Row],[Order Priority]]=Introduction!$B$43,1,0)</f>
        <v>0</v>
      </c>
      <c r="K163" s="49">
        <f>IF(Table2[[#This Row],[Order Priority]]=Introduction!$B$44,1,0)</f>
        <v>0</v>
      </c>
      <c r="L163" s="49">
        <f>IF(Table2[[#This Row],[Order Priority]]=Introduction!$B$45,1,0)</f>
        <v>0</v>
      </c>
      <c r="M163" s="49">
        <f>IF(Table2[[#This Row],[Ship Mode]]=Introduction!$C$42,1,0)</f>
        <v>0</v>
      </c>
      <c r="N163" s="48">
        <f>IF(Table2[[#This Row],[Ship Mode]]=Introduction!$C$44,1,0)</f>
        <v>0</v>
      </c>
      <c r="O163" s="48">
        <f>IF(Table2[[#This Row],[Customer Segment]]=Introduction!$D$45,1,0)</f>
        <v>0</v>
      </c>
      <c r="P163" s="48">
        <f>IF(Table2[[#This Row],[Customer Segment]]=Introduction!$D$42,1,0)</f>
        <v>0</v>
      </c>
      <c r="Q163" s="48">
        <f>IF(Table2[[#This Row],[Customer Segment]]=Introduction!$D$44,1,0)</f>
        <v>1</v>
      </c>
      <c r="R163" s="38">
        <v>457.63</v>
      </c>
      <c r="S1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customFormat="1" x14ac:dyDescent="0.2">
      <c r="A164" s="1" t="s">
        <v>1</v>
      </c>
      <c r="B164" s="1" t="s">
        <v>14</v>
      </c>
      <c r="C164" s="1" t="s">
        <v>47</v>
      </c>
      <c r="D164" s="44">
        <v>0.06</v>
      </c>
      <c r="E164" s="44">
        <v>2.08</v>
      </c>
      <c r="F164" s="44">
        <v>5.33</v>
      </c>
      <c r="G164" s="44">
        <v>0.43</v>
      </c>
      <c r="H164" s="44">
        <v>-82.559200000000004</v>
      </c>
      <c r="I164" s="49">
        <f>IF(Table2[[#This Row],[Order Priority]]=Introduction!$B$42,1,0)</f>
        <v>1</v>
      </c>
      <c r="J164" s="49">
        <f>IF(Table2[[#This Row],[Order Priority]]=Introduction!$B$43,1,0)</f>
        <v>0</v>
      </c>
      <c r="K164" s="49">
        <f>IF(Table2[[#This Row],[Order Priority]]=Introduction!$B$44,1,0)</f>
        <v>0</v>
      </c>
      <c r="L164" s="49">
        <f>IF(Table2[[#This Row],[Order Priority]]=Introduction!$B$45,1,0)</f>
        <v>0</v>
      </c>
      <c r="M164" s="49">
        <f>IF(Table2[[#This Row],[Ship Mode]]=Introduction!$C$42,1,0)</f>
        <v>0</v>
      </c>
      <c r="N164" s="48">
        <f>IF(Table2[[#This Row],[Ship Mode]]=Introduction!$C$44,1,0)</f>
        <v>1</v>
      </c>
      <c r="O164" s="48">
        <f>IF(Table2[[#This Row],[Customer Segment]]=Introduction!$D$45,1,0)</f>
        <v>0</v>
      </c>
      <c r="P164" s="48">
        <f>IF(Table2[[#This Row],[Customer Segment]]=Introduction!$D$42,1,0)</f>
        <v>0</v>
      </c>
      <c r="Q164" s="48">
        <f>IF(Table2[[#This Row],[Customer Segment]]=Introduction!$D$44,1,0)</f>
        <v>1</v>
      </c>
      <c r="R164" s="41">
        <v>9.23</v>
      </c>
      <c r="S1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customFormat="1" x14ac:dyDescent="0.2">
      <c r="A165" s="1" t="s">
        <v>23</v>
      </c>
      <c r="B165" s="1" t="s">
        <v>14</v>
      </c>
      <c r="C165" s="1" t="s">
        <v>70</v>
      </c>
      <c r="D165" s="46">
        <v>0.02</v>
      </c>
      <c r="E165" s="46">
        <v>48.04</v>
      </c>
      <c r="F165" s="46">
        <v>5.09</v>
      </c>
      <c r="G165" s="46">
        <v>0.37</v>
      </c>
      <c r="H165" s="46">
        <v>105.2526</v>
      </c>
      <c r="I165" s="49">
        <f>IF(Table2[[#This Row],[Order Priority]]=Introduction!$B$42,1,0)</f>
        <v>0</v>
      </c>
      <c r="J165" s="49">
        <f>IF(Table2[[#This Row],[Order Priority]]=Introduction!$B$43,1,0)</f>
        <v>0</v>
      </c>
      <c r="K165" s="49">
        <f>IF(Table2[[#This Row],[Order Priority]]=Introduction!$B$44,1,0)</f>
        <v>1</v>
      </c>
      <c r="L165" s="49">
        <f>IF(Table2[[#This Row],[Order Priority]]=Introduction!$B$45,1,0)</f>
        <v>0</v>
      </c>
      <c r="M165" s="49">
        <f>IF(Table2[[#This Row],[Ship Mode]]=Introduction!$C$42,1,0)</f>
        <v>0</v>
      </c>
      <c r="N165" s="48">
        <f>IF(Table2[[#This Row],[Ship Mode]]=Introduction!$C$44,1,0)</f>
        <v>1</v>
      </c>
      <c r="O165" s="48">
        <f>IF(Table2[[#This Row],[Customer Segment]]=Introduction!$D$45,1,0)</f>
        <v>0</v>
      </c>
      <c r="P165" s="48">
        <f>IF(Table2[[#This Row],[Customer Segment]]=Introduction!$D$42,1,0)</f>
        <v>0</v>
      </c>
      <c r="Q165" s="48">
        <f>IF(Table2[[#This Row],[Customer Segment]]=Introduction!$D$44,1,0)</f>
        <v>0</v>
      </c>
      <c r="R165" s="38">
        <v>152.54</v>
      </c>
      <c r="S1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customFormat="1" x14ac:dyDescent="0.2">
      <c r="A166" s="1" t="s">
        <v>23</v>
      </c>
      <c r="B166" s="1" t="s">
        <v>14</v>
      </c>
      <c r="C166" s="1" t="s">
        <v>15</v>
      </c>
      <c r="D166" s="44">
        <v>0.06</v>
      </c>
      <c r="E166" s="44">
        <v>7.99</v>
      </c>
      <c r="F166" s="44">
        <v>5.03</v>
      </c>
      <c r="G166" s="44">
        <v>0.6</v>
      </c>
      <c r="H166" s="44">
        <v>-122.133</v>
      </c>
      <c r="I166" s="49">
        <f>IF(Table2[[#This Row],[Order Priority]]=Introduction!$B$42,1,0)</f>
        <v>0</v>
      </c>
      <c r="J166" s="49">
        <f>IF(Table2[[#This Row],[Order Priority]]=Introduction!$B$43,1,0)</f>
        <v>0</v>
      </c>
      <c r="K166" s="49">
        <f>IF(Table2[[#This Row],[Order Priority]]=Introduction!$B$44,1,0)</f>
        <v>1</v>
      </c>
      <c r="L166" s="49">
        <f>IF(Table2[[#This Row],[Order Priority]]=Introduction!$B$45,1,0)</f>
        <v>0</v>
      </c>
      <c r="M166" s="49">
        <f>IF(Table2[[#This Row],[Ship Mode]]=Introduction!$C$42,1,0)</f>
        <v>0</v>
      </c>
      <c r="N166" s="48">
        <f>IF(Table2[[#This Row],[Ship Mode]]=Introduction!$C$44,1,0)</f>
        <v>1</v>
      </c>
      <c r="O166" s="48">
        <f>IF(Table2[[#This Row],[Customer Segment]]=Introduction!$D$45,1,0)</f>
        <v>0</v>
      </c>
      <c r="P166" s="48">
        <f>IF(Table2[[#This Row],[Customer Segment]]=Introduction!$D$42,1,0)</f>
        <v>1</v>
      </c>
      <c r="Q166" s="48">
        <f>IF(Table2[[#This Row],[Customer Segment]]=Introduction!$D$44,1,0)</f>
        <v>0</v>
      </c>
      <c r="R166" s="41">
        <v>65.739999999999995</v>
      </c>
      <c r="S1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customFormat="1" x14ac:dyDescent="0.2">
      <c r="A167" s="1" t="s">
        <v>23</v>
      </c>
      <c r="B167" s="1" t="s">
        <v>14</v>
      </c>
      <c r="C167" s="1" t="s">
        <v>70</v>
      </c>
      <c r="D167" s="46">
        <v>0.06</v>
      </c>
      <c r="E167" s="46">
        <v>4.4800000000000004</v>
      </c>
      <c r="F167" s="46">
        <v>49</v>
      </c>
      <c r="G167" s="46">
        <v>0.6</v>
      </c>
      <c r="H167" s="46">
        <v>-566</v>
      </c>
      <c r="I167" s="49">
        <f>IF(Table2[[#This Row],[Order Priority]]=Introduction!$B$42,1,0)</f>
        <v>0</v>
      </c>
      <c r="J167" s="49">
        <f>IF(Table2[[#This Row],[Order Priority]]=Introduction!$B$43,1,0)</f>
        <v>0</v>
      </c>
      <c r="K167" s="49">
        <f>IF(Table2[[#This Row],[Order Priority]]=Introduction!$B$44,1,0)</f>
        <v>1</v>
      </c>
      <c r="L167" s="49">
        <f>IF(Table2[[#This Row],[Order Priority]]=Introduction!$B$45,1,0)</f>
        <v>0</v>
      </c>
      <c r="M167" s="49">
        <f>IF(Table2[[#This Row],[Ship Mode]]=Introduction!$C$42,1,0)</f>
        <v>0</v>
      </c>
      <c r="N167" s="48">
        <f>IF(Table2[[#This Row],[Ship Mode]]=Introduction!$C$44,1,0)</f>
        <v>1</v>
      </c>
      <c r="O167" s="48">
        <f>IF(Table2[[#This Row],[Customer Segment]]=Introduction!$D$45,1,0)</f>
        <v>0</v>
      </c>
      <c r="P167" s="48">
        <f>IF(Table2[[#This Row],[Customer Segment]]=Introduction!$D$42,1,0)</f>
        <v>0</v>
      </c>
      <c r="Q167" s="48">
        <f>IF(Table2[[#This Row],[Customer Segment]]=Introduction!$D$44,1,0)</f>
        <v>0</v>
      </c>
      <c r="R167" s="38">
        <v>32.6</v>
      </c>
      <c r="S1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customFormat="1" x14ac:dyDescent="0.2">
      <c r="A168" s="1" t="s">
        <v>23</v>
      </c>
      <c r="B168" s="1" t="s">
        <v>14</v>
      </c>
      <c r="C168" s="1" t="s">
        <v>15</v>
      </c>
      <c r="D168" s="44">
        <v>7.0000000000000007E-2</v>
      </c>
      <c r="E168" s="44">
        <v>5.98</v>
      </c>
      <c r="F168" s="44">
        <v>5.79</v>
      </c>
      <c r="G168" s="44">
        <v>0.36</v>
      </c>
      <c r="H168" s="44">
        <v>-41.972700000000003</v>
      </c>
      <c r="I168" s="49">
        <f>IF(Table2[[#This Row],[Order Priority]]=Introduction!$B$42,1,0)</f>
        <v>0</v>
      </c>
      <c r="J168" s="49">
        <f>IF(Table2[[#This Row],[Order Priority]]=Introduction!$B$43,1,0)</f>
        <v>0</v>
      </c>
      <c r="K168" s="49">
        <f>IF(Table2[[#This Row],[Order Priority]]=Introduction!$B$44,1,0)</f>
        <v>1</v>
      </c>
      <c r="L168" s="49">
        <f>IF(Table2[[#This Row],[Order Priority]]=Introduction!$B$45,1,0)</f>
        <v>0</v>
      </c>
      <c r="M168" s="49">
        <f>IF(Table2[[#This Row],[Ship Mode]]=Introduction!$C$42,1,0)</f>
        <v>0</v>
      </c>
      <c r="N168" s="48">
        <f>IF(Table2[[#This Row],[Ship Mode]]=Introduction!$C$44,1,0)</f>
        <v>1</v>
      </c>
      <c r="O168" s="48">
        <f>IF(Table2[[#This Row],[Customer Segment]]=Introduction!$D$45,1,0)</f>
        <v>0</v>
      </c>
      <c r="P168" s="48">
        <f>IF(Table2[[#This Row],[Customer Segment]]=Introduction!$D$42,1,0)</f>
        <v>1</v>
      </c>
      <c r="Q168" s="48">
        <f>IF(Table2[[#This Row],[Customer Segment]]=Introduction!$D$44,1,0)</f>
        <v>0</v>
      </c>
      <c r="R168" s="41">
        <v>77.42</v>
      </c>
      <c r="S1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customFormat="1" x14ac:dyDescent="0.2">
      <c r="A169" s="1" t="s">
        <v>92</v>
      </c>
      <c r="B169" s="1" t="s">
        <v>14</v>
      </c>
      <c r="C169" s="1" t="s">
        <v>15</v>
      </c>
      <c r="D169" s="46">
        <v>0.08</v>
      </c>
      <c r="E169" s="46">
        <v>125.99</v>
      </c>
      <c r="F169" s="46">
        <v>4.2</v>
      </c>
      <c r="G169" s="46">
        <v>0.56999999999999995</v>
      </c>
      <c r="H169" s="46">
        <v>989.81190000000004</v>
      </c>
      <c r="I169" s="49">
        <f>IF(Table2[[#This Row],[Order Priority]]=Introduction!$B$42,1,0)</f>
        <v>0</v>
      </c>
      <c r="J169" s="49">
        <f>IF(Table2[[#This Row],[Order Priority]]=Introduction!$B$43,1,0)</f>
        <v>0</v>
      </c>
      <c r="K169" s="49">
        <f>IF(Table2[[#This Row],[Order Priority]]=Introduction!$B$44,1,0)</f>
        <v>0</v>
      </c>
      <c r="L169" s="49">
        <f>IF(Table2[[#This Row],[Order Priority]]=Introduction!$B$45,1,0)</f>
        <v>1</v>
      </c>
      <c r="M169" s="49">
        <f>IF(Table2[[#This Row],[Ship Mode]]=Introduction!$C$42,1,0)</f>
        <v>0</v>
      </c>
      <c r="N169" s="48">
        <f>IF(Table2[[#This Row],[Ship Mode]]=Introduction!$C$44,1,0)</f>
        <v>1</v>
      </c>
      <c r="O169" s="48">
        <f>IF(Table2[[#This Row],[Customer Segment]]=Introduction!$D$45,1,0)</f>
        <v>0</v>
      </c>
      <c r="P169" s="48">
        <f>IF(Table2[[#This Row],[Customer Segment]]=Introduction!$D$42,1,0)</f>
        <v>1</v>
      </c>
      <c r="Q169" s="48">
        <f>IF(Table2[[#This Row],[Customer Segment]]=Introduction!$D$44,1,0)</f>
        <v>0</v>
      </c>
      <c r="R169" s="38">
        <v>1434.51</v>
      </c>
      <c r="S1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customFormat="1" x14ac:dyDescent="0.2">
      <c r="A170" s="1" t="s">
        <v>1</v>
      </c>
      <c r="B170" s="1" t="s">
        <v>14</v>
      </c>
      <c r="C170" s="1" t="s">
        <v>3</v>
      </c>
      <c r="D170" s="44">
        <v>0.08</v>
      </c>
      <c r="E170" s="44">
        <v>7.77</v>
      </c>
      <c r="F170" s="44">
        <v>9.23</v>
      </c>
      <c r="G170" s="44">
        <v>0.57999999999999996</v>
      </c>
      <c r="H170" s="44">
        <v>-209.25</v>
      </c>
      <c r="I170" s="49">
        <f>IF(Table2[[#This Row],[Order Priority]]=Introduction!$B$42,1,0)</f>
        <v>1</v>
      </c>
      <c r="J170" s="49">
        <f>IF(Table2[[#This Row],[Order Priority]]=Introduction!$B$43,1,0)</f>
        <v>0</v>
      </c>
      <c r="K170" s="49">
        <f>IF(Table2[[#This Row],[Order Priority]]=Introduction!$B$44,1,0)</f>
        <v>0</v>
      </c>
      <c r="L170" s="49">
        <f>IF(Table2[[#This Row],[Order Priority]]=Introduction!$B$45,1,0)</f>
        <v>0</v>
      </c>
      <c r="M170" s="49">
        <f>IF(Table2[[#This Row],[Ship Mode]]=Introduction!$C$42,1,0)</f>
        <v>0</v>
      </c>
      <c r="N170" s="48">
        <f>IF(Table2[[#This Row],[Ship Mode]]=Introduction!$C$44,1,0)</f>
        <v>1</v>
      </c>
      <c r="O170" s="48">
        <f>IF(Table2[[#This Row],[Customer Segment]]=Introduction!$D$45,1,0)</f>
        <v>1</v>
      </c>
      <c r="P170" s="48">
        <f>IF(Table2[[#This Row],[Customer Segment]]=Introduction!$D$42,1,0)</f>
        <v>0</v>
      </c>
      <c r="Q170" s="48">
        <f>IF(Table2[[#This Row],[Customer Segment]]=Introduction!$D$44,1,0)</f>
        <v>0</v>
      </c>
      <c r="R170" s="41">
        <v>56.44</v>
      </c>
      <c r="S1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customFormat="1" x14ac:dyDescent="0.2">
      <c r="A171" s="1" t="s">
        <v>1</v>
      </c>
      <c r="B171" s="1" t="s">
        <v>63</v>
      </c>
      <c r="C171" s="1" t="s">
        <v>3</v>
      </c>
      <c r="D171" s="46">
        <v>0.1</v>
      </c>
      <c r="E171" s="46">
        <v>18.97</v>
      </c>
      <c r="F171" s="46">
        <v>9.5399999999999991</v>
      </c>
      <c r="G171" s="46">
        <v>0.37</v>
      </c>
      <c r="H171" s="46">
        <v>-9.1636000000000006</v>
      </c>
      <c r="I171" s="49">
        <f>IF(Table2[[#This Row],[Order Priority]]=Introduction!$B$42,1,0)</f>
        <v>1</v>
      </c>
      <c r="J171" s="49">
        <f>IF(Table2[[#This Row],[Order Priority]]=Introduction!$B$43,1,0)</f>
        <v>0</v>
      </c>
      <c r="K171" s="49">
        <f>IF(Table2[[#This Row],[Order Priority]]=Introduction!$B$44,1,0)</f>
        <v>0</v>
      </c>
      <c r="L171" s="49">
        <f>IF(Table2[[#This Row],[Order Priority]]=Introduction!$B$45,1,0)</f>
        <v>0</v>
      </c>
      <c r="M171" s="49">
        <f>IF(Table2[[#This Row],[Ship Mode]]=Introduction!$C$42,1,0)</f>
        <v>0</v>
      </c>
      <c r="N171" s="48">
        <f>IF(Table2[[#This Row],[Ship Mode]]=Introduction!$C$44,1,0)</f>
        <v>0</v>
      </c>
      <c r="O171" s="48">
        <f>IF(Table2[[#This Row],[Customer Segment]]=Introduction!$D$45,1,0)</f>
        <v>1</v>
      </c>
      <c r="P171" s="48">
        <f>IF(Table2[[#This Row],[Customer Segment]]=Introduction!$D$42,1,0)</f>
        <v>0</v>
      </c>
      <c r="Q171" s="48">
        <f>IF(Table2[[#This Row],[Customer Segment]]=Introduction!$D$44,1,0)</f>
        <v>0</v>
      </c>
      <c r="R171" s="38">
        <v>56.73</v>
      </c>
      <c r="S1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customFormat="1" x14ac:dyDescent="0.2">
      <c r="A172" s="1" t="s">
        <v>1</v>
      </c>
      <c r="B172" s="1" t="s">
        <v>2</v>
      </c>
      <c r="C172" s="1" t="s">
        <v>47</v>
      </c>
      <c r="D172" s="44">
        <v>0.08</v>
      </c>
      <c r="E172" s="44">
        <v>115.99</v>
      </c>
      <c r="F172" s="44">
        <v>56.14</v>
      </c>
      <c r="G172" s="44">
        <v>0.4</v>
      </c>
      <c r="H172" s="44">
        <v>-272.860884</v>
      </c>
      <c r="I172" s="49">
        <f>IF(Table2[[#This Row],[Order Priority]]=Introduction!$B$42,1,0)</f>
        <v>1</v>
      </c>
      <c r="J172" s="49">
        <f>IF(Table2[[#This Row],[Order Priority]]=Introduction!$B$43,1,0)</f>
        <v>0</v>
      </c>
      <c r="K172" s="49">
        <f>IF(Table2[[#This Row],[Order Priority]]=Introduction!$B$44,1,0)</f>
        <v>0</v>
      </c>
      <c r="L172" s="49">
        <f>IF(Table2[[#This Row],[Order Priority]]=Introduction!$B$45,1,0)</f>
        <v>0</v>
      </c>
      <c r="M172" s="49">
        <f>IF(Table2[[#This Row],[Ship Mode]]=Introduction!$C$42,1,0)</f>
        <v>1</v>
      </c>
      <c r="N172" s="48">
        <f>IF(Table2[[#This Row],[Ship Mode]]=Introduction!$C$44,1,0)</f>
        <v>0</v>
      </c>
      <c r="O172" s="48">
        <f>IF(Table2[[#This Row],[Customer Segment]]=Introduction!$D$45,1,0)</f>
        <v>0</v>
      </c>
      <c r="P172" s="48">
        <f>IF(Table2[[#This Row],[Customer Segment]]=Introduction!$D$42,1,0)</f>
        <v>0</v>
      </c>
      <c r="Q172" s="48">
        <f>IF(Table2[[#This Row],[Customer Segment]]=Introduction!$D$44,1,0)</f>
        <v>1</v>
      </c>
      <c r="R172" s="41">
        <v>562.92999999999995</v>
      </c>
      <c r="S1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customFormat="1" x14ac:dyDescent="0.2">
      <c r="A173" s="1" t="s">
        <v>1</v>
      </c>
      <c r="B173" s="1" t="s">
        <v>14</v>
      </c>
      <c r="C173" s="1" t="s">
        <v>47</v>
      </c>
      <c r="D173" s="46">
        <v>0.08</v>
      </c>
      <c r="E173" s="46">
        <v>4.28</v>
      </c>
      <c r="F173" s="46">
        <v>0.94</v>
      </c>
      <c r="G173" s="46">
        <v>0.56000000000000005</v>
      </c>
      <c r="H173" s="46">
        <v>10.5792</v>
      </c>
      <c r="I173" s="49">
        <f>IF(Table2[[#This Row],[Order Priority]]=Introduction!$B$42,1,0)</f>
        <v>1</v>
      </c>
      <c r="J173" s="49">
        <f>IF(Table2[[#This Row],[Order Priority]]=Introduction!$B$43,1,0)</f>
        <v>0</v>
      </c>
      <c r="K173" s="49">
        <f>IF(Table2[[#This Row],[Order Priority]]=Introduction!$B$44,1,0)</f>
        <v>0</v>
      </c>
      <c r="L173" s="49">
        <f>IF(Table2[[#This Row],[Order Priority]]=Introduction!$B$45,1,0)</f>
        <v>0</v>
      </c>
      <c r="M173" s="49">
        <f>IF(Table2[[#This Row],[Ship Mode]]=Introduction!$C$42,1,0)</f>
        <v>0</v>
      </c>
      <c r="N173" s="48">
        <f>IF(Table2[[#This Row],[Ship Mode]]=Introduction!$C$44,1,0)</f>
        <v>1</v>
      </c>
      <c r="O173" s="48">
        <f>IF(Table2[[#This Row],[Customer Segment]]=Introduction!$D$45,1,0)</f>
        <v>0</v>
      </c>
      <c r="P173" s="48">
        <f>IF(Table2[[#This Row],[Customer Segment]]=Introduction!$D$42,1,0)</f>
        <v>0</v>
      </c>
      <c r="Q173" s="48">
        <f>IF(Table2[[#This Row],[Customer Segment]]=Introduction!$D$44,1,0)</f>
        <v>1</v>
      </c>
      <c r="R173" s="38">
        <v>29.18</v>
      </c>
      <c r="S1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customFormat="1" x14ac:dyDescent="0.2">
      <c r="A174" s="1" t="s">
        <v>23</v>
      </c>
      <c r="B174" s="1" t="s">
        <v>14</v>
      </c>
      <c r="C174" s="1" t="s">
        <v>3</v>
      </c>
      <c r="D174" s="44">
        <v>7.0000000000000007E-2</v>
      </c>
      <c r="E174" s="44">
        <v>165.2</v>
      </c>
      <c r="F174" s="44">
        <v>19.989999999999998</v>
      </c>
      <c r="G174" s="44">
        <v>0.59</v>
      </c>
      <c r="H174" s="44">
        <v>521.69000000000005</v>
      </c>
      <c r="I174" s="49">
        <f>IF(Table2[[#This Row],[Order Priority]]=Introduction!$B$42,1,0)</f>
        <v>0</v>
      </c>
      <c r="J174" s="49">
        <f>IF(Table2[[#This Row],[Order Priority]]=Introduction!$B$43,1,0)</f>
        <v>0</v>
      </c>
      <c r="K174" s="49">
        <f>IF(Table2[[#This Row],[Order Priority]]=Introduction!$B$44,1,0)</f>
        <v>1</v>
      </c>
      <c r="L174" s="49">
        <f>IF(Table2[[#This Row],[Order Priority]]=Introduction!$B$45,1,0)</f>
        <v>0</v>
      </c>
      <c r="M174" s="49">
        <f>IF(Table2[[#This Row],[Ship Mode]]=Introduction!$C$42,1,0)</f>
        <v>0</v>
      </c>
      <c r="N174" s="48">
        <f>IF(Table2[[#This Row],[Ship Mode]]=Introduction!$C$44,1,0)</f>
        <v>1</v>
      </c>
      <c r="O174" s="48">
        <f>IF(Table2[[#This Row],[Customer Segment]]=Introduction!$D$45,1,0)</f>
        <v>1</v>
      </c>
      <c r="P174" s="48">
        <f>IF(Table2[[#This Row],[Customer Segment]]=Introduction!$D$42,1,0)</f>
        <v>0</v>
      </c>
      <c r="Q174" s="48">
        <f>IF(Table2[[#This Row],[Customer Segment]]=Introduction!$D$44,1,0)</f>
        <v>0</v>
      </c>
      <c r="R174" s="41">
        <v>1081.54</v>
      </c>
      <c r="S1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customFormat="1" x14ac:dyDescent="0.2">
      <c r="A175" s="1" t="s">
        <v>23</v>
      </c>
      <c r="B175" s="1" t="s">
        <v>14</v>
      </c>
      <c r="C175" s="1" t="s">
        <v>15</v>
      </c>
      <c r="D175" s="46">
        <v>0.03</v>
      </c>
      <c r="E175" s="46">
        <v>6.45</v>
      </c>
      <c r="F175" s="46">
        <v>1.34</v>
      </c>
      <c r="G175" s="46">
        <v>0.36</v>
      </c>
      <c r="H175" s="46">
        <v>39.129899999999999</v>
      </c>
      <c r="I175" s="49">
        <f>IF(Table2[[#This Row],[Order Priority]]=Introduction!$B$42,1,0)</f>
        <v>0</v>
      </c>
      <c r="J175" s="49">
        <f>IF(Table2[[#This Row],[Order Priority]]=Introduction!$B$43,1,0)</f>
        <v>0</v>
      </c>
      <c r="K175" s="49">
        <f>IF(Table2[[#This Row],[Order Priority]]=Introduction!$B$44,1,0)</f>
        <v>1</v>
      </c>
      <c r="L175" s="49">
        <f>IF(Table2[[#This Row],[Order Priority]]=Introduction!$B$45,1,0)</f>
        <v>0</v>
      </c>
      <c r="M175" s="49">
        <f>IF(Table2[[#This Row],[Ship Mode]]=Introduction!$C$42,1,0)</f>
        <v>0</v>
      </c>
      <c r="N175" s="48">
        <f>IF(Table2[[#This Row],[Ship Mode]]=Introduction!$C$44,1,0)</f>
        <v>1</v>
      </c>
      <c r="O175" s="48">
        <f>IF(Table2[[#This Row],[Customer Segment]]=Introduction!$D$45,1,0)</f>
        <v>0</v>
      </c>
      <c r="P175" s="48">
        <f>IF(Table2[[#This Row],[Customer Segment]]=Introduction!$D$42,1,0)</f>
        <v>1</v>
      </c>
      <c r="Q175" s="48">
        <f>IF(Table2[[#This Row],[Customer Segment]]=Introduction!$D$44,1,0)</f>
        <v>0</v>
      </c>
      <c r="R175" s="38">
        <v>56.71</v>
      </c>
      <c r="S1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customFormat="1" x14ac:dyDescent="0.2">
      <c r="A176" s="1" t="s">
        <v>92</v>
      </c>
      <c r="B176" s="1" t="s">
        <v>14</v>
      </c>
      <c r="C176" s="1" t="s">
        <v>70</v>
      </c>
      <c r="D176" s="44">
        <v>0.06</v>
      </c>
      <c r="E176" s="44">
        <v>19.989999999999998</v>
      </c>
      <c r="F176" s="44">
        <v>11.17</v>
      </c>
      <c r="G176" s="44">
        <v>0.6</v>
      </c>
      <c r="H176" s="44">
        <v>-66.823599999999999</v>
      </c>
      <c r="I176" s="49">
        <f>IF(Table2[[#This Row],[Order Priority]]=Introduction!$B$42,1,0)</f>
        <v>0</v>
      </c>
      <c r="J176" s="49">
        <f>IF(Table2[[#This Row],[Order Priority]]=Introduction!$B$43,1,0)</f>
        <v>0</v>
      </c>
      <c r="K176" s="49">
        <f>IF(Table2[[#This Row],[Order Priority]]=Introduction!$B$44,1,0)</f>
        <v>0</v>
      </c>
      <c r="L176" s="49">
        <f>IF(Table2[[#This Row],[Order Priority]]=Introduction!$B$45,1,0)</f>
        <v>1</v>
      </c>
      <c r="M176" s="49">
        <f>IF(Table2[[#This Row],[Ship Mode]]=Introduction!$C$42,1,0)</f>
        <v>0</v>
      </c>
      <c r="N176" s="48">
        <f>IF(Table2[[#This Row],[Ship Mode]]=Introduction!$C$44,1,0)</f>
        <v>1</v>
      </c>
      <c r="O176" s="48">
        <f>IF(Table2[[#This Row],[Customer Segment]]=Introduction!$D$45,1,0)</f>
        <v>0</v>
      </c>
      <c r="P176" s="48">
        <f>IF(Table2[[#This Row],[Customer Segment]]=Introduction!$D$42,1,0)</f>
        <v>0</v>
      </c>
      <c r="Q176" s="48">
        <f>IF(Table2[[#This Row],[Customer Segment]]=Introduction!$D$44,1,0)</f>
        <v>0</v>
      </c>
      <c r="R176" s="41">
        <v>139.49</v>
      </c>
      <c r="S1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customFormat="1" x14ac:dyDescent="0.2">
      <c r="A177" s="1" t="s">
        <v>92</v>
      </c>
      <c r="B177" s="1" t="s">
        <v>2</v>
      </c>
      <c r="C177" s="1" t="s">
        <v>70</v>
      </c>
      <c r="D177" s="46">
        <v>0.06</v>
      </c>
      <c r="E177" s="46">
        <v>320.98</v>
      </c>
      <c r="F177" s="46">
        <v>58.95</v>
      </c>
      <c r="G177" s="46">
        <v>0.56999999999999995</v>
      </c>
      <c r="H177" s="46">
        <v>971.62199999999996</v>
      </c>
      <c r="I177" s="49">
        <f>IF(Table2[[#This Row],[Order Priority]]=Introduction!$B$42,1,0)</f>
        <v>0</v>
      </c>
      <c r="J177" s="49">
        <f>IF(Table2[[#This Row],[Order Priority]]=Introduction!$B$43,1,0)</f>
        <v>0</v>
      </c>
      <c r="K177" s="49">
        <f>IF(Table2[[#This Row],[Order Priority]]=Introduction!$B$44,1,0)</f>
        <v>0</v>
      </c>
      <c r="L177" s="49">
        <f>IF(Table2[[#This Row],[Order Priority]]=Introduction!$B$45,1,0)</f>
        <v>1</v>
      </c>
      <c r="M177" s="49">
        <f>IF(Table2[[#This Row],[Ship Mode]]=Introduction!$C$42,1,0)</f>
        <v>1</v>
      </c>
      <c r="N177" s="48">
        <f>IF(Table2[[#This Row],[Ship Mode]]=Introduction!$C$44,1,0)</f>
        <v>0</v>
      </c>
      <c r="O177" s="48">
        <f>IF(Table2[[#This Row],[Customer Segment]]=Introduction!$D$45,1,0)</f>
        <v>0</v>
      </c>
      <c r="P177" s="48">
        <f>IF(Table2[[#This Row],[Customer Segment]]=Introduction!$D$42,1,0)</f>
        <v>0</v>
      </c>
      <c r="Q177" s="48">
        <f>IF(Table2[[#This Row],[Customer Segment]]=Introduction!$D$44,1,0)</f>
        <v>0</v>
      </c>
      <c r="R177" s="38">
        <v>1952.43</v>
      </c>
      <c r="S1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customFormat="1" x14ac:dyDescent="0.2">
      <c r="A178" s="1" t="s">
        <v>46</v>
      </c>
      <c r="B178" s="1" t="s">
        <v>14</v>
      </c>
      <c r="C178" s="1" t="s">
        <v>47</v>
      </c>
      <c r="D178" s="44">
        <v>0.1</v>
      </c>
      <c r="E178" s="44">
        <v>22.01</v>
      </c>
      <c r="F178" s="44">
        <v>5.53</v>
      </c>
      <c r="G178" s="44">
        <v>0.59</v>
      </c>
      <c r="H178" s="44">
        <v>31.59</v>
      </c>
      <c r="I178" s="49">
        <f>IF(Table2[[#This Row],[Order Priority]]=Introduction!$B$42,1,0)</f>
        <v>0</v>
      </c>
      <c r="J178" s="49">
        <f>IF(Table2[[#This Row],[Order Priority]]=Introduction!$B$43,1,0)</f>
        <v>0</v>
      </c>
      <c r="K178" s="49">
        <f>IF(Table2[[#This Row],[Order Priority]]=Introduction!$B$44,1,0)</f>
        <v>0</v>
      </c>
      <c r="L178" s="49">
        <f>IF(Table2[[#This Row],[Order Priority]]=Introduction!$B$45,1,0)</f>
        <v>0</v>
      </c>
      <c r="M178" s="49">
        <f>IF(Table2[[#This Row],[Ship Mode]]=Introduction!$C$42,1,0)</f>
        <v>0</v>
      </c>
      <c r="N178" s="48">
        <f>IF(Table2[[#This Row],[Ship Mode]]=Introduction!$C$44,1,0)</f>
        <v>1</v>
      </c>
      <c r="O178" s="48">
        <f>IF(Table2[[#This Row],[Customer Segment]]=Introduction!$D$45,1,0)</f>
        <v>0</v>
      </c>
      <c r="P178" s="48">
        <f>IF(Table2[[#This Row],[Customer Segment]]=Introduction!$D$42,1,0)</f>
        <v>0</v>
      </c>
      <c r="Q178" s="48">
        <f>IF(Table2[[#This Row],[Customer Segment]]=Introduction!$D$44,1,0)</f>
        <v>1</v>
      </c>
      <c r="R178" s="41">
        <v>281.75</v>
      </c>
      <c r="S1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customFormat="1" x14ac:dyDescent="0.2">
      <c r="A179" s="1" t="s">
        <v>46</v>
      </c>
      <c r="B179" s="1" t="s">
        <v>2</v>
      </c>
      <c r="C179" s="1" t="s">
        <v>3</v>
      </c>
      <c r="D179" s="46">
        <v>0.1</v>
      </c>
      <c r="E179" s="46">
        <v>208.16</v>
      </c>
      <c r="F179" s="46">
        <v>68.02</v>
      </c>
      <c r="G179" s="46">
        <v>0.57999999999999996</v>
      </c>
      <c r="H179" s="46">
        <v>-137.52199999999999</v>
      </c>
      <c r="I179" s="49">
        <f>IF(Table2[[#This Row],[Order Priority]]=Introduction!$B$42,1,0)</f>
        <v>0</v>
      </c>
      <c r="J179" s="49">
        <f>IF(Table2[[#This Row],[Order Priority]]=Introduction!$B$43,1,0)</f>
        <v>0</v>
      </c>
      <c r="K179" s="49">
        <f>IF(Table2[[#This Row],[Order Priority]]=Introduction!$B$44,1,0)</f>
        <v>0</v>
      </c>
      <c r="L179" s="49">
        <f>IF(Table2[[#This Row],[Order Priority]]=Introduction!$B$45,1,0)</f>
        <v>0</v>
      </c>
      <c r="M179" s="49">
        <f>IF(Table2[[#This Row],[Ship Mode]]=Introduction!$C$42,1,0)</f>
        <v>1</v>
      </c>
      <c r="N179" s="48">
        <f>IF(Table2[[#This Row],[Ship Mode]]=Introduction!$C$44,1,0)</f>
        <v>0</v>
      </c>
      <c r="O179" s="48">
        <f>IF(Table2[[#This Row],[Customer Segment]]=Introduction!$D$45,1,0)</f>
        <v>1</v>
      </c>
      <c r="P179" s="48">
        <f>IF(Table2[[#This Row],[Customer Segment]]=Introduction!$D$42,1,0)</f>
        <v>0</v>
      </c>
      <c r="Q179" s="48">
        <f>IF(Table2[[#This Row],[Customer Segment]]=Introduction!$D$44,1,0)</f>
        <v>0</v>
      </c>
      <c r="R179" s="38">
        <v>768.81</v>
      </c>
      <c r="S1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customFormat="1" x14ac:dyDescent="0.2">
      <c r="A180" s="1" t="s">
        <v>46</v>
      </c>
      <c r="B180" s="1" t="s">
        <v>14</v>
      </c>
      <c r="C180" s="1" t="s">
        <v>3</v>
      </c>
      <c r="D180" s="44">
        <v>7.0000000000000007E-2</v>
      </c>
      <c r="E180" s="44">
        <v>90.48</v>
      </c>
      <c r="F180" s="44">
        <v>19.989999999999998</v>
      </c>
      <c r="G180" s="44">
        <v>0.4</v>
      </c>
      <c r="H180" s="44">
        <v>-11.816000000000001</v>
      </c>
      <c r="I180" s="49">
        <f>IF(Table2[[#This Row],[Order Priority]]=Introduction!$B$42,1,0)</f>
        <v>0</v>
      </c>
      <c r="J180" s="49">
        <f>IF(Table2[[#This Row],[Order Priority]]=Introduction!$B$43,1,0)</f>
        <v>0</v>
      </c>
      <c r="K180" s="49">
        <f>IF(Table2[[#This Row],[Order Priority]]=Introduction!$B$44,1,0)</f>
        <v>0</v>
      </c>
      <c r="L180" s="49">
        <f>IF(Table2[[#This Row],[Order Priority]]=Introduction!$B$45,1,0)</f>
        <v>0</v>
      </c>
      <c r="M180" s="49">
        <f>IF(Table2[[#This Row],[Ship Mode]]=Introduction!$C$42,1,0)</f>
        <v>0</v>
      </c>
      <c r="N180" s="48">
        <f>IF(Table2[[#This Row],[Ship Mode]]=Introduction!$C$44,1,0)</f>
        <v>1</v>
      </c>
      <c r="O180" s="48">
        <f>IF(Table2[[#This Row],[Customer Segment]]=Introduction!$D$45,1,0)</f>
        <v>1</v>
      </c>
      <c r="P180" s="48">
        <f>IF(Table2[[#This Row],[Customer Segment]]=Introduction!$D$42,1,0)</f>
        <v>0</v>
      </c>
      <c r="Q180" s="48">
        <f>IF(Table2[[#This Row],[Customer Segment]]=Introduction!$D$44,1,0)</f>
        <v>0</v>
      </c>
      <c r="R180" s="41">
        <v>183.39</v>
      </c>
      <c r="S1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customFormat="1" x14ac:dyDescent="0.2">
      <c r="A181" s="1" t="s">
        <v>46</v>
      </c>
      <c r="B181" s="1" t="s">
        <v>63</v>
      </c>
      <c r="C181" s="1" t="s">
        <v>3</v>
      </c>
      <c r="D181" s="46">
        <v>0.01</v>
      </c>
      <c r="E181" s="46">
        <v>9.48</v>
      </c>
      <c r="F181" s="46">
        <v>7.29</v>
      </c>
      <c r="G181" s="46">
        <v>0.45</v>
      </c>
      <c r="H181" s="46">
        <v>238.93379999999999</v>
      </c>
      <c r="I181" s="49">
        <f>IF(Table2[[#This Row],[Order Priority]]=Introduction!$B$42,1,0)</f>
        <v>0</v>
      </c>
      <c r="J181" s="49">
        <f>IF(Table2[[#This Row],[Order Priority]]=Introduction!$B$43,1,0)</f>
        <v>0</v>
      </c>
      <c r="K181" s="49">
        <f>IF(Table2[[#This Row],[Order Priority]]=Introduction!$B$44,1,0)</f>
        <v>0</v>
      </c>
      <c r="L181" s="49">
        <f>IF(Table2[[#This Row],[Order Priority]]=Introduction!$B$45,1,0)</f>
        <v>0</v>
      </c>
      <c r="M181" s="49">
        <f>IF(Table2[[#This Row],[Ship Mode]]=Introduction!$C$42,1,0)</f>
        <v>0</v>
      </c>
      <c r="N181" s="48">
        <f>IF(Table2[[#This Row],[Ship Mode]]=Introduction!$C$44,1,0)</f>
        <v>0</v>
      </c>
      <c r="O181" s="48">
        <f>IF(Table2[[#This Row],[Customer Segment]]=Introduction!$D$45,1,0)</f>
        <v>1</v>
      </c>
      <c r="P181" s="48">
        <f>IF(Table2[[#This Row],[Customer Segment]]=Introduction!$D$42,1,0)</f>
        <v>0</v>
      </c>
      <c r="Q181" s="48">
        <f>IF(Table2[[#This Row],[Customer Segment]]=Introduction!$D$44,1,0)</f>
        <v>0</v>
      </c>
      <c r="R181" s="38">
        <v>12.9</v>
      </c>
      <c r="S1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customFormat="1" x14ac:dyDescent="0.2">
      <c r="A182" s="1" t="s">
        <v>46</v>
      </c>
      <c r="B182" s="1" t="s">
        <v>14</v>
      </c>
      <c r="C182" s="1" t="s">
        <v>3</v>
      </c>
      <c r="D182" s="44">
        <v>0.02</v>
      </c>
      <c r="E182" s="44">
        <v>4.28</v>
      </c>
      <c r="F182" s="44">
        <v>0.94</v>
      </c>
      <c r="G182" s="44">
        <v>0.56000000000000005</v>
      </c>
      <c r="H182" s="44">
        <v>-105.126</v>
      </c>
      <c r="I182" s="49">
        <f>IF(Table2[[#This Row],[Order Priority]]=Introduction!$B$42,1,0)</f>
        <v>0</v>
      </c>
      <c r="J182" s="49">
        <f>IF(Table2[[#This Row],[Order Priority]]=Introduction!$B$43,1,0)</f>
        <v>0</v>
      </c>
      <c r="K182" s="49">
        <f>IF(Table2[[#This Row],[Order Priority]]=Introduction!$B$44,1,0)</f>
        <v>0</v>
      </c>
      <c r="L182" s="49">
        <f>IF(Table2[[#This Row],[Order Priority]]=Introduction!$B$45,1,0)</f>
        <v>0</v>
      </c>
      <c r="M182" s="49">
        <f>IF(Table2[[#This Row],[Ship Mode]]=Introduction!$C$42,1,0)</f>
        <v>0</v>
      </c>
      <c r="N182" s="48">
        <f>IF(Table2[[#This Row],[Ship Mode]]=Introduction!$C$44,1,0)</f>
        <v>1</v>
      </c>
      <c r="O182" s="48">
        <f>IF(Table2[[#This Row],[Customer Segment]]=Introduction!$D$45,1,0)</f>
        <v>1</v>
      </c>
      <c r="P182" s="48">
        <f>IF(Table2[[#This Row],[Customer Segment]]=Introduction!$D$42,1,0)</f>
        <v>0</v>
      </c>
      <c r="Q182" s="48">
        <f>IF(Table2[[#This Row],[Customer Segment]]=Introduction!$D$44,1,0)</f>
        <v>0</v>
      </c>
      <c r="R182" s="41">
        <v>17.89</v>
      </c>
      <c r="S1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customFormat="1" x14ac:dyDescent="0.2">
      <c r="A183" s="1" t="s">
        <v>1</v>
      </c>
      <c r="B183" s="1" t="s">
        <v>14</v>
      </c>
      <c r="C183" s="1" t="s">
        <v>15</v>
      </c>
      <c r="D183" s="46">
        <v>0.09</v>
      </c>
      <c r="E183" s="46">
        <v>2.88</v>
      </c>
      <c r="F183" s="46">
        <v>0.7</v>
      </c>
      <c r="G183" s="46">
        <v>0.56000000000000005</v>
      </c>
      <c r="H183" s="46">
        <v>-172.71799999999999</v>
      </c>
      <c r="I183" s="49">
        <f>IF(Table2[[#This Row],[Order Priority]]=Introduction!$B$42,1,0)</f>
        <v>1</v>
      </c>
      <c r="J183" s="49">
        <f>IF(Table2[[#This Row],[Order Priority]]=Introduction!$B$43,1,0)</f>
        <v>0</v>
      </c>
      <c r="K183" s="49">
        <f>IF(Table2[[#This Row],[Order Priority]]=Introduction!$B$44,1,0)</f>
        <v>0</v>
      </c>
      <c r="L183" s="49">
        <f>IF(Table2[[#This Row],[Order Priority]]=Introduction!$B$45,1,0)</f>
        <v>0</v>
      </c>
      <c r="M183" s="49">
        <f>IF(Table2[[#This Row],[Ship Mode]]=Introduction!$C$42,1,0)</f>
        <v>0</v>
      </c>
      <c r="N183" s="48">
        <f>IF(Table2[[#This Row],[Ship Mode]]=Introduction!$C$44,1,0)</f>
        <v>1</v>
      </c>
      <c r="O183" s="48">
        <f>IF(Table2[[#This Row],[Customer Segment]]=Introduction!$D$45,1,0)</f>
        <v>0</v>
      </c>
      <c r="P183" s="48">
        <f>IF(Table2[[#This Row],[Customer Segment]]=Introduction!$D$42,1,0)</f>
        <v>1</v>
      </c>
      <c r="Q183" s="48">
        <f>IF(Table2[[#This Row],[Customer Segment]]=Introduction!$D$44,1,0)</f>
        <v>0</v>
      </c>
      <c r="R183" s="38">
        <v>5.5</v>
      </c>
      <c r="S1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customFormat="1" x14ac:dyDescent="0.2">
      <c r="A184" s="1" t="s">
        <v>1</v>
      </c>
      <c r="B184" s="1" t="s">
        <v>14</v>
      </c>
      <c r="C184" s="1" t="s">
        <v>70</v>
      </c>
      <c r="D184" s="44">
        <v>0.09</v>
      </c>
      <c r="E184" s="44">
        <v>2.88</v>
      </c>
      <c r="F184" s="44">
        <v>0.7</v>
      </c>
      <c r="G184" s="44">
        <v>0.56000000000000005</v>
      </c>
      <c r="H184" s="44">
        <v>4.8499999999999996</v>
      </c>
      <c r="I184" s="49">
        <f>IF(Table2[[#This Row],[Order Priority]]=Introduction!$B$42,1,0)</f>
        <v>1</v>
      </c>
      <c r="J184" s="49">
        <f>IF(Table2[[#This Row],[Order Priority]]=Introduction!$B$43,1,0)</f>
        <v>0</v>
      </c>
      <c r="K184" s="49">
        <f>IF(Table2[[#This Row],[Order Priority]]=Introduction!$B$44,1,0)</f>
        <v>0</v>
      </c>
      <c r="L184" s="49">
        <f>IF(Table2[[#This Row],[Order Priority]]=Introduction!$B$45,1,0)</f>
        <v>0</v>
      </c>
      <c r="M184" s="49">
        <f>IF(Table2[[#This Row],[Ship Mode]]=Introduction!$C$42,1,0)</f>
        <v>0</v>
      </c>
      <c r="N184" s="48">
        <f>IF(Table2[[#This Row],[Ship Mode]]=Introduction!$C$44,1,0)</f>
        <v>1</v>
      </c>
      <c r="O184" s="48">
        <f>IF(Table2[[#This Row],[Customer Segment]]=Introduction!$D$45,1,0)</f>
        <v>0</v>
      </c>
      <c r="P184" s="48">
        <f>IF(Table2[[#This Row],[Customer Segment]]=Introduction!$D$42,1,0)</f>
        <v>0</v>
      </c>
      <c r="Q184" s="48">
        <f>IF(Table2[[#This Row],[Customer Segment]]=Introduction!$D$44,1,0)</f>
        <v>0</v>
      </c>
      <c r="R184" s="41">
        <v>19.29</v>
      </c>
      <c r="S1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customFormat="1" x14ac:dyDescent="0.2">
      <c r="A185" s="1" t="s">
        <v>13</v>
      </c>
      <c r="B185" s="1" t="s">
        <v>14</v>
      </c>
      <c r="C185" s="1" t="s">
        <v>70</v>
      </c>
      <c r="D185" s="46">
        <v>0.02</v>
      </c>
      <c r="E185" s="46">
        <v>15.28</v>
      </c>
      <c r="F185" s="46">
        <v>1.99</v>
      </c>
      <c r="G185" s="46">
        <v>0.42</v>
      </c>
      <c r="H185" s="46">
        <v>163.1574</v>
      </c>
      <c r="I185" s="49">
        <f>IF(Table2[[#This Row],[Order Priority]]=Introduction!$B$42,1,0)</f>
        <v>0</v>
      </c>
      <c r="J185" s="49">
        <f>IF(Table2[[#This Row],[Order Priority]]=Introduction!$B$43,1,0)</f>
        <v>1</v>
      </c>
      <c r="K185" s="49">
        <f>IF(Table2[[#This Row],[Order Priority]]=Introduction!$B$44,1,0)</f>
        <v>0</v>
      </c>
      <c r="L185" s="49">
        <f>IF(Table2[[#This Row],[Order Priority]]=Introduction!$B$45,1,0)</f>
        <v>0</v>
      </c>
      <c r="M185" s="49">
        <f>IF(Table2[[#This Row],[Ship Mode]]=Introduction!$C$42,1,0)</f>
        <v>0</v>
      </c>
      <c r="N185" s="48">
        <f>IF(Table2[[#This Row],[Ship Mode]]=Introduction!$C$44,1,0)</f>
        <v>1</v>
      </c>
      <c r="O185" s="48">
        <f>IF(Table2[[#This Row],[Customer Segment]]=Introduction!$D$45,1,0)</f>
        <v>0</v>
      </c>
      <c r="P185" s="48">
        <f>IF(Table2[[#This Row],[Customer Segment]]=Introduction!$D$42,1,0)</f>
        <v>0</v>
      </c>
      <c r="Q185" s="48">
        <f>IF(Table2[[#This Row],[Customer Segment]]=Introduction!$D$44,1,0)</f>
        <v>0</v>
      </c>
      <c r="R185" s="38">
        <v>236.46</v>
      </c>
      <c r="S1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customFormat="1" x14ac:dyDescent="0.2">
      <c r="A186" s="1" t="s">
        <v>13</v>
      </c>
      <c r="B186" s="1" t="s">
        <v>14</v>
      </c>
      <c r="C186" s="1" t="s">
        <v>70</v>
      </c>
      <c r="D186" s="44">
        <v>0</v>
      </c>
      <c r="E186" s="44">
        <v>85.99</v>
      </c>
      <c r="F186" s="44">
        <v>3.3</v>
      </c>
      <c r="G186" s="44">
        <v>0.37</v>
      </c>
      <c r="H186" s="44">
        <v>-302.22500000000002</v>
      </c>
      <c r="I186" s="49">
        <f>IF(Table2[[#This Row],[Order Priority]]=Introduction!$B$42,1,0)</f>
        <v>0</v>
      </c>
      <c r="J186" s="49">
        <f>IF(Table2[[#This Row],[Order Priority]]=Introduction!$B$43,1,0)</f>
        <v>1</v>
      </c>
      <c r="K186" s="49">
        <f>IF(Table2[[#This Row],[Order Priority]]=Introduction!$B$44,1,0)</f>
        <v>0</v>
      </c>
      <c r="L186" s="49">
        <f>IF(Table2[[#This Row],[Order Priority]]=Introduction!$B$45,1,0)</f>
        <v>0</v>
      </c>
      <c r="M186" s="49">
        <f>IF(Table2[[#This Row],[Ship Mode]]=Introduction!$C$42,1,0)</f>
        <v>0</v>
      </c>
      <c r="N186" s="48">
        <f>IF(Table2[[#This Row],[Ship Mode]]=Introduction!$C$44,1,0)</f>
        <v>1</v>
      </c>
      <c r="O186" s="48">
        <f>IF(Table2[[#This Row],[Customer Segment]]=Introduction!$D$45,1,0)</f>
        <v>0</v>
      </c>
      <c r="P186" s="48">
        <f>IF(Table2[[#This Row],[Customer Segment]]=Introduction!$D$42,1,0)</f>
        <v>0</v>
      </c>
      <c r="Q186" s="48">
        <f>IF(Table2[[#This Row],[Customer Segment]]=Introduction!$D$44,1,0)</f>
        <v>0</v>
      </c>
      <c r="R186" s="41">
        <v>73.819999999999993</v>
      </c>
      <c r="S1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customFormat="1" x14ac:dyDescent="0.2">
      <c r="A187" s="1" t="s">
        <v>13</v>
      </c>
      <c r="B187" s="1" t="s">
        <v>14</v>
      </c>
      <c r="C187" s="1" t="s">
        <v>70</v>
      </c>
      <c r="D187" s="46">
        <v>0.08</v>
      </c>
      <c r="E187" s="46">
        <v>4.91</v>
      </c>
      <c r="F187" s="46">
        <v>4.97</v>
      </c>
      <c r="G187" s="46">
        <v>0.38</v>
      </c>
      <c r="H187" s="46">
        <v>-99.762500000000003</v>
      </c>
      <c r="I187" s="49">
        <f>IF(Table2[[#This Row],[Order Priority]]=Introduction!$B$42,1,0)</f>
        <v>0</v>
      </c>
      <c r="J187" s="49">
        <f>IF(Table2[[#This Row],[Order Priority]]=Introduction!$B$43,1,0)</f>
        <v>1</v>
      </c>
      <c r="K187" s="49">
        <f>IF(Table2[[#This Row],[Order Priority]]=Introduction!$B$44,1,0)</f>
        <v>0</v>
      </c>
      <c r="L187" s="49">
        <f>IF(Table2[[#This Row],[Order Priority]]=Introduction!$B$45,1,0)</f>
        <v>0</v>
      </c>
      <c r="M187" s="49">
        <f>IF(Table2[[#This Row],[Ship Mode]]=Introduction!$C$42,1,0)</f>
        <v>0</v>
      </c>
      <c r="N187" s="48">
        <f>IF(Table2[[#This Row],[Ship Mode]]=Introduction!$C$44,1,0)</f>
        <v>1</v>
      </c>
      <c r="O187" s="48">
        <f>IF(Table2[[#This Row],[Customer Segment]]=Introduction!$D$45,1,0)</f>
        <v>0</v>
      </c>
      <c r="P187" s="48">
        <f>IF(Table2[[#This Row],[Customer Segment]]=Introduction!$D$42,1,0)</f>
        <v>0</v>
      </c>
      <c r="Q187" s="48">
        <f>IF(Table2[[#This Row],[Customer Segment]]=Introduction!$D$44,1,0)</f>
        <v>0</v>
      </c>
      <c r="R187" s="38">
        <v>58.95</v>
      </c>
      <c r="S1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customFormat="1" x14ac:dyDescent="0.2">
      <c r="A188" s="1" t="s">
        <v>13</v>
      </c>
      <c r="B188" s="1" t="s">
        <v>14</v>
      </c>
      <c r="C188" s="1" t="s">
        <v>70</v>
      </c>
      <c r="D188" s="44">
        <v>0.01</v>
      </c>
      <c r="E188" s="44">
        <v>3499.99</v>
      </c>
      <c r="F188" s="44">
        <v>24.49</v>
      </c>
      <c r="G188" s="44">
        <v>0.37</v>
      </c>
      <c r="H188" s="44">
        <v>-3061.82</v>
      </c>
      <c r="I188" s="49">
        <f>IF(Table2[[#This Row],[Order Priority]]=Introduction!$B$42,1,0)</f>
        <v>0</v>
      </c>
      <c r="J188" s="49">
        <f>IF(Table2[[#This Row],[Order Priority]]=Introduction!$B$43,1,0)</f>
        <v>1</v>
      </c>
      <c r="K188" s="49">
        <f>IF(Table2[[#This Row],[Order Priority]]=Introduction!$B$44,1,0)</f>
        <v>0</v>
      </c>
      <c r="L188" s="49">
        <f>IF(Table2[[#This Row],[Order Priority]]=Introduction!$B$45,1,0)</f>
        <v>0</v>
      </c>
      <c r="M188" s="49">
        <f>IF(Table2[[#This Row],[Ship Mode]]=Introduction!$C$42,1,0)</f>
        <v>0</v>
      </c>
      <c r="N188" s="48">
        <f>IF(Table2[[#This Row],[Ship Mode]]=Introduction!$C$44,1,0)</f>
        <v>1</v>
      </c>
      <c r="O188" s="48">
        <f>IF(Table2[[#This Row],[Customer Segment]]=Introduction!$D$45,1,0)</f>
        <v>0</v>
      </c>
      <c r="P188" s="48">
        <f>IF(Table2[[#This Row],[Customer Segment]]=Introduction!$D$42,1,0)</f>
        <v>0</v>
      </c>
      <c r="Q188" s="48">
        <f>IF(Table2[[#This Row],[Customer Segment]]=Introduction!$D$44,1,0)</f>
        <v>0</v>
      </c>
      <c r="R188" s="41">
        <v>3672.89</v>
      </c>
      <c r="S1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customFormat="1" x14ac:dyDescent="0.2">
      <c r="A189" s="1" t="s">
        <v>13</v>
      </c>
      <c r="B189" s="1" t="s">
        <v>14</v>
      </c>
      <c r="C189" s="1" t="s">
        <v>70</v>
      </c>
      <c r="D189" s="46">
        <v>0.03</v>
      </c>
      <c r="E189" s="46">
        <v>5.84</v>
      </c>
      <c r="F189" s="46">
        <v>1.2</v>
      </c>
      <c r="G189" s="46">
        <v>0.55000000000000004</v>
      </c>
      <c r="H189" s="46">
        <v>-0.01</v>
      </c>
      <c r="I189" s="49">
        <f>IF(Table2[[#This Row],[Order Priority]]=Introduction!$B$42,1,0)</f>
        <v>0</v>
      </c>
      <c r="J189" s="49">
        <f>IF(Table2[[#This Row],[Order Priority]]=Introduction!$B$43,1,0)</f>
        <v>1</v>
      </c>
      <c r="K189" s="49">
        <f>IF(Table2[[#This Row],[Order Priority]]=Introduction!$B$44,1,0)</f>
        <v>0</v>
      </c>
      <c r="L189" s="49">
        <f>IF(Table2[[#This Row],[Order Priority]]=Introduction!$B$45,1,0)</f>
        <v>0</v>
      </c>
      <c r="M189" s="49">
        <f>IF(Table2[[#This Row],[Ship Mode]]=Introduction!$C$42,1,0)</f>
        <v>0</v>
      </c>
      <c r="N189" s="48">
        <f>IF(Table2[[#This Row],[Ship Mode]]=Introduction!$C$44,1,0)</f>
        <v>1</v>
      </c>
      <c r="O189" s="48">
        <f>IF(Table2[[#This Row],[Customer Segment]]=Introduction!$D$45,1,0)</f>
        <v>0</v>
      </c>
      <c r="P189" s="48">
        <f>IF(Table2[[#This Row],[Customer Segment]]=Introduction!$D$42,1,0)</f>
        <v>0</v>
      </c>
      <c r="Q189" s="48">
        <f>IF(Table2[[#This Row],[Customer Segment]]=Introduction!$D$44,1,0)</f>
        <v>0</v>
      </c>
      <c r="R189" s="38">
        <v>11.74</v>
      </c>
      <c r="S1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customFormat="1" x14ac:dyDescent="0.2">
      <c r="A190" s="1" t="s">
        <v>13</v>
      </c>
      <c r="B190" s="1" t="s">
        <v>63</v>
      </c>
      <c r="C190" s="1" t="s">
        <v>47</v>
      </c>
      <c r="D190" s="44">
        <v>0.08</v>
      </c>
      <c r="E190" s="44">
        <v>8.09</v>
      </c>
      <c r="F190" s="44">
        <v>7.96</v>
      </c>
      <c r="G190" s="44">
        <v>0.49</v>
      </c>
      <c r="H190" s="44">
        <v>15.984</v>
      </c>
      <c r="I190" s="49">
        <f>IF(Table2[[#This Row],[Order Priority]]=Introduction!$B$42,1,0)</f>
        <v>0</v>
      </c>
      <c r="J190" s="49">
        <f>IF(Table2[[#This Row],[Order Priority]]=Introduction!$B$43,1,0)</f>
        <v>1</v>
      </c>
      <c r="K190" s="49">
        <f>IF(Table2[[#This Row],[Order Priority]]=Introduction!$B$44,1,0)</f>
        <v>0</v>
      </c>
      <c r="L190" s="49">
        <f>IF(Table2[[#This Row],[Order Priority]]=Introduction!$B$45,1,0)</f>
        <v>0</v>
      </c>
      <c r="M190" s="49">
        <f>IF(Table2[[#This Row],[Ship Mode]]=Introduction!$C$42,1,0)</f>
        <v>0</v>
      </c>
      <c r="N190" s="48">
        <f>IF(Table2[[#This Row],[Ship Mode]]=Introduction!$C$44,1,0)</f>
        <v>0</v>
      </c>
      <c r="O190" s="48">
        <f>IF(Table2[[#This Row],[Customer Segment]]=Introduction!$D$45,1,0)</f>
        <v>0</v>
      </c>
      <c r="P190" s="48">
        <f>IF(Table2[[#This Row],[Customer Segment]]=Introduction!$D$42,1,0)</f>
        <v>0</v>
      </c>
      <c r="Q190" s="48">
        <f>IF(Table2[[#This Row],[Customer Segment]]=Introduction!$D$44,1,0)</f>
        <v>1</v>
      </c>
      <c r="R190" s="41">
        <v>48.25</v>
      </c>
      <c r="S1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customFormat="1" x14ac:dyDescent="0.2">
      <c r="A191" s="1" t="s">
        <v>23</v>
      </c>
      <c r="B191" s="1" t="s">
        <v>14</v>
      </c>
      <c r="C191" s="1" t="s">
        <v>47</v>
      </c>
      <c r="D191" s="46">
        <v>0.01</v>
      </c>
      <c r="E191" s="46">
        <v>4.9800000000000004</v>
      </c>
      <c r="F191" s="46">
        <v>4.75</v>
      </c>
      <c r="G191" s="46">
        <v>0.36</v>
      </c>
      <c r="H191" s="46">
        <v>-75.900400000000005</v>
      </c>
      <c r="I191" s="49">
        <f>IF(Table2[[#This Row],[Order Priority]]=Introduction!$B$42,1,0)</f>
        <v>0</v>
      </c>
      <c r="J191" s="49">
        <f>IF(Table2[[#This Row],[Order Priority]]=Introduction!$B$43,1,0)</f>
        <v>0</v>
      </c>
      <c r="K191" s="49">
        <f>IF(Table2[[#This Row],[Order Priority]]=Introduction!$B$44,1,0)</f>
        <v>1</v>
      </c>
      <c r="L191" s="49">
        <f>IF(Table2[[#This Row],[Order Priority]]=Introduction!$B$45,1,0)</f>
        <v>0</v>
      </c>
      <c r="M191" s="49">
        <f>IF(Table2[[#This Row],[Ship Mode]]=Introduction!$C$42,1,0)</f>
        <v>0</v>
      </c>
      <c r="N191" s="48">
        <f>IF(Table2[[#This Row],[Ship Mode]]=Introduction!$C$44,1,0)</f>
        <v>1</v>
      </c>
      <c r="O191" s="48">
        <f>IF(Table2[[#This Row],[Customer Segment]]=Introduction!$D$45,1,0)</f>
        <v>0</v>
      </c>
      <c r="P191" s="48">
        <f>IF(Table2[[#This Row],[Customer Segment]]=Introduction!$D$42,1,0)</f>
        <v>0</v>
      </c>
      <c r="Q191" s="48">
        <f>IF(Table2[[#This Row],[Customer Segment]]=Introduction!$D$44,1,0)</f>
        <v>1</v>
      </c>
      <c r="R191" s="38">
        <v>52.93</v>
      </c>
      <c r="S1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customFormat="1" x14ac:dyDescent="0.2">
      <c r="A192" s="1" t="s">
        <v>23</v>
      </c>
      <c r="B192" s="1" t="s">
        <v>14</v>
      </c>
      <c r="C192" s="1" t="s">
        <v>47</v>
      </c>
      <c r="D192" s="44">
        <v>0.04</v>
      </c>
      <c r="E192" s="44">
        <v>6.35</v>
      </c>
      <c r="F192" s="44">
        <v>1.02</v>
      </c>
      <c r="G192" s="44">
        <v>0.39</v>
      </c>
      <c r="H192" s="44">
        <v>52.170900000000003</v>
      </c>
      <c r="I192" s="49">
        <f>IF(Table2[[#This Row],[Order Priority]]=Introduction!$B$42,1,0)</f>
        <v>0</v>
      </c>
      <c r="J192" s="49">
        <f>IF(Table2[[#This Row],[Order Priority]]=Introduction!$B$43,1,0)</f>
        <v>0</v>
      </c>
      <c r="K192" s="49">
        <f>IF(Table2[[#This Row],[Order Priority]]=Introduction!$B$44,1,0)</f>
        <v>1</v>
      </c>
      <c r="L192" s="49">
        <f>IF(Table2[[#This Row],[Order Priority]]=Introduction!$B$45,1,0)</f>
        <v>0</v>
      </c>
      <c r="M192" s="49">
        <f>IF(Table2[[#This Row],[Ship Mode]]=Introduction!$C$42,1,0)</f>
        <v>0</v>
      </c>
      <c r="N192" s="48">
        <f>IF(Table2[[#This Row],[Ship Mode]]=Introduction!$C$44,1,0)</f>
        <v>1</v>
      </c>
      <c r="O192" s="48">
        <f>IF(Table2[[#This Row],[Customer Segment]]=Introduction!$D$45,1,0)</f>
        <v>0</v>
      </c>
      <c r="P192" s="48">
        <f>IF(Table2[[#This Row],[Customer Segment]]=Introduction!$D$42,1,0)</f>
        <v>0</v>
      </c>
      <c r="Q192" s="48">
        <f>IF(Table2[[#This Row],[Customer Segment]]=Introduction!$D$44,1,0)</f>
        <v>1</v>
      </c>
      <c r="R192" s="41">
        <v>75.61</v>
      </c>
      <c r="S1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customFormat="1" x14ac:dyDescent="0.2">
      <c r="A193" s="1" t="s">
        <v>92</v>
      </c>
      <c r="B193" s="1" t="s">
        <v>14</v>
      </c>
      <c r="C193" s="1" t="s">
        <v>3</v>
      </c>
      <c r="D193" s="46">
        <v>0.06</v>
      </c>
      <c r="E193" s="46">
        <v>7.04</v>
      </c>
      <c r="F193" s="46">
        <v>2.17</v>
      </c>
      <c r="G193" s="46">
        <v>0.38</v>
      </c>
      <c r="H193" s="46">
        <v>2.4851999999999999</v>
      </c>
      <c r="I193" s="49">
        <f>IF(Table2[[#This Row],[Order Priority]]=Introduction!$B$42,1,0)</f>
        <v>0</v>
      </c>
      <c r="J193" s="49">
        <f>IF(Table2[[#This Row],[Order Priority]]=Introduction!$B$43,1,0)</f>
        <v>0</v>
      </c>
      <c r="K193" s="49">
        <f>IF(Table2[[#This Row],[Order Priority]]=Introduction!$B$44,1,0)</f>
        <v>0</v>
      </c>
      <c r="L193" s="49">
        <f>IF(Table2[[#This Row],[Order Priority]]=Introduction!$B$45,1,0)</f>
        <v>1</v>
      </c>
      <c r="M193" s="49">
        <f>IF(Table2[[#This Row],[Ship Mode]]=Introduction!$C$42,1,0)</f>
        <v>0</v>
      </c>
      <c r="N193" s="48">
        <f>IF(Table2[[#This Row],[Ship Mode]]=Introduction!$C$44,1,0)</f>
        <v>1</v>
      </c>
      <c r="O193" s="48">
        <f>IF(Table2[[#This Row],[Customer Segment]]=Introduction!$D$45,1,0)</f>
        <v>1</v>
      </c>
      <c r="P193" s="48">
        <f>IF(Table2[[#This Row],[Customer Segment]]=Introduction!$D$42,1,0)</f>
        <v>0</v>
      </c>
      <c r="Q193" s="48">
        <f>IF(Table2[[#This Row],[Customer Segment]]=Introduction!$D$44,1,0)</f>
        <v>0</v>
      </c>
      <c r="R193" s="38">
        <v>14.65</v>
      </c>
      <c r="S1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customFormat="1" x14ac:dyDescent="0.2">
      <c r="A194" s="1" t="s">
        <v>46</v>
      </c>
      <c r="B194" s="1" t="s">
        <v>14</v>
      </c>
      <c r="C194" s="1" t="s">
        <v>70</v>
      </c>
      <c r="D194" s="44">
        <v>0</v>
      </c>
      <c r="E194" s="44">
        <v>8.6</v>
      </c>
      <c r="F194" s="44">
        <v>6.19</v>
      </c>
      <c r="G194" s="44">
        <v>0.38</v>
      </c>
      <c r="H194" s="44">
        <v>-42.8536</v>
      </c>
      <c r="I194" s="49">
        <f>IF(Table2[[#This Row],[Order Priority]]=Introduction!$B$42,1,0)</f>
        <v>0</v>
      </c>
      <c r="J194" s="49">
        <f>IF(Table2[[#This Row],[Order Priority]]=Introduction!$B$43,1,0)</f>
        <v>0</v>
      </c>
      <c r="K194" s="49">
        <f>IF(Table2[[#This Row],[Order Priority]]=Introduction!$B$44,1,0)</f>
        <v>0</v>
      </c>
      <c r="L194" s="49">
        <f>IF(Table2[[#This Row],[Order Priority]]=Introduction!$B$45,1,0)</f>
        <v>0</v>
      </c>
      <c r="M194" s="49">
        <f>IF(Table2[[#This Row],[Ship Mode]]=Introduction!$C$42,1,0)</f>
        <v>0</v>
      </c>
      <c r="N194" s="48">
        <f>IF(Table2[[#This Row],[Ship Mode]]=Introduction!$C$44,1,0)</f>
        <v>1</v>
      </c>
      <c r="O194" s="48">
        <f>IF(Table2[[#This Row],[Customer Segment]]=Introduction!$D$45,1,0)</f>
        <v>0</v>
      </c>
      <c r="P194" s="48">
        <f>IF(Table2[[#This Row],[Customer Segment]]=Introduction!$D$42,1,0)</f>
        <v>0</v>
      </c>
      <c r="Q194" s="48">
        <f>IF(Table2[[#This Row],[Customer Segment]]=Introduction!$D$44,1,0)</f>
        <v>0</v>
      </c>
      <c r="R194" s="41">
        <v>447.89</v>
      </c>
      <c r="S1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customFormat="1" x14ac:dyDescent="0.2">
      <c r="A195" s="1" t="s">
        <v>46</v>
      </c>
      <c r="B195" s="1" t="s">
        <v>14</v>
      </c>
      <c r="C195" s="1" t="s">
        <v>70</v>
      </c>
      <c r="D195" s="46">
        <v>0</v>
      </c>
      <c r="E195" s="46">
        <v>8.6</v>
      </c>
      <c r="F195" s="46">
        <v>6.19</v>
      </c>
      <c r="G195" s="46">
        <v>0.38</v>
      </c>
      <c r="H195" s="46">
        <v>-33.211539999999999</v>
      </c>
      <c r="I195" s="49">
        <f>IF(Table2[[#This Row],[Order Priority]]=Introduction!$B$42,1,0)</f>
        <v>0</v>
      </c>
      <c r="J195" s="49">
        <f>IF(Table2[[#This Row],[Order Priority]]=Introduction!$B$43,1,0)</f>
        <v>0</v>
      </c>
      <c r="K195" s="49">
        <f>IF(Table2[[#This Row],[Order Priority]]=Introduction!$B$44,1,0)</f>
        <v>0</v>
      </c>
      <c r="L195" s="49">
        <f>IF(Table2[[#This Row],[Order Priority]]=Introduction!$B$45,1,0)</f>
        <v>0</v>
      </c>
      <c r="M195" s="49">
        <f>IF(Table2[[#This Row],[Ship Mode]]=Introduction!$C$42,1,0)</f>
        <v>0</v>
      </c>
      <c r="N195" s="48">
        <f>IF(Table2[[#This Row],[Ship Mode]]=Introduction!$C$44,1,0)</f>
        <v>1</v>
      </c>
      <c r="O195" s="48">
        <f>IF(Table2[[#This Row],[Customer Segment]]=Introduction!$D$45,1,0)</f>
        <v>0</v>
      </c>
      <c r="P195" s="48">
        <f>IF(Table2[[#This Row],[Customer Segment]]=Introduction!$D$42,1,0)</f>
        <v>0</v>
      </c>
      <c r="Q195" s="48">
        <f>IF(Table2[[#This Row],[Customer Segment]]=Introduction!$D$44,1,0)</f>
        <v>0</v>
      </c>
      <c r="R195" s="38">
        <v>111.97</v>
      </c>
      <c r="S1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customFormat="1" x14ac:dyDescent="0.2">
      <c r="A196" s="1" t="s">
        <v>1</v>
      </c>
      <c r="B196" s="1" t="s">
        <v>14</v>
      </c>
      <c r="C196" s="1" t="s">
        <v>3</v>
      </c>
      <c r="D196" s="44">
        <v>0.09</v>
      </c>
      <c r="E196" s="44">
        <v>28.48</v>
      </c>
      <c r="F196" s="44">
        <v>1.99</v>
      </c>
      <c r="G196" s="44">
        <v>0.4</v>
      </c>
      <c r="H196" s="44">
        <v>132.68700000000001</v>
      </c>
      <c r="I196" s="49">
        <f>IF(Table2[[#This Row],[Order Priority]]=Introduction!$B$42,1,0)</f>
        <v>1</v>
      </c>
      <c r="J196" s="49">
        <f>IF(Table2[[#This Row],[Order Priority]]=Introduction!$B$43,1,0)</f>
        <v>0</v>
      </c>
      <c r="K196" s="49">
        <f>IF(Table2[[#This Row],[Order Priority]]=Introduction!$B$44,1,0)</f>
        <v>0</v>
      </c>
      <c r="L196" s="49">
        <f>IF(Table2[[#This Row],[Order Priority]]=Introduction!$B$45,1,0)</f>
        <v>0</v>
      </c>
      <c r="M196" s="49">
        <f>IF(Table2[[#This Row],[Ship Mode]]=Introduction!$C$42,1,0)</f>
        <v>0</v>
      </c>
      <c r="N196" s="48">
        <f>IF(Table2[[#This Row],[Ship Mode]]=Introduction!$C$44,1,0)</f>
        <v>1</v>
      </c>
      <c r="O196" s="48">
        <f>IF(Table2[[#This Row],[Customer Segment]]=Introduction!$D$45,1,0)</f>
        <v>1</v>
      </c>
      <c r="P196" s="48">
        <f>IF(Table2[[#This Row],[Customer Segment]]=Introduction!$D$42,1,0)</f>
        <v>0</v>
      </c>
      <c r="Q196" s="48">
        <f>IF(Table2[[#This Row],[Customer Segment]]=Introduction!$D$44,1,0)</f>
        <v>0</v>
      </c>
      <c r="R196" s="41">
        <v>192.3</v>
      </c>
      <c r="S1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customFormat="1" x14ac:dyDescent="0.2">
      <c r="A197" s="1" t="s">
        <v>1</v>
      </c>
      <c r="B197" s="1" t="s">
        <v>63</v>
      </c>
      <c r="C197" s="1" t="s">
        <v>3</v>
      </c>
      <c r="D197" s="46">
        <v>0.08</v>
      </c>
      <c r="E197" s="46">
        <v>65.989999999999995</v>
      </c>
      <c r="F197" s="46">
        <v>4.99</v>
      </c>
      <c r="G197" s="46">
        <v>0.57999999999999996</v>
      </c>
      <c r="H197" s="46">
        <v>496.89</v>
      </c>
      <c r="I197" s="49">
        <f>IF(Table2[[#This Row],[Order Priority]]=Introduction!$B$42,1,0)</f>
        <v>1</v>
      </c>
      <c r="J197" s="49">
        <f>IF(Table2[[#This Row],[Order Priority]]=Introduction!$B$43,1,0)</f>
        <v>0</v>
      </c>
      <c r="K197" s="49">
        <f>IF(Table2[[#This Row],[Order Priority]]=Introduction!$B$44,1,0)</f>
        <v>0</v>
      </c>
      <c r="L197" s="49">
        <f>IF(Table2[[#This Row],[Order Priority]]=Introduction!$B$45,1,0)</f>
        <v>0</v>
      </c>
      <c r="M197" s="49">
        <f>IF(Table2[[#This Row],[Ship Mode]]=Introduction!$C$42,1,0)</f>
        <v>0</v>
      </c>
      <c r="N197" s="48">
        <f>IF(Table2[[#This Row],[Ship Mode]]=Introduction!$C$44,1,0)</f>
        <v>0</v>
      </c>
      <c r="O197" s="48">
        <f>IF(Table2[[#This Row],[Customer Segment]]=Introduction!$D$45,1,0)</f>
        <v>1</v>
      </c>
      <c r="P197" s="48">
        <f>IF(Table2[[#This Row],[Customer Segment]]=Introduction!$D$42,1,0)</f>
        <v>0</v>
      </c>
      <c r="Q197" s="48">
        <f>IF(Table2[[#This Row],[Customer Segment]]=Introduction!$D$44,1,0)</f>
        <v>0</v>
      </c>
      <c r="R197" s="38">
        <v>748.1</v>
      </c>
      <c r="S1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customFormat="1" x14ac:dyDescent="0.2">
      <c r="A198" s="1" t="s">
        <v>1</v>
      </c>
      <c r="B198" s="1" t="s">
        <v>14</v>
      </c>
      <c r="C198" s="1" t="s">
        <v>3</v>
      </c>
      <c r="D198" s="44">
        <v>0.09</v>
      </c>
      <c r="E198" s="44">
        <v>2.1800000000000002</v>
      </c>
      <c r="F198" s="44">
        <v>0.78</v>
      </c>
      <c r="G198" s="44">
        <v>0.52</v>
      </c>
      <c r="H198" s="44">
        <v>2.4548000000000001</v>
      </c>
      <c r="I198" s="49">
        <f>IF(Table2[[#This Row],[Order Priority]]=Introduction!$B$42,1,0)</f>
        <v>1</v>
      </c>
      <c r="J198" s="49">
        <f>IF(Table2[[#This Row],[Order Priority]]=Introduction!$B$43,1,0)</f>
        <v>0</v>
      </c>
      <c r="K198" s="49">
        <f>IF(Table2[[#This Row],[Order Priority]]=Introduction!$B$44,1,0)</f>
        <v>0</v>
      </c>
      <c r="L198" s="49">
        <f>IF(Table2[[#This Row],[Order Priority]]=Introduction!$B$45,1,0)</f>
        <v>0</v>
      </c>
      <c r="M198" s="49">
        <f>IF(Table2[[#This Row],[Ship Mode]]=Introduction!$C$42,1,0)</f>
        <v>0</v>
      </c>
      <c r="N198" s="48">
        <f>IF(Table2[[#This Row],[Ship Mode]]=Introduction!$C$44,1,0)</f>
        <v>1</v>
      </c>
      <c r="O198" s="48">
        <f>IF(Table2[[#This Row],[Customer Segment]]=Introduction!$D$45,1,0)</f>
        <v>1</v>
      </c>
      <c r="P198" s="48">
        <f>IF(Table2[[#This Row],[Customer Segment]]=Introduction!$D$42,1,0)</f>
        <v>0</v>
      </c>
      <c r="Q198" s="48">
        <f>IF(Table2[[#This Row],[Customer Segment]]=Introduction!$D$44,1,0)</f>
        <v>0</v>
      </c>
      <c r="R198" s="41">
        <v>19.12</v>
      </c>
      <c r="S1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customFormat="1" x14ac:dyDescent="0.2">
      <c r="A199" s="1" t="s">
        <v>1</v>
      </c>
      <c r="B199" s="1" t="s">
        <v>2</v>
      </c>
      <c r="C199" s="1" t="s">
        <v>3</v>
      </c>
      <c r="D199" s="46">
        <v>0.05</v>
      </c>
      <c r="E199" s="46">
        <v>179.29</v>
      </c>
      <c r="F199" s="46">
        <v>29.21</v>
      </c>
      <c r="G199" s="46">
        <v>0.76</v>
      </c>
      <c r="H199" s="46">
        <v>-537.27977731999999</v>
      </c>
      <c r="I199" s="49">
        <f>IF(Table2[[#This Row],[Order Priority]]=Introduction!$B$42,1,0)</f>
        <v>1</v>
      </c>
      <c r="J199" s="49">
        <f>IF(Table2[[#This Row],[Order Priority]]=Introduction!$B$43,1,0)</f>
        <v>0</v>
      </c>
      <c r="K199" s="49">
        <f>IF(Table2[[#This Row],[Order Priority]]=Introduction!$B$44,1,0)</f>
        <v>0</v>
      </c>
      <c r="L199" s="49">
        <f>IF(Table2[[#This Row],[Order Priority]]=Introduction!$B$45,1,0)</f>
        <v>0</v>
      </c>
      <c r="M199" s="49">
        <f>IF(Table2[[#This Row],[Ship Mode]]=Introduction!$C$42,1,0)</f>
        <v>1</v>
      </c>
      <c r="N199" s="48">
        <f>IF(Table2[[#This Row],[Ship Mode]]=Introduction!$C$44,1,0)</f>
        <v>0</v>
      </c>
      <c r="O199" s="48">
        <f>IF(Table2[[#This Row],[Customer Segment]]=Introduction!$D$45,1,0)</f>
        <v>1</v>
      </c>
      <c r="P199" s="48">
        <f>IF(Table2[[#This Row],[Customer Segment]]=Introduction!$D$42,1,0)</f>
        <v>0</v>
      </c>
      <c r="Q199" s="48">
        <f>IF(Table2[[#This Row],[Customer Segment]]=Introduction!$D$44,1,0)</f>
        <v>0</v>
      </c>
      <c r="R199" s="38">
        <v>186.64</v>
      </c>
      <c r="S1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customFormat="1" x14ac:dyDescent="0.2">
      <c r="A200" s="1" t="s">
        <v>1</v>
      </c>
      <c r="B200" s="1" t="s">
        <v>14</v>
      </c>
      <c r="C200" s="1" t="s">
        <v>15</v>
      </c>
      <c r="D200" s="44">
        <v>0.02</v>
      </c>
      <c r="E200" s="44">
        <v>110.98</v>
      </c>
      <c r="F200" s="44">
        <v>13.99</v>
      </c>
      <c r="G200" s="44">
        <v>0.69</v>
      </c>
      <c r="H200" s="44">
        <v>-106.3424</v>
      </c>
      <c r="I200" s="49">
        <f>IF(Table2[[#This Row],[Order Priority]]=Introduction!$B$42,1,0)</f>
        <v>1</v>
      </c>
      <c r="J200" s="49">
        <f>IF(Table2[[#This Row],[Order Priority]]=Introduction!$B$43,1,0)</f>
        <v>0</v>
      </c>
      <c r="K200" s="49">
        <f>IF(Table2[[#This Row],[Order Priority]]=Introduction!$B$44,1,0)</f>
        <v>0</v>
      </c>
      <c r="L200" s="49">
        <f>IF(Table2[[#This Row],[Order Priority]]=Introduction!$B$45,1,0)</f>
        <v>0</v>
      </c>
      <c r="M200" s="49">
        <f>IF(Table2[[#This Row],[Ship Mode]]=Introduction!$C$42,1,0)</f>
        <v>0</v>
      </c>
      <c r="N200" s="48">
        <f>IF(Table2[[#This Row],[Ship Mode]]=Introduction!$C$44,1,0)</f>
        <v>1</v>
      </c>
      <c r="O200" s="48">
        <f>IF(Table2[[#This Row],[Customer Segment]]=Introduction!$D$45,1,0)</f>
        <v>0</v>
      </c>
      <c r="P200" s="48">
        <f>IF(Table2[[#This Row],[Customer Segment]]=Introduction!$D$42,1,0)</f>
        <v>1</v>
      </c>
      <c r="Q200" s="48">
        <f>IF(Table2[[#This Row],[Customer Segment]]=Introduction!$D$44,1,0)</f>
        <v>0</v>
      </c>
      <c r="R200" s="41">
        <v>226.53</v>
      </c>
      <c r="S2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customFormat="1" x14ac:dyDescent="0.2">
      <c r="A201" s="1" t="s">
        <v>1</v>
      </c>
      <c r="B201" s="1" t="s">
        <v>14</v>
      </c>
      <c r="C201" s="1" t="s">
        <v>15</v>
      </c>
      <c r="D201" s="46">
        <v>0.01</v>
      </c>
      <c r="E201" s="46">
        <v>8.01</v>
      </c>
      <c r="F201" s="46">
        <v>2.87</v>
      </c>
      <c r="G201" s="46">
        <v>0.4</v>
      </c>
      <c r="H201" s="46">
        <v>44.976799999999997</v>
      </c>
      <c r="I201" s="49">
        <f>IF(Table2[[#This Row],[Order Priority]]=Introduction!$B$42,1,0)</f>
        <v>1</v>
      </c>
      <c r="J201" s="49">
        <f>IF(Table2[[#This Row],[Order Priority]]=Introduction!$B$43,1,0)</f>
        <v>0</v>
      </c>
      <c r="K201" s="49">
        <f>IF(Table2[[#This Row],[Order Priority]]=Introduction!$B$44,1,0)</f>
        <v>0</v>
      </c>
      <c r="L201" s="49">
        <f>IF(Table2[[#This Row],[Order Priority]]=Introduction!$B$45,1,0)</f>
        <v>0</v>
      </c>
      <c r="M201" s="49">
        <f>IF(Table2[[#This Row],[Ship Mode]]=Introduction!$C$42,1,0)</f>
        <v>0</v>
      </c>
      <c r="N201" s="48">
        <f>IF(Table2[[#This Row],[Ship Mode]]=Introduction!$C$44,1,0)</f>
        <v>1</v>
      </c>
      <c r="O201" s="48">
        <f>IF(Table2[[#This Row],[Customer Segment]]=Introduction!$D$45,1,0)</f>
        <v>0</v>
      </c>
      <c r="P201" s="48">
        <f>IF(Table2[[#This Row],[Customer Segment]]=Introduction!$D$42,1,0)</f>
        <v>1</v>
      </c>
      <c r="Q201" s="48">
        <f>IF(Table2[[#This Row],[Customer Segment]]=Introduction!$D$44,1,0)</f>
        <v>0</v>
      </c>
      <c r="R201" s="38">
        <v>68.650000000000006</v>
      </c>
      <c r="S2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customFormat="1" x14ac:dyDescent="0.2">
      <c r="A202" s="1" t="s">
        <v>13</v>
      </c>
      <c r="B202" s="1" t="s">
        <v>14</v>
      </c>
      <c r="C202" s="1" t="s">
        <v>70</v>
      </c>
      <c r="D202" s="44">
        <v>0.03</v>
      </c>
      <c r="E202" s="44">
        <v>7.37</v>
      </c>
      <c r="F202" s="44">
        <v>5.53</v>
      </c>
      <c r="G202" s="44">
        <v>0.69</v>
      </c>
      <c r="H202" s="44">
        <v>-133.69999999999999</v>
      </c>
      <c r="I202" s="49">
        <f>IF(Table2[[#This Row],[Order Priority]]=Introduction!$B$42,1,0)</f>
        <v>0</v>
      </c>
      <c r="J202" s="49">
        <f>IF(Table2[[#This Row],[Order Priority]]=Introduction!$B$43,1,0)</f>
        <v>1</v>
      </c>
      <c r="K202" s="49">
        <f>IF(Table2[[#This Row],[Order Priority]]=Introduction!$B$44,1,0)</f>
        <v>0</v>
      </c>
      <c r="L202" s="49">
        <f>IF(Table2[[#This Row],[Order Priority]]=Introduction!$B$45,1,0)</f>
        <v>0</v>
      </c>
      <c r="M202" s="49">
        <f>IF(Table2[[#This Row],[Ship Mode]]=Introduction!$C$42,1,0)</f>
        <v>0</v>
      </c>
      <c r="N202" s="48">
        <f>IF(Table2[[#This Row],[Ship Mode]]=Introduction!$C$44,1,0)</f>
        <v>1</v>
      </c>
      <c r="O202" s="48">
        <f>IF(Table2[[#This Row],[Customer Segment]]=Introduction!$D$45,1,0)</f>
        <v>0</v>
      </c>
      <c r="P202" s="48">
        <f>IF(Table2[[#This Row],[Customer Segment]]=Introduction!$D$42,1,0)</f>
        <v>0</v>
      </c>
      <c r="Q202" s="48">
        <f>IF(Table2[[#This Row],[Customer Segment]]=Introduction!$D$44,1,0)</f>
        <v>0</v>
      </c>
      <c r="R202" s="41">
        <v>85.79</v>
      </c>
      <c r="S2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customFormat="1" x14ac:dyDescent="0.2">
      <c r="A203" s="1" t="s">
        <v>23</v>
      </c>
      <c r="B203" s="1" t="s">
        <v>14</v>
      </c>
      <c r="C203" s="1" t="s">
        <v>70</v>
      </c>
      <c r="D203" s="46">
        <v>0.04</v>
      </c>
      <c r="E203" s="46">
        <v>22.72</v>
      </c>
      <c r="F203" s="46">
        <v>8.99</v>
      </c>
      <c r="G203" s="46">
        <v>0.44</v>
      </c>
      <c r="H203" s="46">
        <v>-678.49599999999998</v>
      </c>
      <c r="I203" s="49">
        <f>IF(Table2[[#This Row],[Order Priority]]=Introduction!$B$42,1,0)</f>
        <v>0</v>
      </c>
      <c r="J203" s="49">
        <f>IF(Table2[[#This Row],[Order Priority]]=Introduction!$B$43,1,0)</f>
        <v>0</v>
      </c>
      <c r="K203" s="49">
        <f>IF(Table2[[#This Row],[Order Priority]]=Introduction!$B$44,1,0)</f>
        <v>1</v>
      </c>
      <c r="L203" s="49">
        <f>IF(Table2[[#This Row],[Order Priority]]=Introduction!$B$45,1,0)</f>
        <v>0</v>
      </c>
      <c r="M203" s="49">
        <f>IF(Table2[[#This Row],[Ship Mode]]=Introduction!$C$42,1,0)</f>
        <v>0</v>
      </c>
      <c r="N203" s="48">
        <f>IF(Table2[[#This Row],[Ship Mode]]=Introduction!$C$44,1,0)</f>
        <v>1</v>
      </c>
      <c r="O203" s="48">
        <f>IF(Table2[[#This Row],[Customer Segment]]=Introduction!$D$45,1,0)</f>
        <v>0</v>
      </c>
      <c r="P203" s="48">
        <f>IF(Table2[[#This Row],[Customer Segment]]=Introduction!$D$42,1,0)</f>
        <v>0</v>
      </c>
      <c r="Q203" s="48">
        <f>IF(Table2[[#This Row],[Customer Segment]]=Introduction!$D$44,1,0)</f>
        <v>0</v>
      </c>
      <c r="R203" s="38">
        <v>202.41</v>
      </c>
      <c r="S2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customFormat="1" x14ac:dyDescent="0.2">
      <c r="A204" s="1" t="s">
        <v>23</v>
      </c>
      <c r="B204" s="1" t="s">
        <v>14</v>
      </c>
      <c r="C204" s="1" t="s">
        <v>70</v>
      </c>
      <c r="D204" s="44">
        <v>0.04</v>
      </c>
      <c r="E204" s="44">
        <v>22.72</v>
      </c>
      <c r="F204" s="44">
        <v>8.99</v>
      </c>
      <c r="G204" s="44">
        <v>0.44</v>
      </c>
      <c r="H204" s="44">
        <v>70.028000000000006</v>
      </c>
      <c r="I204" s="49">
        <f>IF(Table2[[#This Row],[Order Priority]]=Introduction!$B$42,1,0)</f>
        <v>0</v>
      </c>
      <c r="J204" s="49">
        <f>IF(Table2[[#This Row],[Order Priority]]=Introduction!$B$43,1,0)</f>
        <v>0</v>
      </c>
      <c r="K204" s="49">
        <f>IF(Table2[[#This Row],[Order Priority]]=Introduction!$B$44,1,0)</f>
        <v>1</v>
      </c>
      <c r="L204" s="49">
        <f>IF(Table2[[#This Row],[Order Priority]]=Introduction!$B$45,1,0)</f>
        <v>0</v>
      </c>
      <c r="M204" s="49">
        <f>IF(Table2[[#This Row],[Ship Mode]]=Introduction!$C$42,1,0)</f>
        <v>0</v>
      </c>
      <c r="N204" s="48">
        <f>IF(Table2[[#This Row],[Ship Mode]]=Introduction!$C$44,1,0)</f>
        <v>1</v>
      </c>
      <c r="O204" s="48">
        <f>IF(Table2[[#This Row],[Customer Segment]]=Introduction!$D$45,1,0)</f>
        <v>0</v>
      </c>
      <c r="P204" s="48">
        <f>IF(Table2[[#This Row],[Customer Segment]]=Introduction!$D$42,1,0)</f>
        <v>0</v>
      </c>
      <c r="Q204" s="48">
        <f>IF(Table2[[#This Row],[Customer Segment]]=Introduction!$D$44,1,0)</f>
        <v>0</v>
      </c>
      <c r="R204" s="41">
        <v>832.14</v>
      </c>
      <c r="S2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customFormat="1" x14ac:dyDescent="0.2">
      <c r="A205" s="1" t="s">
        <v>23</v>
      </c>
      <c r="B205" s="1" t="s">
        <v>63</v>
      </c>
      <c r="C205" s="1" t="s">
        <v>70</v>
      </c>
      <c r="D205" s="46">
        <v>0.04</v>
      </c>
      <c r="E205" s="46">
        <v>2.98</v>
      </c>
      <c r="F205" s="46">
        <v>2.0299999999999998</v>
      </c>
      <c r="G205" s="46">
        <v>0.56999999999999995</v>
      </c>
      <c r="H205" s="46">
        <v>-22.01</v>
      </c>
      <c r="I205" s="49">
        <f>IF(Table2[[#This Row],[Order Priority]]=Introduction!$B$42,1,0)</f>
        <v>0</v>
      </c>
      <c r="J205" s="49">
        <f>IF(Table2[[#This Row],[Order Priority]]=Introduction!$B$43,1,0)</f>
        <v>0</v>
      </c>
      <c r="K205" s="49">
        <f>IF(Table2[[#This Row],[Order Priority]]=Introduction!$B$44,1,0)</f>
        <v>1</v>
      </c>
      <c r="L205" s="49">
        <f>IF(Table2[[#This Row],[Order Priority]]=Introduction!$B$45,1,0)</f>
        <v>0</v>
      </c>
      <c r="M205" s="49">
        <f>IF(Table2[[#This Row],[Ship Mode]]=Introduction!$C$42,1,0)</f>
        <v>0</v>
      </c>
      <c r="N205" s="48">
        <f>IF(Table2[[#This Row],[Ship Mode]]=Introduction!$C$44,1,0)</f>
        <v>0</v>
      </c>
      <c r="O205" s="48">
        <f>IF(Table2[[#This Row],[Customer Segment]]=Introduction!$D$45,1,0)</f>
        <v>0</v>
      </c>
      <c r="P205" s="48">
        <f>IF(Table2[[#This Row],[Customer Segment]]=Introduction!$D$42,1,0)</f>
        <v>0</v>
      </c>
      <c r="Q205" s="48">
        <f>IF(Table2[[#This Row],[Customer Segment]]=Introduction!$D$44,1,0)</f>
        <v>0</v>
      </c>
      <c r="R205" s="38">
        <v>15.7</v>
      </c>
      <c r="S2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customFormat="1" x14ac:dyDescent="0.2">
      <c r="A206" s="1" t="s">
        <v>23</v>
      </c>
      <c r="B206" s="1" t="s">
        <v>14</v>
      </c>
      <c r="C206" s="1" t="s">
        <v>70</v>
      </c>
      <c r="D206" s="44">
        <v>0.01</v>
      </c>
      <c r="E206" s="44">
        <v>125.99</v>
      </c>
      <c r="F206" s="44">
        <v>8.99</v>
      </c>
      <c r="G206" s="44">
        <v>0.59</v>
      </c>
      <c r="H206" s="44">
        <v>426.46032000000002</v>
      </c>
      <c r="I206" s="49">
        <f>IF(Table2[[#This Row],[Order Priority]]=Introduction!$B$42,1,0)</f>
        <v>0</v>
      </c>
      <c r="J206" s="49">
        <f>IF(Table2[[#This Row],[Order Priority]]=Introduction!$B$43,1,0)</f>
        <v>0</v>
      </c>
      <c r="K206" s="49">
        <f>IF(Table2[[#This Row],[Order Priority]]=Introduction!$B$44,1,0)</f>
        <v>1</v>
      </c>
      <c r="L206" s="49">
        <f>IF(Table2[[#This Row],[Order Priority]]=Introduction!$B$45,1,0)</f>
        <v>0</v>
      </c>
      <c r="M206" s="49">
        <f>IF(Table2[[#This Row],[Ship Mode]]=Introduction!$C$42,1,0)</f>
        <v>0</v>
      </c>
      <c r="N206" s="48">
        <f>IF(Table2[[#This Row],[Ship Mode]]=Introduction!$C$44,1,0)</f>
        <v>1</v>
      </c>
      <c r="O206" s="48">
        <f>IF(Table2[[#This Row],[Customer Segment]]=Introduction!$D$45,1,0)</f>
        <v>0</v>
      </c>
      <c r="P206" s="48">
        <f>IF(Table2[[#This Row],[Customer Segment]]=Introduction!$D$42,1,0)</f>
        <v>0</v>
      </c>
      <c r="Q206" s="48">
        <f>IF(Table2[[#This Row],[Customer Segment]]=Introduction!$D$44,1,0)</f>
        <v>0</v>
      </c>
      <c r="R206" s="41">
        <v>680.65</v>
      </c>
      <c r="S2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customFormat="1" x14ac:dyDescent="0.2">
      <c r="A207" s="1" t="s">
        <v>92</v>
      </c>
      <c r="B207" s="1" t="s">
        <v>14</v>
      </c>
      <c r="C207" s="1" t="s">
        <v>47</v>
      </c>
      <c r="D207" s="46">
        <v>0</v>
      </c>
      <c r="E207" s="46">
        <v>13.43</v>
      </c>
      <c r="F207" s="46">
        <v>5.5</v>
      </c>
      <c r="G207" s="46">
        <v>0.56999999999999995</v>
      </c>
      <c r="H207" s="46">
        <v>-253.77799999999999</v>
      </c>
      <c r="I207" s="49">
        <f>IF(Table2[[#This Row],[Order Priority]]=Introduction!$B$42,1,0)</f>
        <v>0</v>
      </c>
      <c r="J207" s="49">
        <f>IF(Table2[[#This Row],[Order Priority]]=Introduction!$B$43,1,0)</f>
        <v>0</v>
      </c>
      <c r="K207" s="49">
        <f>IF(Table2[[#This Row],[Order Priority]]=Introduction!$B$44,1,0)</f>
        <v>0</v>
      </c>
      <c r="L207" s="49">
        <f>IF(Table2[[#This Row],[Order Priority]]=Introduction!$B$45,1,0)</f>
        <v>1</v>
      </c>
      <c r="M207" s="49">
        <f>IF(Table2[[#This Row],[Ship Mode]]=Introduction!$C$42,1,0)</f>
        <v>0</v>
      </c>
      <c r="N207" s="48">
        <f>IF(Table2[[#This Row],[Ship Mode]]=Introduction!$C$44,1,0)</f>
        <v>1</v>
      </c>
      <c r="O207" s="48">
        <f>IF(Table2[[#This Row],[Customer Segment]]=Introduction!$D$45,1,0)</f>
        <v>0</v>
      </c>
      <c r="P207" s="48">
        <f>IF(Table2[[#This Row],[Customer Segment]]=Introduction!$D$42,1,0)</f>
        <v>0</v>
      </c>
      <c r="Q207" s="48">
        <f>IF(Table2[[#This Row],[Customer Segment]]=Introduction!$D$44,1,0)</f>
        <v>1</v>
      </c>
      <c r="R207" s="38">
        <v>129.54</v>
      </c>
      <c r="S2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customFormat="1" x14ac:dyDescent="0.2">
      <c r="A208" s="1" t="s">
        <v>92</v>
      </c>
      <c r="B208" s="1" t="s">
        <v>14</v>
      </c>
      <c r="C208" s="1" t="s">
        <v>70</v>
      </c>
      <c r="D208" s="44">
        <v>0.1</v>
      </c>
      <c r="E208" s="44">
        <v>5.81</v>
      </c>
      <c r="F208" s="44">
        <v>8.49</v>
      </c>
      <c r="G208" s="44">
        <v>0.39</v>
      </c>
      <c r="H208" s="44">
        <v>-350.43950000000001</v>
      </c>
      <c r="I208" s="49">
        <f>IF(Table2[[#This Row],[Order Priority]]=Introduction!$B$42,1,0)</f>
        <v>0</v>
      </c>
      <c r="J208" s="49">
        <f>IF(Table2[[#This Row],[Order Priority]]=Introduction!$B$43,1,0)</f>
        <v>0</v>
      </c>
      <c r="K208" s="49">
        <f>IF(Table2[[#This Row],[Order Priority]]=Introduction!$B$44,1,0)</f>
        <v>0</v>
      </c>
      <c r="L208" s="49">
        <f>IF(Table2[[#This Row],[Order Priority]]=Introduction!$B$45,1,0)</f>
        <v>1</v>
      </c>
      <c r="M208" s="49">
        <f>IF(Table2[[#This Row],[Ship Mode]]=Introduction!$C$42,1,0)</f>
        <v>0</v>
      </c>
      <c r="N208" s="48">
        <f>IF(Table2[[#This Row],[Ship Mode]]=Introduction!$C$44,1,0)</f>
        <v>1</v>
      </c>
      <c r="O208" s="48">
        <f>IF(Table2[[#This Row],[Customer Segment]]=Introduction!$D$45,1,0)</f>
        <v>0</v>
      </c>
      <c r="P208" s="48">
        <f>IF(Table2[[#This Row],[Customer Segment]]=Introduction!$D$42,1,0)</f>
        <v>0</v>
      </c>
      <c r="Q208" s="48">
        <f>IF(Table2[[#This Row],[Customer Segment]]=Introduction!$D$44,1,0)</f>
        <v>0</v>
      </c>
      <c r="R208" s="41">
        <v>64.959999999999994</v>
      </c>
      <c r="S2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customFormat="1" x14ac:dyDescent="0.2">
      <c r="A209" s="1" t="s">
        <v>92</v>
      </c>
      <c r="B209" s="1" t="s">
        <v>14</v>
      </c>
      <c r="C209" s="1" t="s">
        <v>70</v>
      </c>
      <c r="D209" s="46">
        <v>0.03</v>
      </c>
      <c r="E209" s="46">
        <v>1.81</v>
      </c>
      <c r="F209" s="46">
        <v>0.75</v>
      </c>
      <c r="G209" s="46">
        <v>0.52</v>
      </c>
      <c r="H209" s="46">
        <v>4.2027999999999999</v>
      </c>
      <c r="I209" s="49">
        <f>IF(Table2[[#This Row],[Order Priority]]=Introduction!$B$42,1,0)</f>
        <v>0</v>
      </c>
      <c r="J209" s="49">
        <f>IF(Table2[[#This Row],[Order Priority]]=Introduction!$B$43,1,0)</f>
        <v>0</v>
      </c>
      <c r="K209" s="49">
        <f>IF(Table2[[#This Row],[Order Priority]]=Introduction!$B$44,1,0)</f>
        <v>0</v>
      </c>
      <c r="L209" s="49">
        <f>IF(Table2[[#This Row],[Order Priority]]=Introduction!$B$45,1,0)</f>
        <v>1</v>
      </c>
      <c r="M209" s="49">
        <f>IF(Table2[[#This Row],[Ship Mode]]=Introduction!$C$42,1,0)</f>
        <v>0</v>
      </c>
      <c r="N209" s="48">
        <f>IF(Table2[[#This Row],[Ship Mode]]=Introduction!$C$44,1,0)</f>
        <v>1</v>
      </c>
      <c r="O209" s="48">
        <f>IF(Table2[[#This Row],[Customer Segment]]=Introduction!$D$45,1,0)</f>
        <v>0</v>
      </c>
      <c r="P209" s="48">
        <f>IF(Table2[[#This Row],[Customer Segment]]=Introduction!$D$42,1,0)</f>
        <v>0</v>
      </c>
      <c r="Q209" s="48">
        <f>IF(Table2[[#This Row],[Customer Segment]]=Introduction!$D$44,1,0)</f>
        <v>0</v>
      </c>
      <c r="R209" s="38">
        <v>19.14</v>
      </c>
      <c r="S2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customFormat="1" x14ac:dyDescent="0.2">
      <c r="A210" s="1" t="s">
        <v>46</v>
      </c>
      <c r="B210" s="1" t="s">
        <v>14</v>
      </c>
      <c r="C210" s="1" t="s">
        <v>47</v>
      </c>
      <c r="D210" s="44">
        <v>0.02</v>
      </c>
      <c r="E210" s="44">
        <v>12.99</v>
      </c>
      <c r="F210" s="44">
        <v>14.37</v>
      </c>
      <c r="G210" s="44">
        <v>0.73</v>
      </c>
      <c r="H210" s="44">
        <v>-159.86000000000001</v>
      </c>
      <c r="I210" s="49">
        <f>IF(Table2[[#This Row],[Order Priority]]=Introduction!$B$42,1,0)</f>
        <v>0</v>
      </c>
      <c r="J210" s="49">
        <f>IF(Table2[[#This Row],[Order Priority]]=Introduction!$B$43,1,0)</f>
        <v>0</v>
      </c>
      <c r="K210" s="49">
        <f>IF(Table2[[#This Row],[Order Priority]]=Introduction!$B$44,1,0)</f>
        <v>0</v>
      </c>
      <c r="L210" s="49">
        <f>IF(Table2[[#This Row],[Order Priority]]=Introduction!$B$45,1,0)</f>
        <v>0</v>
      </c>
      <c r="M210" s="49">
        <f>IF(Table2[[#This Row],[Ship Mode]]=Introduction!$C$42,1,0)</f>
        <v>0</v>
      </c>
      <c r="N210" s="48">
        <f>IF(Table2[[#This Row],[Ship Mode]]=Introduction!$C$44,1,0)</f>
        <v>1</v>
      </c>
      <c r="O210" s="48">
        <f>IF(Table2[[#This Row],[Customer Segment]]=Introduction!$D$45,1,0)</f>
        <v>0</v>
      </c>
      <c r="P210" s="48">
        <f>IF(Table2[[#This Row],[Customer Segment]]=Introduction!$D$42,1,0)</f>
        <v>0</v>
      </c>
      <c r="Q210" s="48">
        <f>IF(Table2[[#This Row],[Customer Segment]]=Introduction!$D$44,1,0)</f>
        <v>1</v>
      </c>
      <c r="R210" s="41">
        <v>67.64</v>
      </c>
      <c r="S2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customFormat="1" x14ac:dyDescent="0.2">
      <c r="A211" s="1" t="s">
        <v>46</v>
      </c>
      <c r="B211" s="1" t="s">
        <v>14</v>
      </c>
      <c r="C211" s="1" t="s">
        <v>47</v>
      </c>
      <c r="D211" s="46">
        <v>0.05</v>
      </c>
      <c r="E211" s="46">
        <v>35.44</v>
      </c>
      <c r="F211" s="46">
        <v>7.5</v>
      </c>
      <c r="G211" s="46">
        <v>0.38</v>
      </c>
      <c r="H211" s="46">
        <v>165.88980000000001</v>
      </c>
      <c r="I211" s="49">
        <f>IF(Table2[[#This Row],[Order Priority]]=Introduction!$B$42,1,0)</f>
        <v>0</v>
      </c>
      <c r="J211" s="49">
        <f>IF(Table2[[#This Row],[Order Priority]]=Introduction!$B$43,1,0)</f>
        <v>0</v>
      </c>
      <c r="K211" s="49">
        <f>IF(Table2[[#This Row],[Order Priority]]=Introduction!$B$44,1,0)</f>
        <v>0</v>
      </c>
      <c r="L211" s="49">
        <f>IF(Table2[[#This Row],[Order Priority]]=Introduction!$B$45,1,0)</f>
        <v>0</v>
      </c>
      <c r="M211" s="49">
        <f>IF(Table2[[#This Row],[Ship Mode]]=Introduction!$C$42,1,0)</f>
        <v>0</v>
      </c>
      <c r="N211" s="48">
        <f>IF(Table2[[#This Row],[Ship Mode]]=Introduction!$C$44,1,0)</f>
        <v>1</v>
      </c>
      <c r="O211" s="48">
        <f>IF(Table2[[#This Row],[Customer Segment]]=Introduction!$D$45,1,0)</f>
        <v>0</v>
      </c>
      <c r="P211" s="48">
        <f>IF(Table2[[#This Row],[Customer Segment]]=Introduction!$D$42,1,0)</f>
        <v>0</v>
      </c>
      <c r="Q211" s="48">
        <f>IF(Table2[[#This Row],[Customer Segment]]=Introduction!$D$44,1,0)</f>
        <v>1</v>
      </c>
      <c r="R211" s="38">
        <v>240.42</v>
      </c>
      <c r="S2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customFormat="1" x14ac:dyDescent="0.2">
      <c r="A212" s="1" t="s">
        <v>46</v>
      </c>
      <c r="B212" s="1" t="s">
        <v>14</v>
      </c>
      <c r="C212" s="1" t="s">
        <v>47</v>
      </c>
      <c r="D212" s="44">
        <v>0.02</v>
      </c>
      <c r="E212" s="44">
        <v>12.98</v>
      </c>
      <c r="F212" s="44">
        <v>3.14</v>
      </c>
      <c r="G212" s="44">
        <v>0.6</v>
      </c>
      <c r="H212" s="44">
        <v>75.010000000000005</v>
      </c>
      <c r="I212" s="49">
        <f>IF(Table2[[#This Row],[Order Priority]]=Introduction!$B$42,1,0)</f>
        <v>0</v>
      </c>
      <c r="J212" s="49">
        <f>IF(Table2[[#This Row],[Order Priority]]=Introduction!$B$43,1,0)</f>
        <v>0</v>
      </c>
      <c r="K212" s="49">
        <f>IF(Table2[[#This Row],[Order Priority]]=Introduction!$B$44,1,0)</f>
        <v>0</v>
      </c>
      <c r="L212" s="49">
        <f>IF(Table2[[#This Row],[Order Priority]]=Introduction!$B$45,1,0)</f>
        <v>0</v>
      </c>
      <c r="M212" s="49">
        <f>IF(Table2[[#This Row],[Ship Mode]]=Introduction!$C$42,1,0)</f>
        <v>0</v>
      </c>
      <c r="N212" s="48">
        <f>IF(Table2[[#This Row],[Ship Mode]]=Introduction!$C$44,1,0)</f>
        <v>1</v>
      </c>
      <c r="O212" s="48">
        <f>IF(Table2[[#This Row],[Customer Segment]]=Introduction!$D$45,1,0)</f>
        <v>0</v>
      </c>
      <c r="P212" s="48">
        <f>IF(Table2[[#This Row],[Customer Segment]]=Introduction!$D$42,1,0)</f>
        <v>0</v>
      </c>
      <c r="Q212" s="48">
        <f>IF(Table2[[#This Row],[Customer Segment]]=Introduction!$D$44,1,0)</f>
        <v>1</v>
      </c>
      <c r="R212" s="41">
        <v>184.4</v>
      </c>
      <c r="S2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customFormat="1" x14ac:dyDescent="0.2">
      <c r="A213" s="1" t="s">
        <v>1</v>
      </c>
      <c r="B213" s="1" t="s">
        <v>14</v>
      </c>
      <c r="C213" s="1" t="s">
        <v>3</v>
      </c>
      <c r="D213" s="46">
        <v>0.08</v>
      </c>
      <c r="E213" s="46">
        <v>30.53</v>
      </c>
      <c r="F213" s="46">
        <v>19.989999999999998</v>
      </c>
      <c r="G213" s="46">
        <v>0.39</v>
      </c>
      <c r="H213" s="46">
        <v>-239.8656</v>
      </c>
      <c r="I213" s="49">
        <f>IF(Table2[[#This Row],[Order Priority]]=Introduction!$B$42,1,0)</f>
        <v>1</v>
      </c>
      <c r="J213" s="49">
        <f>IF(Table2[[#This Row],[Order Priority]]=Introduction!$B$43,1,0)</f>
        <v>0</v>
      </c>
      <c r="K213" s="49">
        <f>IF(Table2[[#This Row],[Order Priority]]=Introduction!$B$44,1,0)</f>
        <v>0</v>
      </c>
      <c r="L213" s="49">
        <f>IF(Table2[[#This Row],[Order Priority]]=Introduction!$B$45,1,0)</f>
        <v>0</v>
      </c>
      <c r="M213" s="49">
        <f>IF(Table2[[#This Row],[Ship Mode]]=Introduction!$C$42,1,0)</f>
        <v>0</v>
      </c>
      <c r="N213" s="48">
        <f>IF(Table2[[#This Row],[Ship Mode]]=Introduction!$C$44,1,0)</f>
        <v>1</v>
      </c>
      <c r="O213" s="48">
        <f>IF(Table2[[#This Row],[Customer Segment]]=Introduction!$D$45,1,0)</f>
        <v>1</v>
      </c>
      <c r="P213" s="48">
        <f>IF(Table2[[#This Row],[Customer Segment]]=Introduction!$D$42,1,0)</f>
        <v>0</v>
      </c>
      <c r="Q213" s="48">
        <f>IF(Table2[[#This Row],[Customer Segment]]=Introduction!$D$44,1,0)</f>
        <v>0</v>
      </c>
      <c r="R213" s="38">
        <v>285.87</v>
      </c>
      <c r="S2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customFormat="1" x14ac:dyDescent="0.2">
      <c r="A214" s="1" t="s">
        <v>1</v>
      </c>
      <c r="B214" s="1" t="s">
        <v>14</v>
      </c>
      <c r="C214" s="1" t="s">
        <v>3</v>
      </c>
      <c r="D214" s="44">
        <v>0.01</v>
      </c>
      <c r="E214" s="44">
        <v>1.68</v>
      </c>
      <c r="F214" s="44">
        <v>1.57</v>
      </c>
      <c r="G214" s="44">
        <v>0.59</v>
      </c>
      <c r="H214" s="44">
        <v>-53.444000000000003</v>
      </c>
      <c r="I214" s="49">
        <f>IF(Table2[[#This Row],[Order Priority]]=Introduction!$B$42,1,0)</f>
        <v>1</v>
      </c>
      <c r="J214" s="49">
        <f>IF(Table2[[#This Row],[Order Priority]]=Introduction!$B$43,1,0)</f>
        <v>0</v>
      </c>
      <c r="K214" s="49">
        <f>IF(Table2[[#This Row],[Order Priority]]=Introduction!$B$44,1,0)</f>
        <v>0</v>
      </c>
      <c r="L214" s="49">
        <f>IF(Table2[[#This Row],[Order Priority]]=Introduction!$B$45,1,0)</f>
        <v>0</v>
      </c>
      <c r="M214" s="49">
        <f>IF(Table2[[#This Row],[Ship Mode]]=Introduction!$C$42,1,0)</f>
        <v>0</v>
      </c>
      <c r="N214" s="48">
        <f>IF(Table2[[#This Row],[Ship Mode]]=Introduction!$C$44,1,0)</f>
        <v>1</v>
      </c>
      <c r="O214" s="48">
        <f>IF(Table2[[#This Row],[Customer Segment]]=Introduction!$D$45,1,0)</f>
        <v>1</v>
      </c>
      <c r="P214" s="48">
        <f>IF(Table2[[#This Row],[Customer Segment]]=Introduction!$D$42,1,0)</f>
        <v>0</v>
      </c>
      <c r="Q214" s="48">
        <f>IF(Table2[[#This Row],[Customer Segment]]=Introduction!$D$44,1,0)</f>
        <v>0</v>
      </c>
      <c r="R214" s="41">
        <v>20.37</v>
      </c>
      <c r="S2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customFormat="1" x14ac:dyDescent="0.2">
      <c r="A215" s="1" t="s">
        <v>1</v>
      </c>
      <c r="B215" s="1" t="s">
        <v>14</v>
      </c>
      <c r="C215" s="1" t="s">
        <v>15</v>
      </c>
      <c r="D215" s="46">
        <v>7.0000000000000007E-2</v>
      </c>
      <c r="E215" s="46">
        <v>4.91</v>
      </c>
      <c r="F215" s="46">
        <v>0.5</v>
      </c>
      <c r="G215" s="46">
        <v>0.36</v>
      </c>
      <c r="H215" s="46">
        <v>-157.696</v>
      </c>
      <c r="I215" s="49">
        <f>IF(Table2[[#This Row],[Order Priority]]=Introduction!$B$42,1,0)</f>
        <v>1</v>
      </c>
      <c r="J215" s="49">
        <f>IF(Table2[[#This Row],[Order Priority]]=Introduction!$B$43,1,0)</f>
        <v>0</v>
      </c>
      <c r="K215" s="49">
        <f>IF(Table2[[#This Row],[Order Priority]]=Introduction!$B$44,1,0)</f>
        <v>0</v>
      </c>
      <c r="L215" s="49">
        <f>IF(Table2[[#This Row],[Order Priority]]=Introduction!$B$45,1,0)</f>
        <v>0</v>
      </c>
      <c r="M215" s="49">
        <f>IF(Table2[[#This Row],[Ship Mode]]=Introduction!$C$42,1,0)</f>
        <v>0</v>
      </c>
      <c r="N215" s="48">
        <f>IF(Table2[[#This Row],[Ship Mode]]=Introduction!$C$44,1,0)</f>
        <v>1</v>
      </c>
      <c r="O215" s="48">
        <f>IF(Table2[[#This Row],[Customer Segment]]=Introduction!$D$45,1,0)</f>
        <v>0</v>
      </c>
      <c r="P215" s="48">
        <f>IF(Table2[[#This Row],[Customer Segment]]=Introduction!$D$42,1,0)</f>
        <v>1</v>
      </c>
      <c r="Q215" s="48">
        <f>IF(Table2[[#This Row],[Customer Segment]]=Introduction!$D$44,1,0)</f>
        <v>0</v>
      </c>
      <c r="R215" s="38">
        <v>28.22</v>
      </c>
      <c r="S2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customFormat="1" x14ac:dyDescent="0.2">
      <c r="A216" s="1" t="s">
        <v>23</v>
      </c>
      <c r="B216" s="1" t="s">
        <v>14</v>
      </c>
      <c r="C216" s="1" t="s">
        <v>47</v>
      </c>
      <c r="D216" s="44">
        <v>0.05</v>
      </c>
      <c r="E216" s="44">
        <v>1.86</v>
      </c>
      <c r="F216" s="44">
        <v>2.58</v>
      </c>
      <c r="G216" s="44">
        <v>0.82</v>
      </c>
      <c r="H216" s="44">
        <v>-66.62</v>
      </c>
      <c r="I216" s="49">
        <f>IF(Table2[[#This Row],[Order Priority]]=Introduction!$B$42,1,0)</f>
        <v>0</v>
      </c>
      <c r="J216" s="49">
        <f>IF(Table2[[#This Row],[Order Priority]]=Introduction!$B$43,1,0)</f>
        <v>0</v>
      </c>
      <c r="K216" s="49">
        <f>IF(Table2[[#This Row],[Order Priority]]=Introduction!$B$44,1,0)</f>
        <v>1</v>
      </c>
      <c r="L216" s="49">
        <f>IF(Table2[[#This Row],[Order Priority]]=Introduction!$B$45,1,0)</f>
        <v>0</v>
      </c>
      <c r="M216" s="49">
        <f>IF(Table2[[#This Row],[Ship Mode]]=Introduction!$C$42,1,0)</f>
        <v>0</v>
      </c>
      <c r="N216" s="48">
        <f>IF(Table2[[#This Row],[Ship Mode]]=Introduction!$C$44,1,0)</f>
        <v>1</v>
      </c>
      <c r="O216" s="48">
        <f>IF(Table2[[#This Row],[Customer Segment]]=Introduction!$D$45,1,0)</f>
        <v>0</v>
      </c>
      <c r="P216" s="48">
        <f>IF(Table2[[#This Row],[Customer Segment]]=Introduction!$D$42,1,0)</f>
        <v>0</v>
      </c>
      <c r="Q216" s="48">
        <f>IF(Table2[[#This Row],[Customer Segment]]=Introduction!$D$44,1,0)</f>
        <v>1</v>
      </c>
      <c r="R216" s="41">
        <v>17.61</v>
      </c>
      <c r="S2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customFormat="1" x14ac:dyDescent="0.2">
      <c r="A217" s="1" t="s">
        <v>92</v>
      </c>
      <c r="B217" s="1" t="s">
        <v>2</v>
      </c>
      <c r="C217" s="1" t="s">
        <v>3</v>
      </c>
      <c r="D217" s="46">
        <v>0.05</v>
      </c>
      <c r="E217" s="46">
        <v>328.14</v>
      </c>
      <c r="F217" s="46">
        <v>91.05</v>
      </c>
      <c r="G217" s="46">
        <v>0.56999999999999995</v>
      </c>
      <c r="H217" s="46">
        <v>411.5172</v>
      </c>
      <c r="I217" s="49">
        <f>IF(Table2[[#This Row],[Order Priority]]=Introduction!$B$42,1,0)</f>
        <v>0</v>
      </c>
      <c r="J217" s="49">
        <f>IF(Table2[[#This Row],[Order Priority]]=Introduction!$B$43,1,0)</f>
        <v>0</v>
      </c>
      <c r="K217" s="49">
        <f>IF(Table2[[#This Row],[Order Priority]]=Introduction!$B$44,1,0)</f>
        <v>0</v>
      </c>
      <c r="L217" s="49">
        <f>IF(Table2[[#This Row],[Order Priority]]=Introduction!$B$45,1,0)</f>
        <v>1</v>
      </c>
      <c r="M217" s="49">
        <f>IF(Table2[[#This Row],[Ship Mode]]=Introduction!$C$42,1,0)</f>
        <v>1</v>
      </c>
      <c r="N217" s="48">
        <f>IF(Table2[[#This Row],[Ship Mode]]=Introduction!$C$44,1,0)</f>
        <v>0</v>
      </c>
      <c r="O217" s="48">
        <f>IF(Table2[[#This Row],[Customer Segment]]=Introduction!$D$45,1,0)</f>
        <v>1</v>
      </c>
      <c r="P217" s="48">
        <f>IF(Table2[[#This Row],[Customer Segment]]=Introduction!$D$42,1,0)</f>
        <v>0</v>
      </c>
      <c r="Q217" s="48">
        <f>IF(Table2[[#This Row],[Customer Segment]]=Introduction!$D$44,1,0)</f>
        <v>0</v>
      </c>
      <c r="R217" s="38">
        <v>1967.98</v>
      </c>
      <c r="S2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customFormat="1" x14ac:dyDescent="0.2">
      <c r="A218" s="1" t="s">
        <v>92</v>
      </c>
      <c r="B218" s="1" t="s">
        <v>2</v>
      </c>
      <c r="C218" s="1" t="s">
        <v>15</v>
      </c>
      <c r="D218" s="44">
        <v>0.03</v>
      </c>
      <c r="E218" s="44">
        <v>119.99</v>
      </c>
      <c r="F218" s="44">
        <v>56.14</v>
      </c>
      <c r="G218" s="44">
        <v>0.39</v>
      </c>
      <c r="H218" s="44">
        <v>1400.1</v>
      </c>
      <c r="I218" s="49">
        <f>IF(Table2[[#This Row],[Order Priority]]=Introduction!$B$42,1,0)</f>
        <v>0</v>
      </c>
      <c r="J218" s="49">
        <f>IF(Table2[[#This Row],[Order Priority]]=Introduction!$B$43,1,0)</f>
        <v>0</v>
      </c>
      <c r="K218" s="49">
        <f>IF(Table2[[#This Row],[Order Priority]]=Introduction!$B$44,1,0)</f>
        <v>0</v>
      </c>
      <c r="L218" s="49">
        <f>IF(Table2[[#This Row],[Order Priority]]=Introduction!$B$45,1,0)</f>
        <v>1</v>
      </c>
      <c r="M218" s="49">
        <f>IF(Table2[[#This Row],[Ship Mode]]=Introduction!$C$42,1,0)</f>
        <v>1</v>
      </c>
      <c r="N218" s="48">
        <f>IF(Table2[[#This Row],[Ship Mode]]=Introduction!$C$44,1,0)</f>
        <v>0</v>
      </c>
      <c r="O218" s="48">
        <f>IF(Table2[[#This Row],[Customer Segment]]=Introduction!$D$45,1,0)</f>
        <v>0</v>
      </c>
      <c r="P218" s="48">
        <f>IF(Table2[[#This Row],[Customer Segment]]=Introduction!$D$42,1,0)</f>
        <v>1</v>
      </c>
      <c r="Q218" s="48">
        <f>IF(Table2[[#This Row],[Customer Segment]]=Introduction!$D$44,1,0)</f>
        <v>0</v>
      </c>
      <c r="R218" s="41">
        <v>1545.58</v>
      </c>
      <c r="S2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customFormat="1" x14ac:dyDescent="0.2">
      <c r="A219" s="1" t="s">
        <v>92</v>
      </c>
      <c r="B219" s="1" t="s">
        <v>14</v>
      </c>
      <c r="C219" s="1" t="s">
        <v>15</v>
      </c>
      <c r="D219" s="46">
        <v>0.05</v>
      </c>
      <c r="E219" s="46">
        <v>115.79</v>
      </c>
      <c r="F219" s="46">
        <v>1.99</v>
      </c>
      <c r="G219" s="46">
        <v>0.49</v>
      </c>
      <c r="H219" s="46">
        <v>67.599999999999994</v>
      </c>
      <c r="I219" s="49">
        <f>IF(Table2[[#This Row],[Order Priority]]=Introduction!$B$42,1,0)</f>
        <v>0</v>
      </c>
      <c r="J219" s="49">
        <f>IF(Table2[[#This Row],[Order Priority]]=Introduction!$B$43,1,0)</f>
        <v>0</v>
      </c>
      <c r="K219" s="49">
        <f>IF(Table2[[#This Row],[Order Priority]]=Introduction!$B$44,1,0)</f>
        <v>0</v>
      </c>
      <c r="L219" s="49">
        <f>IF(Table2[[#This Row],[Order Priority]]=Introduction!$B$45,1,0)</f>
        <v>1</v>
      </c>
      <c r="M219" s="49">
        <f>IF(Table2[[#This Row],[Ship Mode]]=Introduction!$C$42,1,0)</f>
        <v>0</v>
      </c>
      <c r="N219" s="48">
        <f>IF(Table2[[#This Row],[Ship Mode]]=Introduction!$C$44,1,0)</f>
        <v>1</v>
      </c>
      <c r="O219" s="48">
        <f>IF(Table2[[#This Row],[Customer Segment]]=Introduction!$D$45,1,0)</f>
        <v>0</v>
      </c>
      <c r="P219" s="48">
        <f>IF(Table2[[#This Row],[Customer Segment]]=Introduction!$D$42,1,0)</f>
        <v>1</v>
      </c>
      <c r="Q219" s="48">
        <f>IF(Table2[[#This Row],[Customer Segment]]=Introduction!$D$44,1,0)</f>
        <v>0</v>
      </c>
      <c r="R219" s="38">
        <v>353.1</v>
      </c>
      <c r="S2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customFormat="1" x14ac:dyDescent="0.2">
      <c r="A220" s="1" t="s">
        <v>92</v>
      </c>
      <c r="B220" s="1" t="s">
        <v>14</v>
      </c>
      <c r="C220" s="1" t="s">
        <v>47</v>
      </c>
      <c r="D220" s="44">
        <v>0.05</v>
      </c>
      <c r="E220" s="44">
        <v>14.81</v>
      </c>
      <c r="F220" s="44">
        <v>13.32</v>
      </c>
      <c r="G220" s="44">
        <v>0.43</v>
      </c>
      <c r="H220" s="44">
        <v>-220.05199999999999</v>
      </c>
      <c r="I220" s="49">
        <f>IF(Table2[[#This Row],[Order Priority]]=Introduction!$B$42,1,0)</f>
        <v>0</v>
      </c>
      <c r="J220" s="49">
        <f>IF(Table2[[#This Row],[Order Priority]]=Introduction!$B$43,1,0)</f>
        <v>0</v>
      </c>
      <c r="K220" s="49">
        <f>IF(Table2[[#This Row],[Order Priority]]=Introduction!$B$44,1,0)</f>
        <v>0</v>
      </c>
      <c r="L220" s="49">
        <f>IF(Table2[[#This Row],[Order Priority]]=Introduction!$B$45,1,0)</f>
        <v>1</v>
      </c>
      <c r="M220" s="49">
        <f>IF(Table2[[#This Row],[Ship Mode]]=Introduction!$C$42,1,0)</f>
        <v>0</v>
      </c>
      <c r="N220" s="48">
        <f>IF(Table2[[#This Row],[Ship Mode]]=Introduction!$C$44,1,0)</f>
        <v>1</v>
      </c>
      <c r="O220" s="48">
        <f>IF(Table2[[#This Row],[Customer Segment]]=Introduction!$D$45,1,0)</f>
        <v>0</v>
      </c>
      <c r="P220" s="48">
        <f>IF(Table2[[#This Row],[Customer Segment]]=Introduction!$D$42,1,0)</f>
        <v>0</v>
      </c>
      <c r="Q220" s="48">
        <f>IF(Table2[[#This Row],[Customer Segment]]=Introduction!$D$44,1,0)</f>
        <v>1</v>
      </c>
      <c r="R220" s="41">
        <v>45.28</v>
      </c>
      <c r="S2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customFormat="1" x14ac:dyDescent="0.2">
      <c r="A221" s="1" t="s">
        <v>92</v>
      </c>
      <c r="B221" s="1" t="s">
        <v>63</v>
      </c>
      <c r="C221" s="1" t="s">
        <v>47</v>
      </c>
      <c r="D221" s="46">
        <v>0.05</v>
      </c>
      <c r="E221" s="46">
        <v>4.2</v>
      </c>
      <c r="F221" s="46">
        <v>2.2599999999999998</v>
      </c>
      <c r="G221" s="46">
        <v>0.36</v>
      </c>
      <c r="H221" s="46">
        <v>20.393370000000001</v>
      </c>
      <c r="I221" s="49">
        <f>IF(Table2[[#This Row],[Order Priority]]=Introduction!$B$42,1,0)</f>
        <v>0</v>
      </c>
      <c r="J221" s="49">
        <f>IF(Table2[[#This Row],[Order Priority]]=Introduction!$B$43,1,0)</f>
        <v>0</v>
      </c>
      <c r="K221" s="49">
        <f>IF(Table2[[#This Row],[Order Priority]]=Introduction!$B$44,1,0)</f>
        <v>0</v>
      </c>
      <c r="L221" s="49">
        <f>IF(Table2[[#This Row],[Order Priority]]=Introduction!$B$45,1,0)</f>
        <v>1</v>
      </c>
      <c r="M221" s="49">
        <f>IF(Table2[[#This Row],[Ship Mode]]=Introduction!$C$42,1,0)</f>
        <v>0</v>
      </c>
      <c r="N221" s="48">
        <f>IF(Table2[[#This Row],[Ship Mode]]=Introduction!$C$44,1,0)</f>
        <v>0</v>
      </c>
      <c r="O221" s="48">
        <f>IF(Table2[[#This Row],[Customer Segment]]=Introduction!$D$45,1,0)</f>
        <v>0</v>
      </c>
      <c r="P221" s="48">
        <f>IF(Table2[[#This Row],[Customer Segment]]=Introduction!$D$42,1,0)</f>
        <v>0</v>
      </c>
      <c r="Q221" s="48">
        <f>IF(Table2[[#This Row],[Customer Segment]]=Introduction!$D$44,1,0)</f>
        <v>1</v>
      </c>
      <c r="R221" s="38">
        <v>13.57</v>
      </c>
      <c r="S2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customFormat="1" x14ac:dyDescent="0.2">
      <c r="A222" s="1" t="s">
        <v>92</v>
      </c>
      <c r="B222" s="1" t="s">
        <v>14</v>
      </c>
      <c r="C222" s="1" t="s">
        <v>3</v>
      </c>
      <c r="D222" s="44">
        <v>0.05</v>
      </c>
      <c r="E222" s="44">
        <v>5.68</v>
      </c>
      <c r="F222" s="44">
        <v>1.39</v>
      </c>
      <c r="G222" s="44">
        <v>0.38</v>
      </c>
      <c r="H222" s="44">
        <v>38.281199999999998</v>
      </c>
      <c r="I222" s="49">
        <f>IF(Table2[[#This Row],[Order Priority]]=Introduction!$B$42,1,0)</f>
        <v>0</v>
      </c>
      <c r="J222" s="49">
        <f>IF(Table2[[#This Row],[Order Priority]]=Introduction!$B$43,1,0)</f>
        <v>0</v>
      </c>
      <c r="K222" s="49">
        <f>IF(Table2[[#This Row],[Order Priority]]=Introduction!$B$44,1,0)</f>
        <v>0</v>
      </c>
      <c r="L222" s="49">
        <f>IF(Table2[[#This Row],[Order Priority]]=Introduction!$B$45,1,0)</f>
        <v>1</v>
      </c>
      <c r="M222" s="49">
        <f>IF(Table2[[#This Row],[Ship Mode]]=Introduction!$C$42,1,0)</f>
        <v>0</v>
      </c>
      <c r="N222" s="48">
        <f>IF(Table2[[#This Row],[Ship Mode]]=Introduction!$C$44,1,0)</f>
        <v>1</v>
      </c>
      <c r="O222" s="48">
        <f>IF(Table2[[#This Row],[Customer Segment]]=Introduction!$D$45,1,0)</f>
        <v>1</v>
      </c>
      <c r="P222" s="48">
        <f>IF(Table2[[#This Row],[Customer Segment]]=Introduction!$D$42,1,0)</f>
        <v>0</v>
      </c>
      <c r="Q222" s="48">
        <f>IF(Table2[[#This Row],[Customer Segment]]=Introduction!$D$44,1,0)</f>
        <v>0</v>
      </c>
      <c r="R222" s="41">
        <v>55.48</v>
      </c>
      <c r="S2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customFormat="1" x14ac:dyDescent="0.2">
      <c r="A223" s="1" t="s">
        <v>92</v>
      </c>
      <c r="B223" s="1" t="s">
        <v>14</v>
      </c>
      <c r="C223" s="1" t="s">
        <v>70</v>
      </c>
      <c r="D223" s="46">
        <v>0.06</v>
      </c>
      <c r="E223" s="46">
        <v>16.48</v>
      </c>
      <c r="F223" s="46">
        <v>1.99</v>
      </c>
      <c r="G223" s="46">
        <v>0.42</v>
      </c>
      <c r="H223" s="46">
        <v>-144.59200000000001</v>
      </c>
      <c r="I223" s="49">
        <f>IF(Table2[[#This Row],[Order Priority]]=Introduction!$B$42,1,0)</f>
        <v>0</v>
      </c>
      <c r="J223" s="49">
        <f>IF(Table2[[#This Row],[Order Priority]]=Introduction!$B$43,1,0)</f>
        <v>0</v>
      </c>
      <c r="K223" s="49">
        <f>IF(Table2[[#This Row],[Order Priority]]=Introduction!$B$44,1,0)</f>
        <v>0</v>
      </c>
      <c r="L223" s="49">
        <f>IF(Table2[[#This Row],[Order Priority]]=Introduction!$B$45,1,0)</f>
        <v>1</v>
      </c>
      <c r="M223" s="49">
        <f>IF(Table2[[#This Row],[Ship Mode]]=Introduction!$C$42,1,0)</f>
        <v>0</v>
      </c>
      <c r="N223" s="48">
        <f>IF(Table2[[#This Row],[Ship Mode]]=Introduction!$C$44,1,0)</f>
        <v>1</v>
      </c>
      <c r="O223" s="48">
        <f>IF(Table2[[#This Row],[Customer Segment]]=Introduction!$D$45,1,0)</f>
        <v>0</v>
      </c>
      <c r="P223" s="48">
        <f>IF(Table2[[#This Row],[Customer Segment]]=Introduction!$D$42,1,0)</f>
        <v>0</v>
      </c>
      <c r="Q223" s="48">
        <f>IF(Table2[[#This Row],[Customer Segment]]=Introduction!$D$44,1,0)</f>
        <v>0</v>
      </c>
      <c r="R223" s="38">
        <v>128.13</v>
      </c>
      <c r="S2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customFormat="1" x14ac:dyDescent="0.2">
      <c r="A224" s="1" t="s">
        <v>92</v>
      </c>
      <c r="B224" s="1" t="s">
        <v>14</v>
      </c>
      <c r="C224" s="1" t="s">
        <v>70</v>
      </c>
      <c r="D224" s="44">
        <v>0.03</v>
      </c>
      <c r="E224" s="44">
        <v>90.48</v>
      </c>
      <c r="F224" s="44">
        <v>19.989999999999998</v>
      </c>
      <c r="G224" s="44">
        <v>0.4</v>
      </c>
      <c r="H224" s="44">
        <v>15.353999999999999</v>
      </c>
      <c r="I224" s="49">
        <f>IF(Table2[[#This Row],[Order Priority]]=Introduction!$B$42,1,0)</f>
        <v>0</v>
      </c>
      <c r="J224" s="49">
        <f>IF(Table2[[#This Row],[Order Priority]]=Introduction!$B$43,1,0)</f>
        <v>0</v>
      </c>
      <c r="K224" s="49">
        <f>IF(Table2[[#This Row],[Order Priority]]=Introduction!$B$44,1,0)</f>
        <v>0</v>
      </c>
      <c r="L224" s="49">
        <f>IF(Table2[[#This Row],[Order Priority]]=Introduction!$B$45,1,0)</f>
        <v>1</v>
      </c>
      <c r="M224" s="49">
        <f>IF(Table2[[#This Row],[Ship Mode]]=Introduction!$C$42,1,0)</f>
        <v>0</v>
      </c>
      <c r="N224" s="48">
        <f>IF(Table2[[#This Row],[Ship Mode]]=Introduction!$C$44,1,0)</f>
        <v>1</v>
      </c>
      <c r="O224" s="48">
        <f>IF(Table2[[#This Row],[Customer Segment]]=Introduction!$D$45,1,0)</f>
        <v>0</v>
      </c>
      <c r="P224" s="48">
        <f>IF(Table2[[#This Row],[Customer Segment]]=Introduction!$D$42,1,0)</f>
        <v>0</v>
      </c>
      <c r="Q224" s="48">
        <f>IF(Table2[[#This Row],[Customer Segment]]=Introduction!$D$44,1,0)</f>
        <v>0</v>
      </c>
      <c r="R224" s="41">
        <v>99.69</v>
      </c>
      <c r="S2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customFormat="1" x14ac:dyDescent="0.2">
      <c r="A225" s="1" t="s">
        <v>92</v>
      </c>
      <c r="B225" s="1" t="s">
        <v>14</v>
      </c>
      <c r="C225" s="1" t="s">
        <v>70</v>
      </c>
      <c r="D225" s="46">
        <v>0.06</v>
      </c>
      <c r="E225" s="46">
        <v>22.84</v>
      </c>
      <c r="F225" s="46">
        <v>8.18</v>
      </c>
      <c r="G225" s="46">
        <v>0.39</v>
      </c>
      <c r="H225" s="46">
        <v>-357.92399999999998</v>
      </c>
      <c r="I225" s="49">
        <f>IF(Table2[[#This Row],[Order Priority]]=Introduction!$B$42,1,0)</f>
        <v>0</v>
      </c>
      <c r="J225" s="49">
        <f>IF(Table2[[#This Row],[Order Priority]]=Introduction!$B$43,1,0)</f>
        <v>0</v>
      </c>
      <c r="K225" s="49">
        <f>IF(Table2[[#This Row],[Order Priority]]=Introduction!$B$44,1,0)</f>
        <v>0</v>
      </c>
      <c r="L225" s="49">
        <f>IF(Table2[[#This Row],[Order Priority]]=Introduction!$B$45,1,0)</f>
        <v>1</v>
      </c>
      <c r="M225" s="49">
        <f>IF(Table2[[#This Row],[Ship Mode]]=Introduction!$C$42,1,0)</f>
        <v>0</v>
      </c>
      <c r="N225" s="48">
        <f>IF(Table2[[#This Row],[Ship Mode]]=Introduction!$C$44,1,0)</f>
        <v>1</v>
      </c>
      <c r="O225" s="48">
        <f>IF(Table2[[#This Row],[Customer Segment]]=Introduction!$D$45,1,0)</f>
        <v>0</v>
      </c>
      <c r="P225" s="48">
        <f>IF(Table2[[#This Row],[Customer Segment]]=Introduction!$D$42,1,0)</f>
        <v>0</v>
      </c>
      <c r="Q225" s="48">
        <f>IF(Table2[[#This Row],[Customer Segment]]=Introduction!$D$44,1,0)</f>
        <v>0</v>
      </c>
      <c r="R225" s="38">
        <v>152.49</v>
      </c>
      <c r="S2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customFormat="1" x14ac:dyDescent="0.2">
      <c r="A226" s="1" t="s">
        <v>92</v>
      </c>
      <c r="B226" s="1" t="s">
        <v>14</v>
      </c>
      <c r="C226" s="1" t="s">
        <v>47</v>
      </c>
      <c r="D226" s="44">
        <v>7.0000000000000007E-2</v>
      </c>
      <c r="E226" s="44">
        <v>1.76</v>
      </c>
      <c r="F226" s="44">
        <v>4.8600000000000003</v>
      </c>
      <c r="G226" s="44">
        <v>0.41</v>
      </c>
      <c r="H226" s="44">
        <v>0.58799999999999997</v>
      </c>
      <c r="I226" s="49">
        <f>IF(Table2[[#This Row],[Order Priority]]=Introduction!$B$42,1,0)</f>
        <v>0</v>
      </c>
      <c r="J226" s="49">
        <f>IF(Table2[[#This Row],[Order Priority]]=Introduction!$B$43,1,0)</f>
        <v>0</v>
      </c>
      <c r="K226" s="49">
        <f>IF(Table2[[#This Row],[Order Priority]]=Introduction!$B$44,1,0)</f>
        <v>0</v>
      </c>
      <c r="L226" s="49">
        <f>IF(Table2[[#This Row],[Order Priority]]=Introduction!$B$45,1,0)</f>
        <v>1</v>
      </c>
      <c r="M226" s="49">
        <f>IF(Table2[[#This Row],[Ship Mode]]=Introduction!$C$42,1,0)</f>
        <v>0</v>
      </c>
      <c r="N226" s="48">
        <f>IF(Table2[[#This Row],[Ship Mode]]=Introduction!$C$44,1,0)</f>
        <v>1</v>
      </c>
      <c r="O226" s="48">
        <f>IF(Table2[[#This Row],[Customer Segment]]=Introduction!$D$45,1,0)</f>
        <v>0</v>
      </c>
      <c r="P226" s="48">
        <f>IF(Table2[[#This Row],[Customer Segment]]=Introduction!$D$42,1,0)</f>
        <v>0</v>
      </c>
      <c r="Q226" s="48">
        <f>IF(Table2[[#This Row],[Customer Segment]]=Introduction!$D$44,1,0)</f>
        <v>1</v>
      </c>
      <c r="R226" s="41">
        <v>26.01</v>
      </c>
      <c r="S2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customFormat="1" x14ac:dyDescent="0.2">
      <c r="A227" s="1" t="s">
        <v>92</v>
      </c>
      <c r="B227" s="1" t="s">
        <v>14</v>
      </c>
      <c r="C227" s="1" t="s">
        <v>70</v>
      </c>
      <c r="D227" s="46">
        <v>0.1</v>
      </c>
      <c r="E227" s="46">
        <v>7.64</v>
      </c>
      <c r="F227" s="46">
        <v>1.39</v>
      </c>
      <c r="G227" s="46">
        <v>0.36</v>
      </c>
      <c r="H227" s="46">
        <v>16.12</v>
      </c>
      <c r="I227" s="49">
        <f>IF(Table2[[#This Row],[Order Priority]]=Introduction!$B$42,1,0)</f>
        <v>0</v>
      </c>
      <c r="J227" s="49">
        <f>IF(Table2[[#This Row],[Order Priority]]=Introduction!$B$43,1,0)</f>
        <v>0</v>
      </c>
      <c r="K227" s="49">
        <f>IF(Table2[[#This Row],[Order Priority]]=Introduction!$B$44,1,0)</f>
        <v>0</v>
      </c>
      <c r="L227" s="49">
        <f>IF(Table2[[#This Row],[Order Priority]]=Introduction!$B$45,1,0)</f>
        <v>1</v>
      </c>
      <c r="M227" s="49">
        <f>IF(Table2[[#This Row],[Ship Mode]]=Introduction!$C$42,1,0)</f>
        <v>0</v>
      </c>
      <c r="N227" s="48">
        <f>IF(Table2[[#This Row],[Ship Mode]]=Introduction!$C$44,1,0)</f>
        <v>1</v>
      </c>
      <c r="O227" s="48">
        <f>IF(Table2[[#This Row],[Customer Segment]]=Introduction!$D$45,1,0)</f>
        <v>0</v>
      </c>
      <c r="P227" s="48">
        <f>IF(Table2[[#This Row],[Customer Segment]]=Introduction!$D$42,1,0)</f>
        <v>0</v>
      </c>
      <c r="Q227" s="48">
        <f>IF(Table2[[#This Row],[Customer Segment]]=Introduction!$D$44,1,0)</f>
        <v>0</v>
      </c>
      <c r="R227" s="38">
        <v>130.11000000000001</v>
      </c>
      <c r="S2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customFormat="1" x14ac:dyDescent="0.2">
      <c r="A228" s="1" t="s">
        <v>92</v>
      </c>
      <c r="B228" s="1" t="s">
        <v>14</v>
      </c>
      <c r="C228" s="1" t="s">
        <v>70</v>
      </c>
      <c r="D228" s="44">
        <v>0</v>
      </c>
      <c r="E228" s="44">
        <v>125.99</v>
      </c>
      <c r="F228" s="44">
        <v>2.5</v>
      </c>
      <c r="G228" s="44">
        <v>0.59</v>
      </c>
      <c r="H228" s="44">
        <v>-815.9008</v>
      </c>
      <c r="I228" s="49">
        <f>IF(Table2[[#This Row],[Order Priority]]=Introduction!$B$42,1,0)</f>
        <v>0</v>
      </c>
      <c r="J228" s="49">
        <f>IF(Table2[[#This Row],[Order Priority]]=Introduction!$B$43,1,0)</f>
        <v>0</v>
      </c>
      <c r="K228" s="49">
        <f>IF(Table2[[#This Row],[Order Priority]]=Introduction!$B$44,1,0)</f>
        <v>0</v>
      </c>
      <c r="L228" s="49">
        <f>IF(Table2[[#This Row],[Order Priority]]=Introduction!$B$45,1,0)</f>
        <v>1</v>
      </c>
      <c r="M228" s="49">
        <f>IF(Table2[[#This Row],[Ship Mode]]=Introduction!$C$42,1,0)</f>
        <v>0</v>
      </c>
      <c r="N228" s="48">
        <f>IF(Table2[[#This Row],[Ship Mode]]=Introduction!$C$44,1,0)</f>
        <v>1</v>
      </c>
      <c r="O228" s="48">
        <f>IF(Table2[[#This Row],[Customer Segment]]=Introduction!$D$45,1,0)</f>
        <v>0</v>
      </c>
      <c r="P228" s="48">
        <f>IF(Table2[[#This Row],[Customer Segment]]=Introduction!$D$42,1,0)</f>
        <v>0</v>
      </c>
      <c r="Q228" s="48">
        <f>IF(Table2[[#This Row],[Customer Segment]]=Introduction!$D$44,1,0)</f>
        <v>0</v>
      </c>
      <c r="R228" s="41">
        <v>337.34</v>
      </c>
      <c r="S2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customFormat="1" x14ac:dyDescent="0.2">
      <c r="A229" s="1" t="s">
        <v>92</v>
      </c>
      <c r="B229" s="1" t="s">
        <v>14</v>
      </c>
      <c r="C229" s="1" t="s">
        <v>70</v>
      </c>
      <c r="D229" s="46">
        <v>0.1</v>
      </c>
      <c r="E229" s="46">
        <v>11.55</v>
      </c>
      <c r="F229" s="46">
        <v>2.36</v>
      </c>
      <c r="G229" s="46">
        <v>0.55000000000000004</v>
      </c>
      <c r="H229" s="46">
        <v>15.808</v>
      </c>
      <c r="I229" s="49">
        <f>IF(Table2[[#This Row],[Order Priority]]=Introduction!$B$42,1,0)</f>
        <v>0</v>
      </c>
      <c r="J229" s="49">
        <f>IF(Table2[[#This Row],[Order Priority]]=Introduction!$B$43,1,0)</f>
        <v>0</v>
      </c>
      <c r="K229" s="49">
        <f>IF(Table2[[#This Row],[Order Priority]]=Introduction!$B$44,1,0)</f>
        <v>0</v>
      </c>
      <c r="L229" s="49">
        <f>IF(Table2[[#This Row],[Order Priority]]=Introduction!$B$45,1,0)</f>
        <v>1</v>
      </c>
      <c r="M229" s="49">
        <f>IF(Table2[[#This Row],[Ship Mode]]=Introduction!$C$42,1,0)</f>
        <v>0</v>
      </c>
      <c r="N229" s="48">
        <f>IF(Table2[[#This Row],[Ship Mode]]=Introduction!$C$44,1,0)</f>
        <v>1</v>
      </c>
      <c r="O229" s="48">
        <f>IF(Table2[[#This Row],[Customer Segment]]=Introduction!$D$45,1,0)</f>
        <v>0</v>
      </c>
      <c r="P229" s="48">
        <f>IF(Table2[[#This Row],[Customer Segment]]=Introduction!$D$42,1,0)</f>
        <v>0</v>
      </c>
      <c r="Q229" s="48">
        <f>IF(Table2[[#This Row],[Customer Segment]]=Introduction!$D$44,1,0)</f>
        <v>0</v>
      </c>
      <c r="R229" s="38">
        <v>280.43</v>
      </c>
      <c r="S2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customFormat="1" x14ac:dyDescent="0.2">
      <c r="A230" s="1" t="s">
        <v>92</v>
      </c>
      <c r="B230" s="1" t="s">
        <v>63</v>
      </c>
      <c r="C230" s="1" t="s">
        <v>70</v>
      </c>
      <c r="D230" s="44">
        <v>0.02</v>
      </c>
      <c r="E230" s="44">
        <v>30.53</v>
      </c>
      <c r="F230" s="44">
        <v>19.989999999999998</v>
      </c>
      <c r="G230" s="44">
        <v>0.39</v>
      </c>
      <c r="H230" s="44">
        <v>-54.63</v>
      </c>
      <c r="I230" s="49">
        <f>IF(Table2[[#This Row],[Order Priority]]=Introduction!$B$42,1,0)</f>
        <v>0</v>
      </c>
      <c r="J230" s="49">
        <f>IF(Table2[[#This Row],[Order Priority]]=Introduction!$B$43,1,0)</f>
        <v>0</v>
      </c>
      <c r="K230" s="49">
        <f>IF(Table2[[#This Row],[Order Priority]]=Introduction!$B$44,1,0)</f>
        <v>0</v>
      </c>
      <c r="L230" s="49">
        <f>IF(Table2[[#This Row],[Order Priority]]=Introduction!$B$45,1,0)</f>
        <v>1</v>
      </c>
      <c r="M230" s="49">
        <f>IF(Table2[[#This Row],[Ship Mode]]=Introduction!$C$42,1,0)</f>
        <v>0</v>
      </c>
      <c r="N230" s="48">
        <f>IF(Table2[[#This Row],[Ship Mode]]=Introduction!$C$44,1,0)</f>
        <v>0</v>
      </c>
      <c r="O230" s="48">
        <f>IF(Table2[[#This Row],[Customer Segment]]=Introduction!$D$45,1,0)</f>
        <v>0</v>
      </c>
      <c r="P230" s="48">
        <f>IF(Table2[[#This Row],[Customer Segment]]=Introduction!$D$42,1,0)</f>
        <v>0</v>
      </c>
      <c r="Q230" s="48">
        <f>IF(Table2[[#This Row],[Customer Segment]]=Introduction!$D$44,1,0)</f>
        <v>0</v>
      </c>
      <c r="R230" s="41">
        <v>448.47</v>
      </c>
      <c r="S2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customFormat="1" x14ac:dyDescent="0.2">
      <c r="A231" s="1" t="s">
        <v>46</v>
      </c>
      <c r="B231" s="1" t="s">
        <v>14</v>
      </c>
      <c r="C231" s="1" t="s">
        <v>47</v>
      </c>
      <c r="D231" s="46">
        <v>0</v>
      </c>
      <c r="E231" s="46">
        <v>1.88</v>
      </c>
      <c r="F231" s="46">
        <v>1.49</v>
      </c>
      <c r="G231" s="46">
        <v>0.37</v>
      </c>
      <c r="H231" s="46">
        <v>-15.5595</v>
      </c>
      <c r="I231" s="49">
        <f>IF(Table2[[#This Row],[Order Priority]]=Introduction!$B$42,1,0)</f>
        <v>0</v>
      </c>
      <c r="J231" s="49">
        <f>IF(Table2[[#This Row],[Order Priority]]=Introduction!$B$43,1,0)</f>
        <v>0</v>
      </c>
      <c r="K231" s="49">
        <f>IF(Table2[[#This Row],[Order Priority]]=Introduction!$B$44,1,0)</f>
        <v>0</v>
      </c>
      <c r="L231" s="49">
        <f>IF(Table2[[#This Row],[Order Priority]]=Introduction!$B$45,1,0)</f>
        <v>0</v>
      </c>
      <c r="M231" s="49">
        <f>IF(Table2[[#This Row],[Ship Mode]]=Introduction!$C$42,1,0)</f>
        <v>0</v>
      </c>
      <c r="N231" s="48">
        <f>IF(Table2[[#This Row],[Ship Mode]]=Introduction!$C$44,1,0)</f>
        <v>1</v>
      </c>
      <c r="O231" s="48">
        <f>IF(Table2[[#This Row],[Customer Segment]]=Introduction!$D$45,1,0)</f>
        <v>0</v>
      </c>
      <c r="P231" s="48">
        <f>IF(Table2[[#This Row],[Customer Segment]]=Introduction!$D$42,1,0)</f>
        <v>0</v>
      </c>
      <c r="Q231" s="48">
        <f>IF(Table2[[#This Row],[Customer Segment]]=Introduction!$D$44,1,0)</f>
        <v>1</v>
      </c>
      <c r="R231" s="38">
        <v>25.39</v>
      </c>
      <c r="S2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customFormat="1" x14ac:dyDescent="0.2">
      <c r="A232" s="1" t="s">
        <v>46</v>
      </c>
      <c r="B232" s="1" t="s">
        <v>14</v>
      </c>
      <c r="C232" s="1" t="s">
        <v>47</v>
      </c>
      <c r="D232" s="44">
        <v>0.06</v>
      </c>
      <c r="E232" s="44">
        <v>5.78</v>
      </c>
      <c r="F232" s="44">
        <v>5.67</v>
      </c>
      <c r="G232" s="44">
        <v>0.36</v>
      </c>
      <c r="H232" s="44">
        <v>-108.19</v>
      </c>
      <c r="I232" s="49">
        <f>IF(Table2[[#This Row],[Order Priority]]=Introduction!$B$42,1,0)</f>
        <v>0</v>
      </c>
      <c r="J232" s="49">
        <f>IF(Table2[[#This Row],[Order Priority]]=Introduction!$B$43,1,0)</f>
        <v>0</v>
      </c>
      <c r="K232" s="49">
        <f>IF(Table2[[#This Row],[Order Priority]]=Introduction!$B$44,1,0)</f>
        <v>0</v>
      </c>
      <c r="L232" s="49">
        <f>IF(Table2[[#This Row],[Order Priority]]=Introduction!$B$45,1,0)</f>
        <v>0</v>
      </c>
      <c r="M232" s="49">
        <f>IF(Table2[[#This Row],[Ship Mode]]=Introduction!$C$42,1,0)</f>
        <v>0</v>
      </c>
      <c r="N232" s="48">
        <f>IF(Table2[[#This Row],[Ship Mode]]=Introduction!$C$44,1,0)</f>
        <v>1</v>
      </c>
      <c r="O232" s="48">
        <f>IF(Table2[[#This Row],[Customer Segment]]=Introduction!$D$45,1,0)</f>
        <v>0</v>
      </c>
      <c r="P232" s="48">
        <f>IF(Table2[[#This Row],[Customer Segment]]=Introduction!$D$42,1,0)</f>
        <v>0</v>
      </c>
      <c r="Q232" s="48">
        <f>IF(Table2[[#This Row],[Customer Segment]]=Introduction!$D$44,1,0)</f>
        <v>1</v>
      </c>
      <c r="R232" s="41">
        <v>87.27</v>
      </c>
      <c r="S2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customFormat="1" x14ac:dyDescent="0.2">
      <c r="A233" s="1" t="s">
        <v>46</v>
      </c>
      <c r="B233" s="1" t="s">
        <v>14</v>
      </c>
      <c r="C233" s="1" t="s">
        <v>70</v>
      </c>
      <c r="D233" s="46">
        <v>0.09</v>
      </c>
      <c r="E233" s="46">
        <v>28.48</v>
      </c>
      <c r="F233" s="46">
        <v>1.99</v>
      </c>
      <c r="G233" s="46">
        <v>0.4</v>
      </c>
      <c r="H233" s="46">
        <v>-1250.7460000000001</v>
      </c>
      <c r="I233" s="49">
        <f>IF(Table2[[#This Row],[Order Priority]]=Introduction!$B$42,1,0)</f>
        <v>0</v>
      </c>
      <c r="J233" s="49">
        <f>IF(Table2[[#This Row],[Order Priority]]=Introduction!$B$43,1,0)</f>
        <v>0</v>
      </c>
      <c r="K233" s="49">
        <f>IF(Table2[[#This Row],[Order Priority]]=Introduction!$B$44,1,0)</f>
        <v>0</v>
      </c>
      <c r="L233" s="49">
        <f>IF(Table2[[#This Row],[Order Priority]]=Introduction!$B$45,1,0)</f>
        <v>0</v>
      </c>
      <c r="M233" s="49">
        <f>IF(Table2[[#This Row],[Ship Mode]]=Introduction!$C$42,1,0)</f>
        <v>0</v>
      </c>
      <c r="N233" s="48">
        <f>IF(Table2[[#This Row],[Ship Mode]]=Introduction!$C$44,1,0)</f>
        <v>1</v>
      </c>
      <c r="O233" s="48">
        <f>IF(Table2[[#This Row],[Customer Segment]]=Introduction!$D$45,1,0)</f>
        <v>0</v>
      </c>
      <c r="P233" s="48">
        <f>IF(Table2[[#This Row],[Customer Segment]]=Introduction!$D$42,1,0)</f>
        <v>0</v>
      </c>
      <c r="Q233" s="48">
        <f>IF(Table2[[#This Row],[Customer Segment]]=Introduction!$D$44,1,0)</f>
        <v>0</v>
      </c>
      <c r="R233" s="38">
        <v>336.92</v>
      </c>
      <c r="S2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customFormat="1" x14ac:dyDescent="0.2">
      <c r="A234" s="1" t="s">
        <v>46</v>
      </c>
      <c r="B234" s="1" t="s">
        <v>14</v>
      </c>
      <c r="C234" s="1" t="s">
        <v>47</v>
      </c>
      <c r="D234" s="44">
        <v>0.05</v>
      </c>
      <c r="E234" s="44">
        <v>28.15</v>
      </c>
      <c r="F234" s="44">
        <v>6.17</v>
      </c>
      <c r="G234" s="44">
        <v>0.55000000000000004</v>
      </c>
      <c r="H234" s="44">
        <v>-66.248000000000005</v>
      </c>
      <c r="I234" s="49">
        <f>IF(Table2[[#This Row],[Order Priority]]=Introduction!$B$42,1,0)</f>
        <v>0</v>
      </c>
      <c r="J234" s="49">
        <f>IF(Table2[[#This Row],[Order Priority]]=Introduction!$B$43,1,0)</f>
        <v>0</v>
      </c>
      <c r="K234" s="49">
        <f>IF(Table2[[#This Row],[Order Priority]]=Introduction!$B$44,1,0)</f>
        <v>0</v>
      </c>
      <c r="L234" s="49">
        <f>IF(Table2[[#This Row],[Order Priority]]=Introduction!$B$45,1,0)</f>
        <v>0</v>
      </c>
      <c r="M234" s="49">
        <f>IF(Table2[[#This Row],[Ship Mode]]=Introduction!$C$42,1,0)</f>
        <v>0</v>
      </c>
      <c r="N234" s="48">
        <f>IF(Table2[[#This Row],[Ship Mode]]=Introduction!$C$44,1,0)</f>
        <v>1</v>
      </c>
      <c r="O234" s="48">
        <f>IF(Table2[[#This Row],[Customer Segment]]=Introduction!$D$45,1,0)</f>
        <v>0</v>
      </c>
      <c r="P234" s="48">
        <f>IF(Table2[[#This Row],[Customer Segment]]=Introduction!$D$42,1,0)</f>
        <v>0</v>
      </c>
      <c r="Q234" s="48">
        <f>IF(Table2[[#This Row],[Customer Segment]]=Introduction!$D$44,1,0)</f>
        <v>1</v>
      </c>
      <c r="R234" s="41">
        <v>282.38</v>
      </c>
      <c r="S2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customFormat="1" x14ac:dyDescent="0.2">
      <c r="A235" s="1" t="s">
        <v>13</v>
      </c>
      <c r="B235" s="1" t="s">
        <v>14</v>
      </c>
      <c r="C235" s="1" t="s">
        <v>70</v>
      </c>
      <c r="D235" s="46">
        <v>0.05</v>
      </c>
      <c r="E235" s="46">
        <v>58.1</v>
      </c>
      <c r="F235" s="46">
        <v>1.49</v>
      </c>
      <c r="G235" s="46">
        <v>0.38</v>
      </c>
      <c r="H235" s="46">
        <v>1633.9860000000001</v>
      </c>
      <c r="I235" s="49">
        <f>IF(Table2[[#This Row],[Order Priority]]=Introduction!$B$42,1,0)</f>
        <v>0</v>
      </c>
      <c r="J235" s="49">
        <f>IF(Table2[[#This Row],[Order Priority]]=Introduction!$B$43,1,0)</f>
        <v>1</v>
      </c>
      <c r="K235" s="49">
        <f>IF(Table2[[#This Row],[Order Priority]]=Introduction!$B$44,1,0)</f>
        <v>0</v>
      </c>
      <c r="L235" s="49">
        <f>IF(Table2[[#This Row],[Order Priority]]=Introduction!$B$45,1,0)</f>
        <v>0</v>
      </c>
      <c r="M235" s="49">
        <f>IF(Table2[[#This Row],[Ship Mode]]=Introduction!$C$42,1,0)</f>
        <v>0</v>
      </c>
      <c r="N235" s="48">
        <f>IF(Table2[[#This Row],[Ship Mode]]=Introduction!$C$44,1,0)</f>
        <v>1</v>
      </c>
      <c r="O235" s="48">
        <f>IF(Table2[[#This Row],[Customer Segment]]=Introduction!$D$45,1,0)</f>
        <v>0</v>
      </c>
      <c r="P235" s="48">
        <f>IF(Table2[[#This Row],[Customer Segment]]=Introduction!$D$42,1,0)</f>
        <v>0</v>
      </c>
      <c r="Q235" s="48">
        <f>IF(Table2[[#This Row],[Customer Segment]]=Introduction!$D$44,1,0)</f>
        <v>0</v>
      </c>
      <c r="R235" s="38">
        <v>739.06</v>
      </c>
      <c r="S2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customFormat="1" x14ac:dyDescent="0.2">
      <c r="A236" s="1" t="s">
        <v>92</v>
      </c>
      <c r="B236" s="1" t="s">
        <v>14</v>
      </c>
      <c r="C236" s="1" t="s">
        <v>70</v>
      </c>
      <c r="D236" s="44">
        <v>0.02</v>
      </c>
      <c r="E236" s="44">
        <v>11.58</v>
      </c>
      <c r="F236" s="44">
        <v>5.72</v>
      </c>
      <c r="G236" s="44">
        <v>0.35</v>
      </c>
      <c r="H236" s="44">
        <v>-259.75599999999997</v>
      </c>
      <c r="I236" s="49">
        <f>IF(Table2[[#This Row],[Order Priority]]=Introduction!$B$42,1,0)</f>
        <v>0</v>
      </c>
      <c r="J236" s="49">
        <f>IF(Table2[[#This Row],[Order Priority]]=Introduction!$B$43,1,0)</f>
        <v>0</v>
      </c>
      <c r="K236" s="49">
        <f>IF(Table2[[#This Row],[Order Priority]]=Introduction!$B$44,1,0)</f>
        <v>0</v>
      </c>
      <c r="L236" s="49">
        <f>IF(Table2[[#This Row],[Order Priority]]=Introduction!$B$45,1,0)</f>
        <v>1</v>
      </c>
      <c r="M236" s="49">
        <f>IF(Table2[[#This Row],[Ship Mode]]=Introduction!$C$42,1,0)</f>
        <v>0</v>
      </c>
      <c r="N236" s="48">
        <f>IF(Table2[[#This Row],[Ship Mode]]=Introduction!$C$44,1,0)</f>
        <v>1</v>
      </c>
      <c r="O236" s="48">
        <f>IF(Table2[[#This Row],[Customer Segment]]=Introduction!$D$45,1,0)</f>
        <v>0</v>
      </c>
      <c r="P236" s="48">
        <f>IF(Table2[[#This Row],[Customer Segment]]=Introduction!$D$42,1,0)</f>
        <v>0</v>
      </c>
      <c r="Q236" s="48">
        <f>IF(Table2[[#This Row],[Customer Segment]]=Introduction!$D$44,1,0)</f>
        <v>0</v>
      </c>
      <c r="R236" s="41">
        <v>35.479999999999997</v>
      </c>
      <c r="S2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customFormat="1" x14ac:dyDescent="0.2">
      <c r="A237" s="1" t="s">
        <v>92</v>
      </c>
      <c r="B237" s="1" t="s">
        <v>2</v>
      </c>
      <c r="C237" s="1" t="s">
        <v>70</v>
      </c>
      <c r="D237" s="46">
        <v>0.05</v>
      </c>
      <c r="E237" s="46">
        <v>350.99</v>
      </c>
      <c r="F237" s="46">
        <v>39</v>
      </c>
      <c r="G237" s="46">
        <v>0.55000000000000004</v>
      </c>
      <c r="H237" s="46">
        <v>1469.7275999999999</v>
      </c>
      <c r="I237" s="49">
        <f>IF(Table2[[#This Row],[Order Priority]]=Introduction!$B$42,1,0)</f>
        <v>0</v>
      </c>
      <c r="J237" s="49">
        <f>IF(Table2[[#This Row],[Order Priority]]=Introduction!$B$43,1,0)</f>
        <v>0</v>
      </c>
      <c r="K237" s="49">
        <f>IF(Table2[[#This Row],[Order Priority]]=Introduction!$B$44,1,0)</f>
        <v>0</v>
      </c>
      <c r="L237" s="49">
        <f>IF(Table2[[#This Row],[Order Priority]]=Introduction!$B$45,1,0)</f>
        <v>1</v>
      </c>
      <c r="M237" s="49">
        <f>IF(Table2[[#This Row],[Ship Mode]]=Introduction!$C$42,1,0)</f>
        <v>1</v>
      </c>
      <c r="N237" s="48">
        <f>IF(Table2[[#This Row],[Ship Mode]]=Introduction!$C$44,1,0)</f>
        <v>0</v>
      </c>
      <c r="O237" s="48">
        <f>IF(Table2[[#This Row],[Customer Segment]]=Introduction!$D$45,1,0)</f>
        <v>0</v>
      </c>
      <c r="P237" s="48">
        <f>IF(Table2[[#This Row],[Customer Segment]]=Introduction!$D$42,1,0)</f>
        <v>0</v>
      </c>
      <c r="Q237" s="48">
        <f>IF(Table2[[#This Row],[Customer Segment]]=Introduction!$D$44,1,0)</f>
        <v>0</v>
      </c>
      <c r="R237" s="38">
        <v>2130.04</v>
      </c>
      <c r="S2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customFormat="1" x14ac:dyDescent="0.2">
      <c r="A238" s="1" t="s">
        <v>92</v>
      </c>
      <c r="B238" s="1" t="s">
        <v>63</v>
      </c>
      <c r="C238" s="1" t="s">
        <v>70</v>
      </c>
      <c r="D238" s="44">
        <v>0.04</v>
      </c>
      <c r="E238" s="44">
        <v>15.99</v>
      </c>
      <c r="F238" s="44">
        <v>9.4</v>
      </c>
      <c r="G238" s="44">
        <v>0.49</v>
      </c>
      <c r="H238" s="44">
        <v>-83.553060000000002</v>
      </c>
      <c r="I238" s="49">
        <f>IF(Table2[[#This Row],[Order Priority]]=Introduction!$B$42,1,0)</f>
        <v>0</v>
      </c>
      <c r="J238" s="49">
        <f>IF(Table2[[#This Row],[Order Priority]]=Introduction!$B$43,1,0)</f>
        <v>0</v>
      </c>
      <c r="K238" s="49">
        <f>IF(Table2[[#This Row],[Order Priority]]=Introduction!$B$44,1,0)</f>
        <v>0</v>
      </c>
      <c r="L238" s="49">
        <f>IF(Table2[[#This Row],[Order Priority]]=Introduction!$B$45,1,0)</f>
        <v>1</v>
      </c>
      <c r="M238" s="49">
        <f>IF(Table2[[#This Row],[Ship Mode]]=Introduction!$C$42,1,0)</f>
        <v>0</v>
      </c>
      <c r="N238" s="48">
        <f>IF(Table2[[#This Row],[Ship Mode]]=Introduction!$C$44,1,0)</f>
        <v>0</v>
      </c>
      <c r="O238" s="48">
        <f>IF(Table2[[#This Row],[Customer Segment]]=Introduction!$D$45,1,0)</f>
        <v>0</v>
      </c>
      <c r="P238" s="48">
        <f>IF(Table2[[#This Row],[Customer Segment]]=Introduction!$D$42,1,0)</f>
        <v>0</v>
      </c>
      <c r="Q238" s="48">
        <f>IF(Table2[[#This Row],[Customer Segment]]=Introduction!$D$44,1,0)</f>
        <v>0</v>
      </c>
      <c r="R238" s="41">
        <v>82.8</v>
      </c>
      <c r="S2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customFormat="1" x14ac:dyDescent="0.2">
      <c r="A239" s="1" t="s">
        <v>1</v>
      </c>
      <c r="B239" s="1" t="s">
        <v>14</v>
      </c>
      <c r="C239" s="1" t="s">
        <v>15</v>
      </c>
      <c r="D239" s="46">
        <v>0.1</v>
      </c>
      <c r="E239" s="46">
        <v>18.97</v>
      </c>
      <c r="F239" s="46">
        <v>9.0299999999999994</v>
      </c>
      <c r="G239" s="46">
        <v>0.37</v>
      </c>
      <c r="H239" s="46">
        <v>-24.204799999999999</v>
      </c>
      <c r="I239" s="49">
        <f>IF(Table2[[#This Row],[Order Priority]]=Introduction!$B$42,1,0)</f>
        <v>1</v>
      </c>
      <c r="J239" s="49">
        <f>IF(Table2[[#This Row],[Order Priority]]=Introduction!$B$43,1,0)</f>
        <v>0</v>
      </c>
      <c r="K239" s="49">
        <f>IF(Table2[[#This Row],[Order Priority]]=Introduction!$B$44,1,0)</f>
        <v>0</v>
      </c>
      <c r="L239" s="49">
        <f>IF(Table2[[#This Row],[Order Priority]]=Introduction!$B$45,1,0)</f>
        <v>0</v>
      </c>
      <c r="M239" s="49">
        <f>IF(Table2[[#This Row],[Ship Mode]]=Introduction!$C$42,1,0)</f>
        <v>0</v>
      </c>
      <c r="N239" s="48">
        <f>IF(Table2[[#This Row],[Ship Mode]]=Introduction!$C$44,1,0)</f>
        <v>1</v>
      </c>
      <c r="O239" s="48">
        <f>IF(Table2[[#This Row],[Customer Segment]]=Introduction!$D$45,1,0)</f>
        <v>0</v>
      </c>
      <c r="P239" s="48">
        <f>IF(Table2[[#This Row],[Customer Segment]]=Introduction!$D$42,1,0)</f>
        <v>1</v>
      </c>
      <c r="Q239" s="48">
        <f>IF(Table2[[#This Row],[Customer Segment]]=Introduction!$D$44,1,0)</f>
        <v>0</v>
      </c>
      <c r="R239" s="38">
        <v>19.73</v>
      </c>
      <c r="S2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customFormat="1" x14ac:dyDescent="0.2">
      <c r="A240" s="1" t="s">
        <v>1</v>
      </c>
      <c r="B240" s="1" t="s">
        <v>2</v>
      </c>
      <c r="C240" s="1" t="s">
        <v>15</v>
      </c>
      <c r="D240" s="44">
        <v>0</v>
      </c>
      <c r="E240" s="44">
        <v>119.99</v>
      </c>
      <c r="F240" s="44">
        <v>56.14</v>
      </c>
      <c r="G240" s="44">
        <v>0.39</v>
      </c>
      <c r="H240" s="44">
        <v>-126.05777999999999</v>
      </c>
      <c r="I240" s="49">
        <f>IF(Table2[[#This Row],[Order Priority]]=Introduction!$B$42,1,0)</f>
        <v>1</v>
      </c>
      <c r="J240" s="49">
        <f>IF(Table2[[#This Row],[Order Priority]]=Introduction!$B$43,1,0)</f>
        <v>0</v>
      </c>
      <c r="K240" s="49">
        <f>IF(Table2[[#This Row],[Order Priority]]=Introduction!$B$44,1,0)</f>
        <v>0</v>
      </c>
      <c r="L240" s="49">
        <f>IF(Table2[[#This Row],[Order Priority]]=Introduction!$B$45,1,0)</f>
        <v>0</v>
      </c>
      <c r="M240" s="49">
        <f>IF(Table2[[#This Row],[Ship Mode]]=Introduction!$C$42,1,0)</f>
        <v>1</v>
      </c>
      <c r="N240" s="48">
        <f>IF(Table2[[#This Row],[Ship Mode]]=Introduction!$C$44,1,0)</f>
        <v>0</v>
      </c>
      <c r="O240" s="48">
        <f>IF(Table2[[#This Row],[Customer Segment]]=Introduction!$D$45,1,0)</f>
        <v>0</v>
      </c>
      <c r="P240" s="48">
        <f>IF(Table2[[#This Row],[Customer Segment]]=Introduction!$D$42,1,0)</f>
        <v>1</v>
      </c>
      <c r="Q240" s="48">
        <f>IF(Table2[[#This Row],[Customer Segment]]=Introduction!$D$44,1,0)</f>
        <v>0</v>
      </c>
      <c r="R240" s="41">
        <v>615.54</v>
      </c>
      <c r="S2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customFormat="1" x14ac:dyDescent="0.2">
      <c r="A241" s="1" t="s">
        <v>1</v>
      </c>
      <c r="B241" s="1" t="s">
        <v>14</v>
      </c>
      <c r="C241" s="1" t="s">
        <v>15</v>
      </c>
      <c r="D241" s="46">
        <v>0.09</v>
      </c>
      <c r="E241" s="46">
        <v>207.48</v>
      </c>
      <c r="F241" s="46">
        <v>0.99</v>
      </c>
      <c r="G241" s="46">
        <v>0.55000000000000004</v>
      </c>
      <c r="H241" s="46">
        <v>683.9556</v>
      </c>
      <c r="I241" s="49">
        <f>IF(Table2[[#This Row],[Order Priority]]=Introduction!$B$42,1,0)</f>
        <v>1</v>
      </c>
      <c r="J241" s="49">
        <f>IF(Table2[[#This Row],[Order Priority]]=Introduction!$B$43,1,0)</f>
        <v>0</v>
      </c>
      <c r="K241" s="49">
        <f>IF(Table2[[#This Row],[Order Priority]]=Introduction!$B$44,1,0)</f>
        <v>0</v>
      </c>
      <c r="L241" s="49">
        <f>IF(Table2[[#This Row],[Order Priority]]=Introduction!$B$45,1,0)</f>
        <v>0</v>
      </c>
      <c r="M241" s="49">
        <f>IF(Table2[[#This Row],[Ship Mode]]=Introduction!$C$42,1,0)</f>
        <v>0</v>
      </c>
      <c r="N241" s="48">
        <f>IF(Table2[[#This Row],[Ship Mode]]=Introduction!$C$44,1,0)</f>
        <v>1</v>
      </c>
      <c r="O241" s="48">
        <f>IF(Table2[[#This Row],[Customer Segment]]=Introduction!$D$45,1,0)</f>
        <v>0</v>
      </c>
      <c r="P241" s="48">
        <f>IF(Table2[[#This Row],[Customer Segment]]=Introduction!$D$42,1,0)</f>
        <v>1</v>
      </c>
      <c r="Q241" s="48">
        <f>IF(Table2[[#This Row],[Customer Segment]]=Introduction!$D$44,1,0)</f>
        <v>0</v>
      </c>
      <c r="R241" s="38">
        <v>991.24</v>
      </c>
      <c r="S2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customFormat="1" x14ac:dyDescent="0.2">
      <c r="A242" s="1" t="s">
        <v>23</v>
      </c>
      <c r="B242" s="1" t="s">
        <v>14</v>
      </c>
      <c r="C242" s="1" t="s">
        <v>15</v>
      </c>
      <c r="D242" s="44">
        <v>0.09</v>
      </c>
      <c r="E242" s="44">
        <v>2.88</v>
      </c>
      <c r="F242" s="44">
        <v>0.7</v>
      </c>
      <c r="G242" s="44">
        <v>0.56000000000000005</v>
      </c>
      <c r="H242" s="44">
        <v>5.7531999999999996</v>
      </c>
      <c r="I242" s="49">
        <f>IF(Table2[[#This Row],[Order Priority]]=Introduction!$B$42,1,0)</f>
        <v>0</v>
      </c>
      <c r="J242" s="49">
        <f>IF(Table2[[#This Row],[Order Priority]]=Introduction!$B$43,1,0)</f>
        <v>0</v>
      </c>
      <c r="K242" s="49">
        <f>IF(Table2[[#This Row],[Order Priority]]=Introduction!$B$44,1,0)</f>
        <v>1</v>
      </c>
      <c r="L242" s="49">
        <f>IF(Table2[[#This Row],[Order Priority]]=Introduction!$B$45,1,0)</f>
        <v>0</v>
      </c>
      <c r="M242" s="49">
        <f>IF(Table2[[#This Row],[Ship Mode]]=Introduction!$C$42,1,0)</f>
        <v>0</v>
      </c>
      <c r="N242" s="48">
        <f>IF(Table2[[#This Row],[Ship Mode]]=Introduction!$C$44,1,0)</f>
        <v>1</v>
      </c>
      <c r="O242" s="48">
        <f>IF(Table2[[#This Row],[Customer Segment]]=Introduction!$D$45,1,0)</f>
        <v>0</v>
      </c>
      <c r="P242" s="48">
        <f>IF(Table2[[#This Row],[Customer Segment]]=Introduction!$D$42,1,0)</f>
        <v>1</v>
      </c>
      <c r="Q242" s="48">
        <f>IF(Table2[[#This Row],[Customer Segment]]=Introduction!$D$44,1,0)</f>
        <v>0</v>
      </c>
      <c r="R242" s="41">
        <v>26.38</v>
      </c>
      <c r="S2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customFormat="1" x14ac:dyDescent="0.2">
      <c r="A243" s="1" t="s">
        <v>1</v>
      </c>
      <c r="B243" s="1" t="s">
        <v>14</v>
      </c>
      <c r="C243" s="1" t="s">
        <v>70</v>
      </c>
      <c r="D243" s="46">
        <v>0.02</v>
      </c>
      <c r="E243" s="46">
        <v>60.22</v>
      </c>
      <c r="F243" s="46">
        <v>3.5</v>
      </c>
      <c r="G243" s="46">
        <v>0.56999999999999995</v>
      </c>
      <c r="H243" s="46">
        <v>-193.91399999999999</v>
      </c>
      <c r="I243" s="49">
        <f>IF(Table2[[#This Row],[Order Priority]]=Introduction!$B$42,1,0)</f>
        <v>1</v>
      </c>
      <c r="J243" s="49">
        <f>IF(Table2[[#This Row],[Order Priority]]=Introduction!$B$43,1,0)</f>
        <v>0</v>
      </c>
      <c r="K243" s="49">
        <f>IF(Table2[[#This Row],[Order Priority]]=Introduction!$B$44,1,0)</f>
        <v>0</v>
      </c>
      <c r="L243" s="49">
        <f>IF(Table2[[#This Row],[Order Priority]]=Introduction!$B$45,1,0)</f>
        <v>0</v>
      </c>
      <c r="M243" s="49">
        <f>IF(Table2[[#This Row],[Ship Mode]]=Introduction!$C$42,1,0)</f>
        <v>0</v>
      </c>
      <c r="N243" s="48">
        <f>IF(Table2[[#This Row],[Ship Mode]]=Introduction!$C$44,1,0)</f>
        <v>1</v>
      </c>
      <c r="O243" s="48">
        <f>IF(Table2[[#This Row],[Customer Segment]]=Introduction!$D$45,1,0)</f>
        <v>0</v>
      </c>
      <c r="P243" s="48">
        <f>IF(Table2[[#This Row],[Customer Segment]]=Introduction!$D$42,1,0)</f>
        <v>0</v>
      </c>
      <c r="Q243" s="48">
        <f>IF(Table2[[#This Row],[Customer Segment]]=Introduction!$D$44,1,0)</f>
        <v>0</v>
      </c>
      <c r="R243" s="38">
        <v>541.76</v>
      </c>
      <c r="S2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customFormat="1" x14ac:dyDescent="0.2">
      <c r="A244" s="1" t="s">
        <v>92</v>
      </c>
      <c r="B244" s="1" t="s">
        <v>63</v>
      </c>
      <c r="C244" s="1" t="s">
        <v>70</v>
      </c>
      <c r="D244" s="44">
        <v>0.09</v>
      </c>
      <c r="E244" s="44">
        <v>125.99</v>
      </c>
      <c r="F244" s="44">
        <v>7.69</v>
      </c>
      <c r="G244" s="44">
        <v>0.59</v>
      </c>
      <c r="H244" s="44">
        <v>209.99700000000001</v>
      </c>
      <c r="I244" s="49">
        <f>IF(Table2[[#This Row],[Order Priority]]=Introduction!$B$42,1,0)</f>
        <v>0</v>
      </c>
      <c r="J244" s="49">
        <f>IF(Table2[[#This Row],[Order Priority]]=Introduction!$B$43,1,0)</f>
        <v>0</v>
      </c>
      <c r="K244" s="49">
        <f>IF(Table2[[#This Row],[Order Priority]]=Introduction!$B$44,1,0)</f>
        <v>0</v>
      </c>
      <c r="L244" s="49">
        <f>IF(Table2[[#This Row],[Order Priority]]=Introduction!$B$45,1,0)</f>
        <v>1</v>
      </c>
      <c r="M244" s="49">
        <f>IF(Table2[[#This Row],[Ship Mode]]=Introduction!$C$42,1,0)</f>
        <v>0</v>
      </c>
      <c r="N244" s="48">
        <f>IF(Table2[[#This Row],[Ship Mode]]=Introduction!$C$44,1,0)</f>
        <v>0</v>
      </c>
      <c r="O244" s="48">
        <f>IF(Table2[[#This Row],[Customer Segment]]=Introduction!$D$45,1,0)</f>
        <v>0</v>
      </c>
      <c r="P244" s="48">
        <f>IF(Table2[[#This Row],[Customer Segment]]=Introduction!$D$42,1,0)</f>
        <v>0</v>
      </c>
      <c r="Q244" s="48">
        <f>IF(Table2[[#This Row],[Customer Segment]]=Introduction!$D$44,1,0)</f>
        <v>0</v>
      </c>
      <c r="R244" s="41">
        <v>783.55</v>
      </c>
      <c r="S2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customFormat="1" x14ac:dyDescent="0.2">
      <c r="A245" s="1" t="s">
        <v>46</v>
      </c>
      <c r="B245" s="1" t="s">
        <v>14</v>
      </c>
      <c r="C245" s="1" t="s">
        <v>15</v>
      </c>
      <c r="D245" s="46">
        <v>0.02</v>
      </c>
      <c r="E245" s="46">
        <v>6.48</v>
      </c>
      <c r="F245" s="46">
        <v>6.6</v>
      </c>
      <c r="G245" s="46">
        <v>0.37</v>
      </c>
      <c r="H245" s="46">
        <v>-92.05</v>
      </c>
      <c r="I245" s="49">
        <f>IF(Table2[[#This Row],[Order Priority]]=Introduction!$B$42,1,0)</f>
        <v>0</v>
      </c>
      <c r="J245" s="49">
        <f>IF(Table2[[#This Row],[Order Priority]]=Introduction!$B$43,1,0)</f>
        <v>0</v>
      </c>
      <c r="K245" s="49">
        <f>IF(Table2[[#This Row],[Order Priority]]=Introduction!$B$44,1,0)</f>
        <v>0</v>
      </c>
      <c r="L245" s="49">
        <f>IF(Table2[[#This Row],[Order Priority]]=Introduction!$B$45,1,0)</f>
        <v>0</v>
      </c>
      <c r="M245" s="49">
        <f>IF(Table2[[#This Row],[Ship Mode]]=Introduction!$C$42,1,0)</f>
        <v>0</v>
      </c>
      <c r="N245" s="48">
        <f>IF(Table2[[#This Row],[Ship Mode]]=Introduction!$C$44,1,0)</f>
        <v>1</v>
      </c>
      <c r="O245" s="48">
        <f>IF(Table2[[#This Row],[Customer Segment]]=Introduction!$D$45,1,0)</f>
        <v>0</v>
      </c>
      <c r="P245" s="48">
        <f>IF(Table2[[#This Row],[Customer Segment]]=Introduction!$D$42,1,0)</f>
        <v>1</v>
      </c>
      <c r="Q245" s="48">
        <f>IF(Table2[[#This Row],[Customer Segment]]=Introduction!$D$44,1,0)</f>
        <v>0</v>
      </c>
      <c r="R245" s="38">
        <v>66.709999999999994</v>
      </c>
      <c r="S2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customFormat="1" x14ac:dyDescent="0.2">
      <c r="A246" s="1" t="s">
        <v>46</v>
      </c>
      <c r="B246" s="1" t="s">
        <v>14</v>
      </c>
      <c r="C246" s="1" t="s">
        <v>15</v>
      </c>
      <c r="D246" s="44">
        <v>0.04</v>
      </c>
      <c r="E246" s="44">
        <v>17.149999999999999</v>
      </c>
      <c r="F246" s="44">
        <v>4.96</v>
      </c>
      <c r="G246" s="44">
        <v>0.57999999999999996</v>
      </c>
      <c r="H246" s="44">
        <v>6.11</v>
      </c>
      <c r="I246" s="49">
        <f>IF(Table2[[#This Row],[Order Priority]]=Introduction!$B$42,1,0)</f>
        <v>0</v>
      </c>
      <c r="J246" s="49">
        <f>IF(Table2[[#This Row],[Order Priority]]=Introduction!$B$43,1,0)</f>
        <v>0</v>
      </c>
      <c r="K246" s="49">
        <f>IF(Table2[[#This Row],[Order Priority]]=Introduction!$B$44,1,0)</f>
        <v>0</v>
      </c>
      <c r="L246" s="49">
        <f>IF(Table2[[#This Row],[Order Priority]]=Introduction!$B$45,1,0)</f>
        <v>0</v>
      </c>
      <c r="M246" s="49">
        <f>IF(Table2[[#This Row],[Ship Mode]]=Introduction!$C$42,1,0)</f>
        <v>0</v>
      </c>
      <c r="N246" s="48">
        <f>IF(Table2[[#This Row],[Ship Mode]]=Introduction!$C$44,1,0)</f>
        <v>1</v>
      </c>
      <c r="O246" s="48">
        <f>IF(Table2[[#This Row],[Customer Segment]]=Introduction!$D$45,1,0)</f>
        <v>0</v>
      </c>
      <c r="P246" s="48">
        <f>IF(Table2[[#This Row],[Customer Segment]]=Introduction!$D$42,1,0)</f>
        <v>1</v>
      </c>
      <c r="Q246" s="48">
        <f>IF(Table2[[#This Row],[Customer Segment]]=Introduction!$D$44,1,0)</f>
        <v>0</v>
      </c>
      <c r="R246" s="41">
        <v>87.16</v>
      </c>
      <c r="S2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customFormat="1" x14ac:dyDescent="0.2">
      <c r="A247" s="1" t="s">
        <v>46</v>
      </c>
      <c r="B247" s="1" t="s">
        <v>14</v>
      </c>
      <c r="C247" s="1" t="s">
        <v>15</v>
      </c>
      <c r="D247" s="46">
        <v>0.03</v>
      </c>
      <c r="E247" s="46">
        <v>1270.99</v>
      </c>
      <c r="F247" s="46">
        <v>19.989999999999998</v>
      </c>
      <c r="G247" s="46">
        <v>0.35</v>
      </c>
      <c r="H247" s="46">
        <v>363.55200000000002</v>
      </c>
      <c r="I247" s="49">
        <f>IF(Table2[[#This Row],[Order Priority]]=Introduction!$B$42,1,0)</f>
        <v>0</v>
      </c>
      <c r="J247" s="49">
        <f>IF(Table2[[#This Row],[Order Priority]]=Introduction!$B$43,1,0)</f>
        <v>0</v>
      </c>
      <c r="K247" s="49">
        <f>IF(Table2[[#This Row],[Order Priority]]=Introduction!$B$44,1,0)</f>
        <v>0</v>
      </c>
      <c r="L247" s="49">
        <f>IF(Table2[[#This Row],[Order Priority]]=Introduction!$B$45,1,0)</f>
        <v>0</v>
      </c>
      <c r="M247" s="49">
        <f>IF(Table2[[#This Row],[Ship Mode]]=Introduction!$C$42,1,0)</f>
        <v>0</v>
      </c>
      <c r="N247" s="48">
        <f>IF(Table2[[#This Row],[Ship Mode]]=Introduction!$C$44,1,0)</f>
        <v>1</v>
      </c>
      <c r="O247" s="48">
        <f>IF(Table2[[#This Row],[Customer Segment]]=Introduction!$D$45,1,0)</f>
        <v>0</v>
      </c>
      <c r="P247" s="48">
        <f>IF(Table2[[#This Row],[Customer Segment]]=Introduction!$D$42,1,0)</f>
        <v>1</v>
      </c>
      <c r="Q247" s="48">
        <f>IF(Table2[[#This Row],[Customer Segment]]=Introduction!$D$44,1,0)</f>
        <v>0</v>
      </c>
      <c r="R247" s="38">
        <v>2589.0100000000002</v>
      </c>
      <c r="S2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customFormat="1" x14ac:dyDescent="0.2">
      <c r="A248" s="1" t="s">
        <v>46</v>
      </c>
      <c r="B248" s="1" t="s">
        <v>2</v>
      </c>
      <c r="C248" s="1" t="s">
        <v>15</v>
      </c>
      <c r="D248" s="44">
        <v>7.0000000000000007E-2</v>
      </c>
      <c r="E248" s="44">
        <v>2036.48</v>
      </c>
      <c r="F248" s="44">
        <v>14.7</v>
      </c>
      <c r="G248" s="44">
        <v>0.55000000000000004</v>
      </c>
      <c r="H248" s="44">
        <v>-11.536</v>
      </c>
      <c r="I248" s="49">
        <f>IF(Table2[[#This Row],[Order Priority]]=Introduction!$B$42,1,0)</f>
        <v>0</v>
      </c>
      <c r="J248" s="49">
        <f>IF(Table2[[#This Row],[Order Priority]]=Introduction!$B$43,1,0)</f>
        <v>0</v>
      </c>
      <c r="K248" s="49">
        <f>IF(Table2[[#This Row],[Order Priority]]=Introduction!$B$44,1,0)</f>
        <v>0</v>
      </c>
      <c r="L248" s="49">
        <f>IF(Table2[[#This Row],[Order Priority]]=Introduction!$B$45,1,0)</f>
        <v>0</v>
      </c>
      <c r="M248" s="49">
        <f>IF(Table2[[#This Row],[Ship Mode]]=Introduction!$C$42,1,0)</f>
        <v>1</v>
      </c>
      <c r="N248" s="48">
        <f>IF(Table2[[#This Row],[Ship Mode]]=Introduction!$C$44,1,0)</f>
        <v>0</v>
      </c>
      <c r="O248" s="48">
        <f>IF(Table2[[#This Row],[Customer Segment]]=Introduction!$D$45,1,0)</f>
        <v>0</v>
      </c>
      <c r="P248" s="48">
        <f>IF(Table2[[#This Row],[Customer Segment]]=Introduction!$D$42,1,0)</f>
        <v>1</v>
      </c>
      <c r="Q248" s="48">
        <f>IF(Table2[[#This Row],[Customer Segment]]=Introduction!$D$44,1,0)</f>
        <v>0</v>
      </c>
      <c r="R248" s="41">
        <v>1893.93</v>
      </c>
      <c r="S2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customFormat="1" x14ac:dyDescent="0.2">
      <c r="A249" s="1" t="s">
        <v>46</v>
      </c>
      <c r="B249" s="1" t="s">
        <v>14</v>
      </c>
      <c r="C249" s="1" t="s">
        <v>70</v>
      </c>
      <c r="D249" s="46">
        <v>0.02</v>
      </c>
      <c r="E249" s="46">
        <v>7.1</v>
      </c>
      <c r="F249" s="46">
        <v>6.05</v>
      </c>
      <c r="G249" s="46">
        <v>0.39</v>
      </c>
      <c r="H249" s="46">
        <v>-66.378</v>
      </c>
      <c r="I249" s="49">
        <f>IF(Table2[[#This Row],[Order Priority]]=Introduction!$B$42,1,0)</f>
        <v>0</v>
      </c>
      <c r="J249" s="49">
        <f>IF(Table2[[#This Row],[Order Priority]]=Introduction!$B$43,1,0)</f>
        <v>0</v>
      </c>
      <c r="K249" s="49">
        <f>IF(Table2[[#This Row],[Order Priority]]=Introduction!$B$44,1,0)</f>
        <v>0</v>
      </c>
      <c r="L249" s="49">
        <f>IF(Table2[[#This Row],[Order Priority]]=Introduction!$B$45,1,0)</f>
        <v>0</v>
      </c>
      <c r="M249" s="49">
        <f>IF(Table2[[#This Row],[Ship Mode]]=Introduction!$C$42,1,0)</f>
        <v>0</v>
      </c>
      <c r="N249" s="48">
        <f>IF(Table2[[#This Row],[Ship Mode]]=Introduction!$C$44,1,0)</f>
        <v>1</v>
      </c>
      <c r="O249" s="48">
        <f>IF(Table2[[#This Row],[Customer Segment]]=Introduction!$D$45,1,0)</f>
        <v>0</v>
      </c>
      <c r="P249" s="48">
        <f>IF(Table2[[#This Row],[Customer Segment]]=Introduction!$D$42,1,0)</f>
        <v>0</v>
      </c>
      <c r="Q249" s="48">
        <f>IF(Table2[[#This Row],[Customer Segment]]=Introduction!$D$44,1,0)</f>
        <v>0</v>
      </c>
      <c r="R249" s="38">
        <v>66.319999999999993</v>
      </c>
      <c r="S2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customFormat="1" x14ac:dyDescent="0.2">
      <c r="A250" s="1" t="s">
        <v>46</v>
      </c>
      <c r="B250" s="1" t="s">
        <v>14</v>
      </c>
      <c r="C250" s="1" t="s">
        <v>15</v>
      </c>
      <c r="D250" s="44">
        <v>0.05</v>
      </c>
      <c r="E250" s="44">
        <v>6.28</v>
      </c>
      <c r="F250" s="44">
        <v>5.36</v>
      </c>
      <c r="G250" s="44">
        <v>0.4</v>
      </c>
      <c r="H250" s="44">
        <v>1.278</v>
      </c>
      <c r="I250" s="49">
        <f>IF(Table2[[#This Row],[Order Priority]]=Introduction!$B$42,1,0)</f>
        <v>0</v>
      </c>
      <c r="J250" s="49">
        <f>IF(Table2[[#This Row],[Order Priority]]=Introduction!$B$43,1,0)</f>
        <v>0</v>
      </c>
      <c r="K250" s="49">
        <f>IF(Table2[[#This Row],[Order Priority]]=Introduction!$B$44,1,0)</f>
        <v>0</v>
      </c>
      <c r="L250" s="49">
        <f>IF(Table2[[#This Row],[Order Priority]]=Introduction!$B$45,1,0)</f>
        <v>0</v>
      </c>
      <c r="M250" s="49">
        <f>IF(Table2[[#This Row],[Ship Mode]]=Introduction!$C$42,1,0)</f>
        <v>0</v>
      </c>
      <c r="N250" s="48">
        <f>IF(Table2[[#This Row],[Ship Mode]]=Introduction!$C$44,1,0)</f>
        <v>1</v>
      </c>
      <c r="O250" s="48">
        <f>IF(Table2[[#This Row],[Customer Segment]]=Introduction!$D$45,1,0)</f>
        <v>0</v>
      </c>
      <c r="P250" s="48">
        <f>IF(Table2[[#This Row],[Customer Segment]]=Introduction!$D$42,1,0)</f>
        <v>1</v>
      </c>
      <c r="Q250" s="48">
        <f>IF(Table2[[#This Row],[Customer Segment]]=Introduction!$D$44,1,0)</f>
        <v>0</v>
      </c>
      <c r="R250" s="41">
        <v>38.04</v>
      </c>
      <c r="S2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customFormat="1" x14ac:dyDescent="0.2">
      <c r="A251" s="1" t="s">
        <v>46</v>
      </c>
      <c r="B251" s="1" t="s">
        <v>14</v>
      </c>
      <c r="C251" s="1" t="s">
        <v>15</v>
      </c>
      <c r="D251" s="46">
        <v>0.04</v>
      </c>
      <c r="E251" s="46">
        <v>3.08</v>
      </c>
      <c r="F251" s="46">
        <v>0.99</v>
      </c>
      <c r="G251" s="46">
        <v>0.37</v>
      </c>
      <c r="H251" s="46">
        <v>424.29</v>
      </c>
      <c r="I251" s="49">
        <f>IF(Table2[[#This Row],[Order Priority]]=Introduction!$B$42,1,0)</f>
        <v>0</v>
      </c>
      <c r="J251" s="49">
        <f>IF(Table2[[#This Row],[Order Priority]]=Introduction!$B$43,1,0)</f>
        <v>0</v>
      </c>
      <c r="K251" s="49">
        <f>IF(Table2[[#This Row],[Order Priority]]=Introduction!$B$44,1,0)</f>
        <v>0</v>
      </c>
      <c r="L251" s="49">
        <f>IF(Table2[[#This Row],[Order Priority]]=Introduction!$B$45,1,0)</f>
        <v>0</v>
      </c>
      <c r="M251" s="49">
        <f>IF(Table2[[#This Row],[Ship Mode]]=Introduction!$C$42,1,0)</f>
        <v>0</v>
      </c>
      <c r="N251" s="48">
        <f>IF(Table2[[#This Row],[Ship Mode]]=Introduction!$C$44,1,0)</f>
        <v>1</v>
      </c>
      <c r="O251" s="48">
        <f>IF(Table2[[#This Row],[Customer Segment]]=Introduction!$D$45,1,0)</f>
        <v>0</v>
      </c>
      <c r="P251" s="48">
        <f>IF(Table2[[#This Row],[Customer Segment]]=Introduction!$D$42,1,0)</f>
        <v>1</v>
      </c>
      <c r="Q251" s="48">
        <f>IF(Table2[[#This Row],[Customer Segment]]=Introduction!$D$44,1,0)</f>
        <v>0</v>
      </c>
      <c r="R251" s="38">
        <v>42.53</v>
      </c>
      <c r="S2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customFormat="1" x14ac:dyDescent="0.2">
      <c r="A252" s="1" t="s">
        <v>1</v>
      </c>
      <c r="B252" s="1" t="s">
        <v>63</v>
      </c>
      <c r="C252" s="1" t="s">
        <v>47</v>
      </c>
      <c r="D252" s="44">
        <v>0.04</v>
      </c>
      <c r="E252" s="44">
        <v>9.7799999999999994</v>
      </c>
      <c r="F252" s="44">
        <v>1.99</v>
      </c>
      <c r="G252" s="44">
        <v>0.43</v>
      </c>
      <c r="H252" s="44">
        <v>61.292700000000004</v>
      </c>
      <c r="I252" s="49">
        <f>IF(Table2[[#This Row],[Order Priority]]=Introduction!$B$42,1,0)</f>
        <v>1</v>
      </c>
      <c r="J252" s="49">
        <f>IF(Table2[[#This Row],[Order Priority]]=Introduction!$B$43,1,0)</f>
        <v>0</v>
      </c>
      <c r="K252" s="49">
        <f>IF(Table2[[#This Row],[Order Priority]]=Introduction!$B$44,1,0)</f>
        <v>0</v>
      </c>
      <c r="L252" s="49">
        <f>IF(Table2[[#This Row],[Order Priority]]=Introduction!$B$45,1,0)</f>
        <v>0</v>
      </c>
      <c r="M252" s="49">
        <f>IF(Table2[[#This Row],[Ship Mode]]=Introduction!$C$42,1,0)</f>
        <v>0</v>
      </c>
      <c r="N252" s="48">
        <f>IF(Table2[[#This Row],[Ship Mode]]=Introduction!$C$44,1,0)</f>
        <v>0</v>
      </c>
      <c r="O252" s="48">
        <f>IF(Table2[[#This Row],[Customer Segment]]=Introduction!$D$45,1,0)</f>
        <v>0</v>
      </c>
      <c r="P252" s="48">
        <f>IF(Table2[[#This Row],[Customer Segment]]=Introduction!$D$42,1,0)</f>
        <v>0</v>
      </c>
      <c r="Q252" s="48">
        <f>IF(Table2[[#This Row],[Customer Segment]]=Introduction!$D$44,1,0)</f>
        <v>1</v>
      </c>
      <c r="R252" s="41">
        <v>88.83</v>
      </c>
      <c r="S2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customFormat="1" x14ac:dyDescent="0.2">
      <c r="A253" s="1" t="s">
        <v>1</v>
      </c>
      <c r="B253" s="1" t="s">
        <v>14</v>
      </c>
      <c r="C253" s="1" t="s">
        <v>15</v>
      </c>
      <c r="D253" s="46">
        <v>0.04</v>
      </c>
      <c r="E253" s="46">
        <v>205.99</v>
      </c>
      <c r="F253" s="46">
        <v>8.99</v>
      </c>
      <c r="G253" s="46">
        <v>0.56000000000000005</v>
      </c>
      <c r="H253" s="46">
        <v>960.98400000000004</v>
      </c>
      <c r="I253" s="49">
        <f>IF(Table2[[#This Row],[Order Priority]]=Introduction!$B$42,1,0)</f>
        <v>1</v>
      </c>
      <c r="J253" s="49">
        <f>IF(Table2[[#This Row],[Order Priority]]=Introduction!$B$43,1,0)</f>
        <v>0</v>
      </c>
      <c r="K253" s="49">
        <f>IF(Table2[[#This Row],[Order Priority]]=Introduction!$B$44,1,0)</f>
        <v>0</v>
      </c>
      <c r="L253" s="49">
        <f>IF(Table2[[#This Row],[Order Priority]]=Introduction!$B$45,1,0)</f>
        <v>0</v>
      </c>
      <c r="M253" s="49">
        <f>IF(Table2[[#This Row],[Ship Mode]]=Introduction!$C$42,1,0)</f>
        <v>0</v>
      </c>
      <c r="N253" s="48">
        <f>IF(Table2[[#This Row],[Ship Mode]]=Introduction!$C$44,1,0)</f>
        <v>1</v>
      </c>
      <c r="O253" s="48">
        <f>IF(Table2[[#This Row],[Customer Segment]]=Introduction!$D$45,1,0)</f>
        <v>0</v>
      </c>
      <c r="P253" s="48">
        <f>IF(Table2[[#This Row],[Customer Segment]]=Introduction!$D$42,1,0)</f>
        <v>1</v>
      </c>
      <c r="Q253" s="48">
        <f>IF(Table2[[#This Row],[Customer Segment]]=Introduction!$D$44,1,0)</f>
        <v>0</v>
      </c>
      <c r="R253" s="38">
        <v>1008.53</v>
      </c>
      <c r="S2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customFormat="1" x14ac:dyDescent="0.2">
      <c r="A254" s="1" t="s">
        <v>13</v>
      </c>
      <c r="B254" s="1" t="s">
        <v>2</v>
      </c>
      <c r="C254" s="1" t="s">
        <v>3</v>
      </c>
      <c r="D254" s="44">
        <v>0.05</v>
      </c>
      <c r="E254" s="44">
        <v>31.76</v>
      </c>
      <c r="F254" s="44">
        <v>45.51</v>
      </c>
      <c r="G254" s="44">
        <v>0.65</v>
      </c>
      <c r="H254" s="44">
        <v>-2177.9860960000001</v>
      </c>
      <c r="I254" s="49">
        <f>IF(Table2[[#This Row],[Order Priority]]=Introduction!$B$42,1,0)</f>
        <v>0</v>
      </c>
      <c r="J254" s="49">
        <f>IF(Table2[[#This Row],[Order Priority]]=Introduction!$B$43,1,0)</f>
        <v>1</v>
      </c>
      <c r="K254" s="49">
        <f>IF(Table2[[#This Row],[Order Priority]]=Introduction!$B$44,1,0)</f>
        <v>0</v>
      </c>
      <c r="L254" s="49">
        <f>IF(Table2[[#This Row],[Order Priority]]=Introduction!$B$45,1,0)</f>
        <v>0</v>
      </c>
      <c r="M254" s="49">
        <f>IF(Table2[[#This Row],[Ship Mode]]=Introduction!$C$42,1,0)</f>
        <v>1</v>
      </c>
      <c r="N254" s="48">
        <f>IF(Table2[[#This Row],[Ship Mode]]=Introduction!$C$44,1,0)</f>
        <v>0</v>
      </c>
      <c r="O254" s="48">
        <f>IF(Table2[[#This Row],[Customer Segment]]=Introduction!$D$45,1,0)</f>
        <v>1</v>
      </c>
      <c r="P254" s="48">
        <f>IF(Table2[[#This Row],[Customer Segment]]=Introduction!$D$42,1,0)</f>
        <v>0</v>
      </c>
      <c r="Q254" s="48">
        <f>IF(Table2[[#This Row],[Customer Segment]]=Introduction!$D$44,1,0)</f>
        <v>0</v>
      </c>
      <c r="R254" s="41">
        <v>304.33999999999997</v>
      </c>
      <c r="S2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customFormat="1" x14ac:dyDescent="0.2">
      <c r="A255" s="1" t="s">
        <v>23</v>
      </c>
      <c r="B255" s="1" t="s">
        <v>14</v>
      </c>
      <c r="C255" s="1" t="s">
        <v>47</v>
      </c>
      <c r="D255" s="46">
        <v>0.04</v>
      </c>
      <c r="E255" s="46">
        <v>100.98</v>
      </c>
      <c r="F255" s="46">
        <v>7.18</v>
      </c>
      <c r="G255" s="46">
        <v>0.4</v>
      </c>
      <c r="H255" s="46">
        <v>269.94</v>
      </c>
      <c r="I255" s="49">
        <f>IF(Table2[[#This Row],[Order Priority]]=Introduction!$B$42,1,0)</f>
        <v>0</v>
      </c>
      <c r="J255" s="49">
        <f>IF(Table2[[#This Row],[Order Priority]]=Introduction!$B$43,1,0)</f>
        <v>0</v>
      </c>
      <c r="K255" s="49">
        <f>IF(Table2[[#This Row],[Order Priority]]=Introduction!$B$44,1,0)</f>
        <v>1</v>
      </c>
      <c r="L255" s="49">
        <f>IF(Table2[[#This Row],[Order Priority]]=Introduction!$B$45,1,0)</f>
        <v>0</v>
      </c>
      <c r="M255" s="49">
        <f>IF(Table2[[#This Row],[Ship Mode]]=Introduction!$C$42,1,0)</f>
        <v>0</v>
      </c>
      <c r="N255" s="48">
        <f>IF(Table2[[#This Row],[Ship Mode]]=Introduction!$C$44,1,0)</f>
        <v>1</v>
      </c>
      <c r="O255" s="48">
        <f>IF(Table2[[#This Row],[Customer Segment]]=Introduction!$D$45,1,0)</f>
        <v>0</v>
      </c>
      <c r="P255" s="48">
        <f>IF(Table2[[#This Row],[Customer Segment]]=Introduction!$D$42,1,0)</f>
        <v>0</v>
      </c>
      <c r="Q255" s="48">
        <f>IF(Table2[[#This Row],[Customer Segment]]=Introduction!$D$44,1,0)</f>
        <v>1</v>
      </c>
      <c r="R255" s="38">
        <v>414.91</v>
      </c>
      <c r="S2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customFormat="1" x14ac:dyDescent="0.2">
      <c r="A256" s="1" t="s">
        <v>23</v>
      </c>
      <c r="B256" s="1" t="s">
        <v>14</v>
      </c>
      <c r="C256" s="1" t="s">
        <v>15</v>
      </c>
      <c r="D256" s="44">
        <v>0.02</v>
      </c>
      <c r="E256" s="44">
        <v>43.98</v>
      </c>
      <c r="F256" s="44">
        <v>1.99</v>
      </c>
      <c r="G256" s="44">
        <v>0.44</v>
      </c>
      <c r="H256" s="44">
        <v>333.76049999999998</v>
      </c>
      <c r="I256" s="49">
        <f>IF(Table2[[#This Row],[Order Priority]]=Introduction!$B$42,1,0)</f>
        <v>0</v>
      </c>
      <c r="J256" s="49">
        <f>IF(Table2[[#This Row],[Order Priority]]=Introduction!$B$43,1,0)</f>
        <v>0</v>
      </c>
      <c r="K256" s="49">
        <f>IF(Table2[[#This Row],[Order Priority]]=Introduction!$B$44,1,0)</f>
        <v>1</v>
      </c>
      <c r="L256" s="49">
        <f>IF(Table2[[#This Row],[Order Priority]]=Introduction!$B$45,1,0)</f>
        <v>0</v>
      </c>
      <c r="M256" s="49">
        <f>IF(Table2[[#This Row],[Ship Mode]]=Introduction!$C$42,1,0)</f>
        <v>0</v>
      </c>
      <c r="N256" s="48">
        <f>IF(Table2[[#This Row],[Ship Mode]]=Introduction!$C$44,1,0)</f>
        <v>1</v>
      </c>
      <c r="O256" s="48">
        <f>IF(Table2[[#This Row],[Customer Segment]]=Introduction!$D$45,1,0)</f>
        <v>0</v>
      </c>
      <c r="P256" s="48">
        <f>IF(Table2[[#This Row],[Customer Segment]]=Introduction!$D$42,1,0)</f>
        <v>1</v>
      </c>
      <c r="Q256" s="48">
        <f>IF(Table2[[#This Row],[Customer Segment]]=Introduction!$D$44,1,0)</f>
        <v>0</v>
      </c>
      <c r="R256" s="41">
        <v>1724.01</v>
      </c>
      <c r="S2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customFormat="1" x14ac:dyDescent="0.2">
      <c r="A257" s="1" t="s">
        <v>92</v>
      </c>
      <c r="B257" s="1" t="s">
        <v>14</v>
      </c>
      <c r="C257" s="1" t="s">
        <v>47</v>
      </c>
      <c r="D257" s="46">
        <v>0.04</v>
      </c>
      <c r="E257" s="46">
        <v>30.73</v>
      </c>
      <c r="F257" s="46">
        <v>4</v>
      </c>
      <c r="G257" s="46">
        <v>0.75</v>
      </c>
      <c r="H257" s="46">
        <v>-20.79</v>
      </c>
      <c r="I257" s="49">
        <f>IF(Table2[[#This Row],[Order Priority]]=Introduction!$B$42,1,0)</f>
        <v>0</v>
      </c>
      <c r="J257" s="49">
        <f>IF(Table2[[#This Row],[Order Priority]]=Introduction!$B$43,1,0)</f>
        <v>0</v>
      </c>
      <c r="K257" s="49">
        <f>IF(Table2[[#This Row],[Order Priority]]=Introduction!$B$44,1,0)</f>
        <v>0</v>
      </c>
      <c r="L257" s="49">
        <f>IF(Table2[[#This Row],[Order Priority]]=Introduction!$B$45,1,0)</f>
        <v>1</v>
      </c>
      <c r="M257" s="49">
        <f>IF(Table2[[#This Row],[Ship Mode]]=Introduction!$C$42,1,0)</f>
        <v>0</v>
      </c>
      <c r="N257" s="48">
        <f>IF(Table2[[#This Row],[Ship Mode]]=Introduction!$C$44,1,0)</f>
        <v>1</v>
      </c>
      <c r="O257" s="48">
        <f>IF(Table2[[#This Row],[Customer Segment]]=Introduction!$D$45,1,0)</f>
        <v>0</v>
      </c>
      <c r="P257" s="48">
        <f>IF(Table2[[#This Row],[Customer Segment]]=Introduction!$D$42,1,0)</f>
        <v>0</v>
      </c>
      <c r="Q257" s="48">
        <f>IF(Table2[[#This Row],[Customer Segment]]=Introduction!$D$44,1,0)</f>
        <v>1</v>
      </c>
      <c r="R257" s="38">
        <v>1420.84</v>
      </c>
      <c r="S2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customFormat="1" x14ac:dyDescent="0.2">
      <c r="A258" s="1" t="s">
        <v>92</v>
      </c>
      <c r="B258" s="1" t="s">
        <v>14</v>
      </c>
      <c r="C258" s="1" t="s">
        <v>47</v>
      </c>
      <c r="D258" s="44">
        <v>0.04</v>
      </c>
      <c r="E258" s="44">
        <v>30.73</v>
      </c>
      <c r="F258" s="44">
        <v>4</v>
      </c>
      <c r="G258" s="44">
        <v>0.75</v>
      </c>
      <c r="H258" s="44">
        <v>-20.79</v>
      </c>
      <c r="I258" s="49">
        <f>IF(Table2[[#This Row],[Order Priority]]=Introduction!$B$42,1,0)</f>
        <v>0</v>
      </c>
      <c r="J258" s="49">
        <f>IF(Table2[[#This Row],[Order Priority]]=Introduction!$B$43,1,0)</f>
        <v>0</v>
      </c>
      <c r="K258" s="49">
        <f>IF(Table2[[#This Row],[Order Priority]]=Introduction!$B$44,1,0)</f>
        <v>0</v>
      </c>
      <c r="L258" s="49">
        <f>IF(Table2[[#This Row],[Order Priority]]=Introduction!$B$45,1,0)</f>
        <v>1</v>
      </c>
      <c r="M258" s="49">
        <f>IF(Table2[[#This Row],[Ship Mode]]=Introduction!$C$42,1,0)</f>
        <v>0</v>
      </c>
      <c r="N258" s="48">
        <f>IF(Table2[[#This Row],[Ship Mode]]=Introduction!$C$44,1,0)</f>
        <v>1</v>
      </c>
      <c r="O258" s="48">
        <f>IF(Table2[[#This Row],[Customer Segment]]=Introduction!$D$45,1,0)</f>
        <v>0</v>
      </c>
      <c r="P258" s="48">
        <f>IF(Table2[[#This Row],[Customer Segment]]=Introduction!$D$42,1,0)</f>
        <v>0</v>
      </c>
      <c r="Q258" s="48">
        <f>IF(Table2[[#This Row],[Customer Segment]]=Introduction!$D$44,1,0)</f>
        <v>1</v>
      </c>
      <c r="R258" s="41">
        <v>355.21</v>
      </c>
      <c r="S2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customFormat="1" x14ac:dyDescent="0.2">
      <c r="A259" s="1" t="s">
        <v>92</v>
      </c>
      <c r="B259" s="1" t="s">
        <v>14</v>
      </c>
      <c r="C259" s="1" t="s">
        <v>70</v>
      </c>
      <c r="D259" s="46">
        <v>0.02</v>
      </c>
      <c r="E259" s="46">
        <v>30.44</v>
      </c>
      <c r="F259" s="46">
        <v>1.49</v>
      </c>
      <c r="G259" s="46">
        <v>0.37</v>
      </c>
      <c r="H259" s="46">
        <v>266.76089999999999</v>
      </c>
      <c r="I259" s="49">
        <f>IF(Table2[[#This Row],[Order Priority]]=Introduction!$B$42,1,0)</f>
        <v>0</v>
      </c>
      <c r="J259" s="49">
        <f>IF(Table2[[#This Row],[Order Priority]]=Introduction!$B$43,1,0)</f>
        <v>0</v>
      </c>
      <c r="K259" s="49">
        <f>IF(Table2[[#This Row],[Order Priority]]=Introduction!$B$44,1,0)</f>
        <v>0</v>
      </c>
      <c r="L259" s="49">
        <f>IF(Table2[[#This Row],[Order Priority]]=Introduction!$B$45,1,0)</f>
        <v>1</v>
      </c>
      <c r="M259" s="49">
        <f>IF(Table2[[#This Row],[Ship Mode]]=Introduction!$C$42,1,0)</f>
        <v>0</v>
      </c>
      <c r="N259" s="48">
        <f>IF(Table2[[#This Row],[Ship Mode]]=Introduction!$C$44,1,0)</f>
        <v>1</v>
      </c>
      <c r="O259" s="48">
        <f>IF(Table2[[#This Row],[Customer Segment]]=Introduction!$D$45,1,0)</f>
        <v>0</v>
      </c>
      <c r="P259" s="48">
        <f>IF(Table2[[#This Row],[Customer Segment]]=Introduction!$D$42,1,0)</f>
        <v>0</v>
      </c>
      <c r="Q259" s="48">
        <f>IF(Table2[[#This Row],[Customer Segment]]=Introduction!$D$44,1,0)</f>
        <v>0</v>
      </c>
      <c r="R259" s="38">
        <v>386.61</v>
      </c>
      <c r="S2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customFormat="1" x14ac:dyDescent="0.2">
      <c r="A260" s="1" t="s">
        <v>92</v>
      </c>
      <c r="B260" s="1" t="s">
        <v>14</v>
      </c>
      <c r="C260" s="1" t="s">
        <v>70</v>
      </c>
      <c r="D260" s="44">
        <v>0.02</v>
      </c>
      <c r="E260" s="44">
        <v>4.91</v>
      </c>
      <c r="F260" s="44">
        <v>0.5</v>
      </c>
      <c r="G260" s="44">
        <v>0.36</v>
      </c>
      <c r="H260" s="44">
        <v>29.883900000000001</v>
      </c>
      <c r="I260" s="49">
        <f>IF(Table2[[#This Row],[Order Priority]]=Introduction!$B$42,1,0)</f>
        <v>0</v>
      </c>
      <c r="J260" s="49">
        <f>IF(Table2[[#This Row],[Order Priority]]=Introduction!$B$43,1,0)</f>
        <v>0</v>
      </c>
      <c r="K260" s="49">
        <f>IF(Table2[[#This Row],[Order Priority]]=Introduction!$B$44,1,0)</f>
        <v>0</v>
      </c>
      <c r="L260" s="49">
        <f>IF(Table2[[#This Row],[Order Priority]]=Introduction!$B$45,1,0)</f>
        <v>1</v>
      </c>
      <c r="M260" s="49">
        <f>IF(Table2[[#This Row],[Ship Mode]]=Introduction!$C$42,1,0)</f>
        <v>0</v>
      </c>
      <c r="N260" s="48">
        <f>IF(Table2[[#This Row],[Ship Mode]]=Introduction!$C$44,1,0)</f>
        <v>1</v>
      </c>
      <c r="O260" s="48">
        <f>IF(Table2[[#This Row],[Customer Segment]]=Introduction!$D$45,1,0)</f>
        <v>0</v>
      </c>
      <c r="P260" s="48">
        <f>IF(Table2[[#This Row],[Customer Segment]]=Introduction!$D$42,1,0)</f>
        <v>0</v>
      </c>
      <c r="Q260" s="48">
        <f>IF(Table2[[#This Row],[Customer Segment]]=Introduction!$D$44,1,0)</f>
        <v>0</v>
      </c>
      <c r="R260" s="41">
        <v>43.31</v>
      </c>
      <c r="S2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customFormat="1" x14ac:dyDescent="0.2">
      <c r="A261" s="1" t="s">
        <v>92</v>
      </c>
      <c r="B261" s="1" t="s">
        <v>14</v>
      </c>
      <c r="C261" s="1" t="s">
        <v>70</v>
      </c>
      <c r="D261" s="46">
        <v>0.08</v>
      </c>
      <c r="E261" s="46">
        <v>7.84</v>
      </c>
      <c r="F261" s="46">
        <v>4.71</v>
      </c>
      <c r="G261" s="46">
        <v>0.35</v>
      </c>
      <c r="H261" s="46">
        <v>-12.87678</v>
      </c>
      <c r="I261" s="49">
        <f>IF(Table2[[#This Row],[Order Priority]]=Introduction!$B$42,1,0)</f>
        <v>0</v>
      </c>
      <c r="J261" s="49">
        <f>IF(Table2[[#This Row],[Order Priority]]=Introduction!$B$43,1,0)</f>
        <v>0</v>
      </c>
      <c r="K261" s="49">
        <f>IF(Table2[[#This Row],[Order Priority]]=Introduction!$B$44,1,0)</f>
        <v>0</v>
      </c>
      <c r="L261" s="49">
        <f>IF(Table2[[#This Row],[Order Priority]]=Introduction!$B$45,1,0)</f>
        <v>1</v>
      </c>
      <c r="M261" s="49">
        <f>IF(Table2[[#This Row],[Ship Mode]]=Introduction!$C$42,1,0)</f>
        <v>0</v>
      </c>
      <c r="N261" s="48">
        <f>IF(Table2[[#This Row],[Ship Mode]]=Introduction!$C$44,1,0)</f>
        <v>1</v>
      </c>
      <c r="O261" s="48">
        <f>IF(Table2[[#This Row],[Customer Segment]]=Introduction!$D$45,1,0)</f>
        <v>0</v>
      </c>
      <c r="P261" s="48">
        <f>IF(Table2[[#This Row],[Customer Segment]]=Introduction!$D$42,1,0)</f>
        <v>0</v>
      </c>
      <c r="Q261" s="48">
        <f>IF(Table2[[#This Row],[Customer Segment]]=Introduction!$D$44,1,0)</f>
        <v>0</v>
      </c>
      <c r="R261" s="38">
        <v>76.16</v>
      </c>
      <c r="S2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customFormat="1" x14ac:dyDescent="0.2">
      <c r="A262" s="1" t="s">
        <v>92</v>
      </c>
      <c r="B262" s="1" t="s">
        <v>14</v>
      </c>
      <c r="C262" s="1" t="s">
        <v>70</v>
      </c>
      <c r="D262" s="44">
        <v>0.03</v>
      </c>
      <c r="E262" s="44">
        <v>105.34</v>
      </c>
      <c r="F262" s="44">
        <v>24.49</v>
      </c>
      <c r="G262" s="44">
        <v>0.61</v>
      </c>
      <c r="H262" s="44">
        <v>618.13080000000002</v>
      </c>
      <c r="I262" s="49">
        <f>IF(Table2[[#This Row],[Order Priority]]=Introduction!$B$42,1,0)</f>
        <v>0</v>
      </c>
      <c r="J262" s="49">
        <f>IF(Table2[[#This Row],[Order Priority]]=Introduction!$B$43,1,0)</f>
        <v>0</v>
      </c>
      <c r="K262" s="49">
        <f>IF(Table2[[#This Row],[Order Priority]]=Introduction!$B$44,1,0)</f>
        <v>0</v>
      </c>
      <c r="L262" s="49">
        <f>IF(Table2[[#This Row],[Order Priority]]=Introduction!$B$45,1,0)</f>
        <v>1</v>
      </c>
      <c r="M262" s="49">
        <f>IF(Table2[[#This Row],[Ship Mode]]=Introduction!$C$42,1,0)</f>
        <v>0</v>
      </c>
      <c r="N262" s="48">
        <f>IF(Table2[[#This Row],[Ship Mode]]=Introduction!$C$44,1,0)</f>
        <v>1</v>
      </c>
      <c r="O262" s="48">
        <f>IF(Table2[[#This Row],[Customer Segment]]=Introduction!$D$45,1,0)</f>
        <v>0</v>
      </c>
      <c r="P262" s="48">
        <f>IF(Table2[[#This Row],[Customer Segment]]=Introduction!$D$42,1,0)</f>
        <v>0</v>
      </c>
      <c r="Q262" s="48">
        <f>IF(Table2[[#This Row],[Customer Segment]]=Introduction!$D$44,1,0)</f>
        <v>0</v>
      </c>
      <c r="R262" s="41">
        <v>1038.1400000000001</v>
      </c>
      <c r="S2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customFormat="1" x14ac:dyDescent="0.2">
      <c r="A263" s="1" t="s">
        <v>46</v>
      </c>
      <c r="B263" s="1" t="s">
        <v>14</v>
      </c>
      <c r="C263" s="1" t="s">
        <v>70</v>
      </c>
      <c r="D263" s="46">
        <v>0.04</v>
      </c>
      <c r="E263" s="46">
        <v>15.51</v>
      </c>
      <c r="F263" s="46">
        <v>17.78</v>
      </c>
      <c r="G263" s="46">
        <v>0.59</v>
      </c>
      <c r="H263" s="46">
        <v>-266.22000000000003</v>
      </c>
      <c r="I263" s="49">
        <f>IF(Table2[[#This Row],[Order Priority]]=Introduction!$B$42,1,0)</f>
        <v>0</v>
      </c>
      <c r="J263" s="49">
        <f>IF(Table2[[#This Row],[Order Priority]]=Introduction!$B$43,1,0)</f>
        <v>0</v>
      </c>
      <c r="K263" s="49">
        <f>IF(Table2[[#This Row],[Order Priority]]=Introduction!$B$44,1,0)</f>
        <v>0</v>
      </c>
      <c r="L263" s="49">
        <f>IF(Table2[[#This Row],[Order Priority]]=Introduction!$B$45,1,0)</f>
        <v>0</v>
      </c>
      <c r="M263" s="49">
        <f>IF(Table2[[#This Row],[Ship Mode]]=Introduction!$C$42,1,0)</f>
        <v>0</v>
      </c>
      <c r="N263" s="48">
        <f>IF(Table2[[#This Row],[Ship Mode]]=Introduction!$C$44,1,0)</f>
        <v>1</v>
      </c>
      <c r="O263" s="48">
        <f>IF(Table2[[#This Row],[Customer Segment]]=Introduction!$D$45,1,0)</f>
        <v>0</v>
      </c>
      <c r="P263" s="48">
        <f>IF(Table2[[#This Row],[Customer Segment]]=Introduction!$D$42,1,0)</f>
        <v>0</v>
      </c>
      <c r="Q263" s="48">
        <f>IF(Table2[[#This Row],[Customer Segment]]=Introduction!$D$44,1,0)</f>
        <v>0</v>
      </c>
      <c r="R263" s="38">
        <v>116.93</v>
      </c>
      <c r="S2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customFormat="1" x14ac:dyDescent="0.2">
      <c r="A264" s="1" t="s">
        <v>46</v>
      </c>
      <c r="B264" s="1" t="s">
        <v>14</v>
      </c>
      <c r="C264" s="1" t="s">
        <v>15</v>
      </c>
      <c r="D264" s="44">
        <v>0.01</v>
      </c>
      <c r="E264" s="44">
        <v>14.28</v>
      </c>
      <c r="F264" s="44">
        <v>2.99</v>
      </c>
      <c r="G264" s="44">
        <v>0.39</v>
      </c>
      <c r="H264" s="44">
        <v>21.003499999999999</v>
      </c>
      <c r="I264" s="49">
        <f>IF(Table2[[#This Row],[Order Priority]]=Introduction!$B$42,1,0)</f>
        <v>0</v>
      </c>
      <c r="J264" s="49">
        <f>IF(Table2[[#This Row],[Order Priority]]=Introduction!$B$43,1,0)</f>
        <v>0</v>
      </c>
      <c r="K264" s="49">
        <f>IF(Table2[[#This Row],[Order Priority]]=Introduction!$B$44,1,0)</f>
        <v>0</v>
      </c>
      <c r="L264" s="49">
        <f>IF(Table2[[#This Row],[Order Priority]]=Introduction!$B$45,1,0)</f>
        <v>0</v>
      </c>
      <c r="M264" s="49">
        <f>IF(Table2[[#This Row],[Ship Mode]]=Introduction!$C$42,1,0)</f>
        <v>0</v>
      </c>
      <c r="N264" s="48">
        <f>IF(Table2[[#This Row],[Ship Mode]]=Introduction!$C$44,1,0)</f>
        <v>1</v>
      </c>
      <c r="O264" s="48">
        <f>IF(Table2[[#This Row],[Customer Segment]]=Introduction!$D$45,1,0)</f>
        <v>0</v>
      </c>
      <c r="P264" s="48">
        <f>IF(Table2[[#This Row],[Customer Segment]]=Introduction!$D$42,1,0)</f>
        <v>1</v>
      </c>
      <c r="Q264" s="48">
        <f>IF(Table2[[#This Row],[Customer Segment]]=Introduction!$D$44,1,0)</f>
        <v>0</v>
      </c>
      <c r="R264" s="41">
        <v>30.44</v>
      </c>
      <c r="S2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customFormat="1" x14ac:dyDescent="0.2">
      <c r="A265" s="1" t="s">
        <v>46</v>
      </c>
      <c r="B265" s="1" t="s">
        <v>63</v>
      </c>
      <c r="C265" s="1" t="s">
        <v>3</v>
      </c>
      <c r="D265" s="46">
        <v>0.1</v>
      </c>
      <c r="E265" s="46">
        <v>14.98</v>
      </c>
      <c r="F265" s="46">
        <v>7.69</v>
      </c>
      <c r="G265" s="46">
        <v>0.56999999999999995</v>
      </c>
      <c r="H265" s="46">
        <v>-76.900000000000006</v>
      </c>
      <c r="I265" s="49">
        <f>IF(Table2[[#This Row],[Order Priority]]=Introduction!$B$42,1,0)</f>
        <v>0</v>
      </c>
      <c r="J265" s="49">
        <f>IF(Table2[[#This Row],[Order Priority]]=Introduction!$B$43,1,0)</f>
        <v>0</v>
      </c>
      <c r="K265" s="49">
        <f>IF(Table2[[#This Row],[Order Priority]]=Introduction!$B$44,1,0)</f>
        <v>0</v>
      </c>
      <c r="L265" s="49">
        <f>IF(Table2[[#This Row],[Order Priority]]=Introduction!$B$45,1,0)</f>
        <v>0</v>
      </c>
      <c r="M265" s="49">
        <f>IF(Table2[[#This Row],[Ship Mode]]=Introduction!$C$42,1,0)</f>
        <v>0</v>
      </c>
      <c r="N265" s="48">
        <f>IF(Table2[[#This Row],[Ship Mode]]=Introduction!$C$44,1,0)</f>
        <v>0</v>
      </c>
      <c r="O265" s="48">
        <f>IF(Table2[[#This Row],[Customer Segment]]=Introduction!$D$45,1,0)</f>
        <v>1</v>
      </c>
      <c r="P265" s="48">
        <f>IF(Table2[[#This Row],[Customer Segment]]=Introduction!$D$42,1,0)</f>
        <v>0</v>
      </c>
      <c r="Q265" s="48">
        <f>IF(Table2[[#This Row],[Customer Segment]]=Introduction!$D$44,1,0)</f>
        <v>0</v>
      </c>
      <c r="R265" s="38">
        <v>114.81</v>
      </c>
      <c r="S2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customFormat="1" x14ac:dyDescent="0.2">
      <c r="A266" s="1" t="s">
        <v>46</v>
      </c>
      <c r="B266" s="1" t="s">
        <v>14</v>
      </c>
      <c r="C266" s="1" t="s">
        <v>47</v>
      </c>
      <c r="D266" s="44">
        <v>0.1</v>
      </c>
      <c r="E266" s="44">
        <v>1889.99</v>
      </c>
      <c r="F266" s="44">
        <v>19.989999999999998</v>
      </c>
      <c r="G266" s="44">
        <v>0.36</v>
      </c>
      <c r="H266" s="44">
        <v>-42.545999999999999</v>
      </c>
      <c r="I266" s="49">
        <f>IF(Table2[[#This Row],[Order Priority]]=Introduction!$B$42,1,0)</f>
        <v>0</v>
      </c>
      <c r="J266" s="49">
        <f>IF(Table2[[#This Row],[Order Priority]]=Introduction!$B$43,1,0)</f>
        <v>0</v>
      </c>
      <c r="K266" s="49">
        <f>IF(Table2[[#This Row],[Order Priority]]=Introduction!$B$44,1,0)</f>
        <v>0</v>
      </c>
      <c r="L266" s="49">
        <f>IF(Table2[[#This Row],[Order Priority]]=Introduction!$B$45,1,0)</f>
        <v>0</v>
      </c>
      <c r="M266" s="49">
        <f>IF(Table2[[#This Row],[Ship Mode]]=Introduction!$C$42,1,0)</f>
        <v>0</v>
      </c>
      <c r="N266" s="48">
        <f>IF(Table2[[#This Row],[Ship Mode]]=Introduction!$C$44,1,0)</f>
        <v>1</v>
      </c>
      <c r="O266" s="48">
        <f>IF(Table2[[#This Row],[Customer Segment]]=Introduction!$D$45,1,0)</f>
        <v>0</v>
      </c>
      <c r="P266" s="48">
        <f>IF(Table2[[#This Row],[Customer Segment]]=Introduction!$D$42,1,0)</f>
        <v>0</v>
      </c>
      <c r="Q266" s="48">
        <f>IF(Table2[[#This Row],[Customer Segment]]=Introduction!$D$44,1,0)</f>
        <v>1</v>
      </c>
      <c r="R266" s="41">
        <v>1786.04</v>
      </c>
      <c r="S2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customFormat="1" x14ac:dyDescent="0.2">
      <c r="A267" s="1" t="s">
        <v>46</v>
      </c>
      <c r="B267" s="1" t="s">
        <v>2</v>
      </c>
      <c r="C267" s="1" t="s">
        <v>47</v>
      </c>
      <c r="D267" s="46">
        <v>0.04</v>
      </c>
      <c r="E267" s="46">
        <v>355.98</v>
      </c>
      <c r="F267" s="46">
        <v>58.92</v>
      </c>
      <c r="G267" s="46">
        <v>0.64</v>
      </c>
      <c r="H267" s="46">
        <v>882.93</v>
      </c>
      <c r="I267" s="49">
        <f>IF(Table2[[#This Row],[Order Priority]]=Introduction!$B$42,1,0)</f>
        <v>0</v>
      </c>
      <c r="J267" s="49">
        <f>IF(Table2[[#This Row],[Order Priority]]=Introduction!$B$43,1,0)</f>
        <v>0</v>
      </c>
      <c r="K267" s="49">
        <f>IF(Table2[[#This Row],[Order Priority]]=Introduction!$B$44,1,0)</f>
        <v>0</v>
      </c>
      <c r="L267" s="49">
        <f>IF(Table2[[#This Row],[Order Priority]]=Introduction!$B$45,1,0)</f>
        <v>0</v>
      </c>
      <c r="M267" s="49">
        <f>IF(Table2[[#This Row],[Ship Mode]]=Introduction!$C$42,1,0)</f>
        <v>1</v>
      </c>
      <c r="N267" s="48">
        <f>IF(Table2[[#This Row],[Ship Mode]]=Introduction!$C$44,1,0)</f>
        <v>0</v>
      </c>
      <c r="O267" s="48">
        <f>IF(Table2[[#This Row],[Customer Segment]]=Introduction!$D$45,1,0)</f>
        <v>0</v>
      </c>
      <c r="P267" s="48">
        <f>IF(Table2[[#This Row],[Customer Segment]]=Introduction!$D$42,1,0)</f>
        <v>0</v>
      </c>
      <c r="Q267" s="48">
        <f>IF(Table2[[#This Row],[Customer Segment]]=Introduction!$D$44,1,0)</f>
        <v>1</v>
      </c>
      <c r="R267" s="38">
        <v>2748.21</v>
      </c>
      <c r="S2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customFormat="1" x14ac:dyDescent="0.2">
      <c r="A268" s="1" t="s">
        <v>46</v>
      </c>
      <c r="B268" s="1" t="s">
        <v>14</v>
      </c>
      <c r="C268" s="1" t="s">
        <v>47</v>
      </c>
      <c r="D268" s="44">
        <v>0.09</v>
      </c>
      <c r="E268" s="44">
        <v>19.98</v>
      </c>
      <c r="F268" s="44">
        <v>8.68</v>
      </c>
      <c r="G268" s="44">
        <v>0.37</v>
      </c>
      <c r="H268" s="44">
        <v>6.6803999999999997</v>
      </c>
      <c r="I268" s="49">
        <f>IF(Table2[[#This Row],[Order Priority]]=Introduction!$B$42,1,0)</f>
        <v>0</v>
      </c>
      <c r="J268" s="49">
        <f>IF(Table2[[#This Row],[Order Priority]]=Introduction!$B$43,1,0)</f>
        <v>0</v>
      </c>
      <c r="K268" s="49">
        <f>IF(Table2[[#This Row],[Order Priority]]=Introduction!$B$44,1,0)</f>
        <v>0</v>
      </c>
      <c r="L268" s="49">
        <f>IF(Table2[[#This Row],[Order Priority]]=Introduction!$B$45,1,0)</f>
        <v>0</v>
      </c>
      <c r="M268" s="49">
        <f>IF(Table2[[#This Row],[Ship Mode]]=Introduction!$C$42,1,0)</f>
        <v>0</v>
      </c>
      <c r="N268" s="48">
        <f>IF(Table2[[#This Row],[Ship Mode]]=Introduction!$C$44,1,0)</f>
        <v>1</v>
      </c>
      <c r="O268" s="48">
        <f>IF(Table2[[#This Row],[Customer Segment]]=Introduction!$D$45,1,0)</f>
        <v>0</v>
      </c>
      <c r="P268" s="48">
        <f>IF(Table2[[#This Row],[Customer Segment]]=Introduction!$D$42,1,0)</f>
        <v>0</v>
      </c>
      <c r="Q268" s="48">
        <f>IF(Table2[[#This Row],[Customer Segment]]=Introduction!$D$44,1,0)</f>
        <v>1</v>
      </c>
      <c r="R268" s="41">
        <v>93.19</v>
      </c>
      <c r="S2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customFormat="1" x14ac:dyDescent="0.2">
      <c r="A269" s="1" t="s">
        <v>46</v>
      </c>
      <c r="B269" s="1" t="s">
        <v>14</v>
      </c>
      <c r="C269" s="1" t="s">
        <v>3</v>
      </c>
      <c r="D269" s="46">
        <v>0.01</v>
      </c>
      <c r="E269" s="46">
        <v>24.95</v>
      </c>
      <c r="F269" s="46">
        <v>2.99</v>
      </c>
      <c r="G269" s="46">
        <v>0.39</v>
      </c>
      <c r="H269" s="46">
        <v>261.38580000000002</v>
      </c>
      <c r="I269" s="49">
        <f>IF(Table2[[#This Row],[Order Priority]]=Introduction!$B$42,1,0)</f>
        <v>0</v>
      </c>
      <c r="J269" s="49">
        <f>IF(Table2[[#This Row],[Order Priority]]=Introduction!$B$43,1,0)</f>
        <v>0</v>
      </c>
      <c r="K269" s="49">
        <f>IF(Table2[[#This Row],[Order Priority]]=Introduction!$B$44,1,0)</f>
        <v>0</v>
      </c>
      <c r="L269" s="49">
        <f>IF(Table2[[#This Row],[Order Priority]]=Introduction!$B$45,1,0)</f>
        <v>0</v>
      </c>
      <c r="M269" s="49">
        <f>IF(Table2[[#This Row],[Ship Mode]]=Introduction!$C$42,1,0)</f>
        <v>0</v>
      </c>
      <c r="N269" s="48">
        <f>IF(Table2[[#This Row],[Ship Mode]]=Introduction!$C$44,1,0)</f>
        <v>1</v>
      </c>
      <c r="O269" s="48">
        <f>IF(Table2[[#This Row],[Customer Segment]]=Introduction!$D$45,1,0)</f>
        <v>1</v>
      </c>
      <c r="P269" s="48">
        <f>IF(Table2[[#This Row],[Customer Segment]]=Introduction!$D$42,1,0)</f>
        <v>0</v>
      </c>
      <c r="Q269" s="48">
        <f>IF(Table2[[#This Row],[Customer Segment]]=Introduction!$D$44,1,0)</f>
        <v>0</v>
      </c>
      <c r="R269" s="38">
        <v>378.82</v>
      </c>
      <c r="S2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customFormat="1" x14ac:dyDescent="0.2">
      <c r="A270" s="1" t="s">
        <v>46</v>
      </c>
      <c r="B270" s="1" t="s">
        <v>14</v>
      </c>
      <c r="C270" s="1" t="s">
        <v>3</v>
      </c>
      <c r="D270" s="44">
        <v>0</v>
      </c>
      <c r="E270" s="44">
        <v>15.98</v>
      </c>
      <c r="F270" s="44">
        <v>8.99</v>
      </c>
      <c r="G270" s="44">
        <v>0.64</v>
      </c>
      <c r="H270" s="44">
        <v>-135.46</v>
      </c>
      <c r="I270" s="49">
        <f>IF(Table2[[#This Row],[Order Priority]]=Introduction!$B$42,1,0)</f>
        <v>0</v>
      </c>
      <c r="J270" s="49">
        <f>IF(Table2[[#This Row],[Order Priority]]=Introduction!$B$43,1,0)</f>
        <v>0</v>
      </c>
      <c r="K270" s="49">
        <f>IF(Table2[[#This Row],[Order Priority]]=Introduction!$B$44,1,0)</f>
        <v>0</v>
      </c>
      <c r="L270" s="49">
        <f>IF(Table2[[#This Row],[Order Priority]]=Introduction!$B$45,1,0)</f>
        <v>0</v>
      </c>
      <c r="M270" s="49">
        <f>IF(Table2[[#This Row],[Ship Mode]]=Introduction!$C$42,1,0)</f>
        <v>0</v>
      </c>
      <c r="N270" s="48">
        <f>IF(Table2[[#This Row],[Ship Mode]]=Introduction!$C$44,1,0)</f>
        <v>1</v>
      </c>
      <c r="O270" s="48">
        <f>IF(Table2[[#This Row],[Customer Segment]]=Introduction!$D$45,1,0)</f>
        <v>1</v>
      </c>
      <c r="P270" s="48">
        <f>IF(Table2[[#This Row],[Customer Segment]]=Introduction!$D$42,1,0)</f>
        <v>0</v>
      </c>
      <c r="Q270" s="48">
        <f>IF(Table2[[#This Row],[Customer Segment]]=Introduction!$D$44,1,0)</f>
        <v>0</v>
      </c>
      <c r="R270" s="41">
        <v>152.18</v>
      </c>
      <c r="S2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customFormat="1" x14ac:dyDescent="0.2">
      <c r="A271" s="1" t="s">
        <v>1</v>
      </c>
      <c r="B271" s="1" t="s">
        <v>14</v>
      </c>
      <c r="C271" s="1" t="s">
        <v>47</v>
      </c>
      <c r="D271" s="46">
        <v>0.09</v>
      </c>
      <c r="E271" s="46">
        <v>32.979999999999997</v>
      </c>
      <c r="F271" s="46">
        <v>5.5</v>
      </c>
      <c r="G271" s="46">
        <v>0.75</v>
      </c>
      <c r="H271" s="46">
        <v>-20.257999999999999</v>
      </c>
      <c r="I271" s="49">
        <f>IF(Table2[[#This Row],[Order Priority]]=Introduction!$B$42,1,0)</f>
        <v>1</v>
      </c>
      <c r="J271" s="49">
        <f>IF(Table2[[#This Row],[Order Priority]]=Introduction!$B$43,1,0)</f>
        <v>0</v>
      </c>
      <c r="K271" s="49">
        <f>IF(Table2[[#This Row],[Order Priority]]=Introduction!$B$44,1,0)</f>
        <v>0</v>
      </c>
      <c r="L271" s="49">
        <f>IF(Table2[[#This Row],[Order Priority]]=Introduction!$B$45,1,0)</f>
        <v>0</v>
      </c>
      <c r="M271" s="49">
        <f>IF(Table2[[#This Row],[Ship Mode]]=Introduction!$C$42,1,0)</f>
        <v>0</v>
      </c>
      <c r="N271" s="48">
        <f>IF(Table2[[#This Row],[Ship Mode]]=Introduction!$C$44,1,0)</f>
        <v>1</v>
      </c>
      <c r="O271" s="48">
        <f>IF(Table2[[#This Row],[Customer Segment]]=Introduction!$D$45,1,0)</f>
        <v>0</v>
      </c>
      <c r="P271" s="48">
        <f>IF(Table2[[#This Row],[Customer Segment]]=Introduction!$D$42,1,0)</f>
        <v>0</v>
      </c>
      <c r="Q271" s="48">
        <f>IF(Table2[[#This Row],[Customer Segment]]=Introduction!$D$44,1,0)</f>
        <v>1</v>
      </c>
      <c r="R271" s="38">
        <v>62.46</v>
      </c>
      <c r="S2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customFormat="1" x14ac:dyDescent="0.2">
      <c r="A272" s="1" t="s">
        <v>1</v>
      </c>
      <c r="B272" s="1" t="s">
        <v>14</v>
      </c>
      <c r="C272" s="1" t="s">
        <v>70</v>
      </c>
      <c r="D272" s="44">
        <v>0.01</v>
      </c>
      <c r="E272" s="44">
        <v>80.98</v>
      </c>
      <c r="F272" s="44">
        <v>35</v>
      </c>
      <c r="G272" s="44">
        <v>0.83</v>
      </c>
      <c r="H272" s="44">
        <v>-409.37360000000001</v>
      </c>
      <c r="I272" s="49">
        <f>IF(Table2[[#This Row],[Order Priority]]=Introduction!$B$42,1,0)</f>
        <v>1</v>
      </c>
      <c r="J272" s="49">
        <f>IF(Table2[[#This Row],[Order Priority]]=Introduction!$B$43,1,0)</f>
        <v>0</v>
      </c>
      <c r="K272" s="49">
        <f>IF(Table2[[#This Row],[Order Priority]]=Introduction!$B$44,1,0)</f>
        <v>0</v>
      </c>
      <c r="L272" s="49">
        <f>IF(Table2[[#This Row],[Order Priority]]=Introduction!$B$45,1,0)</f>
        <v>0</v>
      </c>
      <c r="M272" s="49">
        <f>IF(Table2[[#This Row],[Ship Mode]]=Introduction!$C$42,1,0)</f>
        <v>0</v>
      </c>
      <c r="N272" s="48">
        <f>IF(Table2[[#This Row],[Ship Mode]]=Introduction!$C$44,1,0)</f>
        <v>1</v>
      </c>
      <c r="O272" s="48">
        <f>IF(Table2[[#This Row],[Customer Segment]]=Introduction!$D$45,1,0)</f>
        <v>0</v>
      </c>
      <c r="P272" s="48">
        <f>IF(Table2[[#This Row],[Customer Segment]]=Introduction!$D$42,1,0)</f>
        <v>0</v>
      </c>
      <c r="Q272" s="48">
        <f>IF(Table2[[#This Row],[Customer Segment]]=Introduction!$D$44,1,0)</f>
        <v>0</v>
      </c>
      <c r="R272" s="41">
        <v>267.83</v>
      </c>
      <c r="S2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customFormat="1" x14ac:dyDescent="0.2">
      <c r="A273" s="1" t="s">
        <v>1</v>
      </c>
      <c r="B273" s="1" t="s">
        <v>14</v>
      </c>
      <c r="C273" s="1" t="s">
        <v>70</v>
      </c>
      <c r="D273" s="46">
        <v>0</v>
      </c>
      <c r="E273" s="46">
        <v>20.28</v>
      </c>
      <c r="F273" s="46">
        <v>14.39</v>
      </c>
      <c r="G273" s="46">
        <v>0.47</v>
      </c>
      <c r="H273" s="46">
        <v>-66.247299999999996</v>
      </c>
      <c r="I273" s="49">
        <f>IF(Table2[[#This Row],[Order Priority]]=Introduction!$B$42,1,0)</f>
        <v>1</v>
      </c>
      <c r="J273" s="49">
        <f>IF(Table2[[#This Row],[Order Priority]]=Introduction!$B$43,1,0)</f>
        <v>0</v>
      </c>
      <c r="K273" s="49">
        <f>IF(Table2[[#This Row],[Order Priority]]=Introduction!$B$44,1,0)</f>
        <v>0</v>
      </c>
      <c r="L273" s="49">
        <f>IF(Table2[[#This Row],[Order Priority]]=Introduction!$B$45,1,0)</f>
        <v>0</v>
      </c>
      <c r="M273" s="49">
        <f>IF(Table2[[#This Row],[Ship Mode]]=Introduction!$C$42,1,0)</f>
        <v>0</v>
      </c>
      <c r="N273" s="48">
        <f>IF(Table2[[#This Row],[Ship Mode]]=Introduction!$C$44,1,0)</f>
        <v>1</v>
      </c>
      <c r="O273" s="48">
        <f>IF(Table2[[#This Row],[Customer Segment]]=Introduction!$D$45,1,0)</f>
        <v>0</v>
      </c>
      <c r="P273" s="48">
        <f>IF(Table2[[#This Row],[Customer Segment]]=Introduction!$D$42,1,0)</f>
        <v>0</v>
      </c>
      <c r="Q273" s="48">
        <f>IF(Table2[[#This Row],[Customer Segment]]=Introduction!$D$44,1,0)</f>
        <v>0</v>
      </c>
      <c r="R273" s="38">
        <v>206.04</v>
      </c>
      <c r="S2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customFormat="1" x14ac:dyDescent="0.2">
      <c r="A274" s="1" t="s">
        <v>13</v>
      </c>
      <c r="B274" s="1" t="s">
        <v>14</v>
      </c>
      <c r="C274" s="1" t="s">
        <v>15</v>
      </c>
      <c r="D274" s="44">
        <v>0</v>
      </c>
      <c r="E274" s="44">
        <v>115.99</v>
      </c>
      <c r="F274" s="44">
        <v>5.92</v>
      </c>
      <c r="G274" s="44">
        <v>0.57999999999999996</v>
      </c>
      <c r="H274" s="44">
        <v>-16.771999999999998</v>
      </c>
      <c r="I274" s="49">
        <f>IF(Table2[[#This Row],[Order Priority]]=Introduction!$B$42,1,0)</f>
        <v>0</v>
      </c>
      <c r="J274" s="49">
        <f>IF(Table2[[#This Row],[Order Priority]]=Introduction!$B$43,1,0)</f>
        <v>1</v>
      </c>
      <c r="K274" s="49">
        <f>IF(Table2[[#This Row],[Order Priority]]=Introduction!$B$44,1,0)</f>
        <v>0</v>
      </c>
      <c r="L274" s="49">
        <f>IF(Table2[[#This Row],[Order Priority]]=Introduction!$B$45,1,0)</f>
        <v>0</v>
      </c>
      <c r="M274" s="49">
        <f>IF(Table2[[#This Row],[Ship Mode]]=Introduction!$C$42,1,0)</f>
        <v>0</v>
      </c>
      <c r="N274" s="48">
        <f>IF(Table2[[#This Row],[Ship Mode]]=Introduction!$C$44,1,0)</f>
        <v>1</v>
      </c>
      <c r="O274" s="48">
        <f>IF(Table2[[#This Row],[Customer Segment]]=Introduction!$D$45,1,0)</f>
        <v>0</v>
      </c>
      <c r="P274" s="48">
        <f>IF(Table2[[#This Row],[Customer Segment]]=Introduction!$D$42,1,0)</f>
        <v>1</v>
      </c>
      <c r="Q274" s="48">
        <f>IF(Table2[[#This Row],[Customer Segment]]=Introduction!$D$44,1,0)</f>
        <v>0</v>
      </c>
      <c r="R274" s="41">
        <v>1160.42</v>
      </c>
      <c r="S2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customFormat="1" x14ac:dyDescent="0.2">
      <c r="A275" s="1" t="s">
        <v>13</v>
      </c>
      <c r="B275" s="1" t="s">
        <v>14</v>
      </c>
      <c r="C275" s="1" t="s">
        <v>47</v>
      </c>
      <c r="D275" s="46">
        <v>7.0000000000000007E-2</v>
      </c>
      <c r="E275" s="46">
        <v>179.99</v>
      </c>
      <c r="F275" s="46">
        <v>19.989999999999998</v>
      </c>
      <c r="G275" s="46">
        <v>0.48</v>
      </c>
      <c r="H275" s="46">
        <v>733.28219999999999</v>
      </c>
      <c r="I275" s="49">
        <f>IF(Table2[[#This Row],[Order Priority]]=Introduction!$B$42,1,0)</f>
        <v>0</v>
      </c>
      <c r="J275" s="49">
        <f>IF(Table2[[#This Row],[Order Priority]]=Introduction!$B$43,1,0)</f>
        <v>1</v>
      </c>
      <c r="K275" s="49">
        <f>IF(Table2[[#This Row],[Order Priority]]=Introduction!$B$44,1,0)</f>
        <v>0</v>
      </c>
      <c r="L275" s="49">
        <f>IF(Table2[[#This Row],[Order Priority]]=Introduction!$B$45,1,0)</f>
        <v>0</v>
      </c>
      <c r="M275" s="49">
        <f>IF(Table2[[#This Row],[Ship Mode]]=Introduction!$C$42,1,0)</f>
        <v>0</v>
      </c>
      <c r="N275" s="48">
        <f>IF(Table2[[#This Row],[Ship Mode]]=Introduction!$C$44,1,0)</f>
        <v>1</v>
      </c>
      <c r="O275" s="48">
        <f>IF(Table2[[#This Row],[Customer Segment]]=Introduction!$D$45,1,0)</f>
        <v>0</v>
      </c>
      <c r="P275" s="48">
        <f>IF(Table2[[#This Row],[Customer Segment]]=Introduction!$D$42,1,0)</f>
        <v>0</v>
      </c>
      <c r="Q275" s="48">
        <f>IF(Table2[[#This Row],[Customer Segment]]=Introduction!$D$44,1,0)</f>
        <v>1</v>
      </c>
      <c r="R275" s="38">
        <v>1188.6300000000001</v>
      </c>
      <c r="S2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customFormat="1" x14ac:dyDescent="0.2">
      <c r="A276" s="1" t="s">
        <v>13</v>
      </c>
      <c r="B276" s="1" t="s">
        <v>63</v>
      </c>
      <c r="C276" s="1" t="s">
        <v>47</v>
      </c>
      <c r="D276" s="44">
        <v>0.02</v>
      </c>
      <c r="E276" s="44">
        <v>92.23</v>
      </c>
      <c r="F276" s="44">
        <v>39.61</v>
      </c>
      <c r="G276" s="44">
        <v>0.67</v>
      </c>
      <c r="H276" s="44">
        <v>-905.99040000000002</v>
      </c>
      <c r="I276" s="49">
        <f>IF(Table2[[#This Row],[Order Priority]]=Introduction!$B$42,1,0)</f>
        <v>0</v>
      </c>
      <c r="J276" s="49">
        <f>IF(Table2[[#This Row],[Order Priority]]=Introduction!$B$43,1,0)</f>
        <v>1</v>
      </c>
      <c r="K276" s="49">
        <f>IF(Table2[[#This Row],[Order Priority]]=Introduction!$B$44,1,0)</f>
        <v>0</v>
      </c>
      <c r="L276" s="49">
        <f>IF(Table2[[#This Row],[Order Priority]]=Introduction!$B$45,1,0)</f>
        <v>0</v>
      </c>
      <c r="M276" s="49">
        <f>IF(Table2[[#This Row],[Ship Mode]]=Introduction!$C$42,1,0)</f>
        <v>0</v>
      </c>
      <c r="N276" s="48">
        <f>IF(Table2[[#This Row],[Ship Mode]]=Introduction!$C$44,1,0)</f>
        <v>0</v>
      </c>
      <c r="O276" s="48">
        <f>IF(Table2[[#This Row],[Customer Segment]]=Introduction!$D$45,1,0)</f>
        <v>0</v>
      </c>
      <c r="P276" s="48">
        <f>IF(Table2[[#This Row],[Customer Segment]]=Introduction!$D$42,1,0)</f>
        <v>0</v>
      </c>
      <c r="Q276" s="48">
        <f>IF(Table2[[#This Row],[Customer Segment]]=Introduction!$D$44,1,0)</f>
        <v>1</v>
      </c>
      <c r="R276" s="41">
        <v>1009.93</v>
      </c>
      <c r="S2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customFormat="1" x14ac:dyDescent="0.2">
      <c r="A277" s="1" t="s">
        <v>13</v>
      </c>
      <c r="B277" s="1" t="s">
        <v>14</v>
      </c>
      <c r="C277" s="1" t="s">
        <v>47</v>
      </c>
      <c r="D277" s="46">
        <v>0.02</v>
      </c>
      <c r="E277" s="46">
        <v>15.22</v>
      </c>
      <c r="F277" s="46">
        <v>9.73</v>
      </c>
      <c r="G277" s="46">
        <v>0.36</v>
      </c>
      <c r="H277" s="46">
        <v>-21.63242</v>
      </c>
      <c r="I277" s="49">
        <f>IF(Table2[[#This Row],[Order Priority]]=Introduction!$B$42,1,0)</f>
        <v>0</v>
      </c>
      <c r="J277" s="49">
        <f>IF(Table2[[#This Row],[Order Priority]]=Introduction!$B$43,1,0)</f>
        <v>1</v>
      </c>
      <c r="K277" s="49">
        <f>IF(Table2[[#This Row],[Order Priority]]=Introduction!$B$44,1,0)</f>
        <v>0</v>
      </c>
      <c r="L277" s="49">
        <f>IF(Table2[[#This Row],[Order Priority]]=Introduction!$B$45,1,0)</f>
        <v>0</v>
      </c>
      <c r="M277" s="49">
        <f>IF(Table2[[#This Row],[Ship Mode]]=Introduction!$C$42,1,0)</f>
        <v>0</v>
      </c>
      <c r="N277" s="48">
        <f>IF(Table2[[#This Row],[Ship Mode]]=Introduction!$C$44,1,0)</f>
        <v>1</v>
      </c>
      <c r="O277" s="48">
        <f>IF(Table2[[#This Row],[Customer Segment]]=Introduction!$D$45,1,0)</f>
        <v>0</v>
      </c>
      <c r="P277" s="48">
        <f>IF(Table2[[#This Row],[Customer Segment]]=Introduction!$D$42,1,0)</f>
        <v>0</v>
      </c>
      <c r="Q277" s="48">
        <f>IF(Table2[[#This Row],[Customer Segment]]=Introduction!$D$44,1,0)</f>
        <v>1</v>
      </c>
      <c r="R277" s="38">
        <v>140.69999999999999</v>
      </c>
      <c r="S2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customFormat="1" x14ac:dyDescent="0.2">
      <c r="A278" s="1" t="s">
        <v>23</v>
      </c>
      <c r="B278" s="1" t="s">
        <v>14</v>
      </c>
      <c r="C278" s="1" t="s">
        <v>47</v>
      </c>
      <c r="D278" s="44">
        <v>0.06</v>
      </c>
      <c r="E278" s="44">
        <v>6.98</v>
      </c>
      <c r="F278" s="44">
        <v>1.6</v>
      </c>
      <c r="G278" s="44">
        <v>0.38</v>
      </c>
      <c r="H278" s="44">
        <v>-98.055999999999997</v>
      </c>
      <c r="I278" s="49">
        <f>IF(Table2[[#This Row],[Order Priority]]=Introduction!$B$42,1,0)</f>
        <v>0</v>
      </c>
      <c r="J278" s="49">
        <f>IF(Table2[[#This Row],[Order Priority]]=Introduction!$B$43,1,0)</f>
        <v>0</v>
      </c>
      <c r="K278" s="49">
        <f>IF(Table2[[#This Row],[Order Priority]]=Introduction!$B$44,1,0)</f>
        <v>1</v>
      </c>
      <c r="L278" s="49">
        <f>IF(Table2[[#This Row],[Order Priority]]=Introduction!$B$45,1,0)</f>
        <v>0</v>
      </c>
      <c r="M278" s="49">
        <f>IF(Table2[[#This Row],[Ship Mode]]=Introduction!$C$42,1,0)</f>
        <v>0</v>
      </c>
      <c r="N278" s="48">
        <f>IF(Table2[[#This Row],[Ship Mode]]=Introduction!$C$44,1,0)</f>
        <v>1</v>
      </c>
      <c r="O278" s="48">
        <f>IF(Table2[[#This Row],[Customer Segment]]=Introduction!$D$45,1,0)</f>
        <v>0</v>
      </c>
      <c r="P278" s="48">
        <f>IF(Table2[[#This Row],[Customer Segment]]=Introduction!$D$42,1,0)</f>
        <v>0</v>
      </c>
      <c r="Q278" s="48">
        <f>IF(Table2[[#This Row],[Customer Segment]]=Introduction!$D$44,1,0)</f>
        <v>1</v>
      </c>
      <c r="R278" s="41">
        <v>83.93</v>
      </c>
      <c r="S2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customFormat="1" x14ac:dyDescent="0.2">
      <c r="A279" s="1" t="s">
        <v>23</v>
      </c>
      <c r="B279" s="1" t="s">
        <v>2</v>
      </c>
      <c r="C279" s="1" t="s">
        <v>47</v>
      </c>
      <c r="D279" s="46">
        <v>0.02</v>
      </c>
      <c r="E279" s="46">
        <v>880.98</v>
      </c>
      <c r="F279" s="46">
        <v>44.55</v>
      </c>
      <c r="G279" s="46">
        <v>0.62</v>
      </c>
      <c r="H279" s="46">
        <v>4861.0637999999999</v>
      </c>
      <c r="I279" s="49">
        <f>IF(Table2[[#This Row],[Order Priority]]=Introduction!$B$42,1,0)</f>
        <v>0</v>
      </c>
      <c r="J279" s="49">
        <f>IF(Table2[[#This Row],[Order Priority]]=Introduction!$B$43,1,0)</f>
        <v>0</v>
      </c>
      <c r="K279" s="49">
        <f>IF(Table2[[#This Row],[Order Priority]]=Introduction!$B$44,1,0)</f>
        <v>1</v>
      </c>
      <c r="L279" s="49">
        <f>IF(Table2[[#This Row],[Order Priority]]=Introduction!$B$45,1,0)</f>
        <v>0</v>
      </c>
      <c r="M279" s="49">
        <f>IF(Table2[[#This Row],[Ship Mode]]=Introduction!$C$42,1,0)</f>
        <v>1</v>
      </c>
      <c r="N279" s="48">
        <f>IF(Table2[[#This Row],[Ship Mode]]=Introduction!$C$44,1,0)</f>
        <v>0</v>
      </c>
      <c r="O279" s="48">
        <f>IF(Table2[[#This Row],[Customer Segment]]=Introduction!$D$45,1,0)</f>
        <v>0</v>
      </c>
      <c r="P279" s="48">
        <f>IF(Table2[[#This Row],[Customer Segment]]=Introduction!$D$42,1,0)</f>
        <v>0</v>
      </c>
      <c r="Q279" s="48">
        <f>IF(Table2[[#This Row],[Customer Segment]]=Introduction!$D$44,1,0)</f>
        <v>1</v>
      </c>
      <c r="R279" s="38">
        <v>7045.02</v>
      </c>
      <c r="S2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customFormat="1" x14ac:dyDescent="0.2">
      <c r="A280" s="1" t="s">
        <v>92</v>
      </c>
      <c r="B280" s="1" t="s">
        <v>63</v>
      </c>
      <c r="C280" s="1" t="s">
        <v>47</v>
      </c>
      <c r="D280" s="44">
        <v>0.09</v>
      </c>
      <c r="E280" s="44">
        <v>3.89</v>
      </c>
      <c r="F280" s="44">
        <v>7.01</v>
      </c>
      <c r="G280" s="44">
        <v>0.37</v>
      </c>
      <c r="H280" s="44">
        <v>-154.30699999999999</v>
      </c>
      <c r="I280" s="49">
        <f>IF(Table2[[#This Row],[Order Priority]]=Introduction!$B$42,1,0)</f>
        <v>0</v>
      </c>
      <c r="J280" s="49">
        <f>IF(Table2[[#This Row],[Order Priority]]=Introduction!$B$43,1,0)</f>
        <v>0</v>
      </c>
      <c r="K280" s="49">
        <f>IF(Table2[[#This Row],[Order Priority]]=Introduction!$B$44,1,0)</f>
        <v>0</v>
      </c>
      <c r="L280" s="49">
        <f>IF(Table2[[#This Row],[Order Priority]]=Introduction!$B$45,1,0)</f>
        <v>1</v>
      </c>
      <c r="M280" s="49">
        <f>IF(Table2[[#This Row],[Ship Mode]]=Introduction!$C$42,1,0)</f>
        <v>0</v>
      </c>
      <c r="N280" s="48">
        <f>IF(Table2[[#This Row],[Ship Mode]]=Introduction!$C$44,1,0)</f>
        <v>0</v>
      </c>
      <c r="O280" s="48">
        <f>IF(Table2[[#This Row],[Customer Segment]]=Introduction!$D$45,1,0)</f>
        <v>0</v>
      </c>
      <c r="P280" s="48">
        <f>IF(Table2[[#This Row],[Customer Segment]]=Introduction!$D$42,1,0)</f>
        <v>0</v>
      </c>
      <c r="Q280" s="48">
        <f>IF(Table2[[#This Row],[Customer Segment]]=Introduction!$D$44,1,0)</f>
        <v>1</v>
      </c>
      <c r="R280" s="41">
        <v>42.56</v>
      </c>
      <c r="S2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customFormat="1" x14ac:dyDescent="0.2">
      <c r="A281" s="1" t="s">
        <v>92</v>
      </c>
      <c r="B281" s="1" t="s">
        <v>14</v>
      </c>
      <c r="C281" s="1" t="s">
        <v>3</v>
      </c>
      <c r="D281" s="46">
        <v>7.0000000000000007E-2</v>
      </c>
      <c r="E281" s="46">
        <v>2.89</v>
      </c>
      <c r="F281" s="46">
        <v>0.5</v>
      </c>
      <c r="G281" s="46">
        <v>0.38</v>
      </c>
      <c r="H281" s="46">
        <v>441.59399999999999</v>
      </c>
      <c r="I281" s="49">
        <f>IF(Table2[[#This Row],[Order Priority]]=Introduction!$B$42,1,0)</f>
        <v>0</v>
      </c>
      <c r="J281" s="49">
        <f>IF(Table2[[#This Row],[Order Priority]]=Introduction!$B$43,1,0)</f>
        <v>0</v>
      </c>
      <c r="K281" s="49">
        <f>IF(Table2[[#This Row],[Order Priority]]=Introduction!$B$44,1,0)</f>
        <v>0</v>
      </c>
      <c r="L281" s="49">
        <f>IF(Table2[[#This Row],[Order Priority]]=Introduction!$B$45,1,0)</f>
        <v>1</v>
      </c>
      <c r="M281" s="49">
        <f>IF(Table2[[#This Row],[Ship Mode]]=Introduction!$C$42,1,0)</f>
        <v>0</v>
      </c>
      <c r="N281" s="48">
        <f>IF(Table2[[#This Row],[Ship Mode]]=Introduction!$C$44,1,0)</f>
        <v>1</v>
      </c>
      <c r="O281" s="48">
        <f>IF(Table2[[#This Row],[Customer Segment]]=Introduction!$D$45,1,0)</f>
        <v>1</v>
      </c>
      <c r="P281" s="48">
        <f>IF(Table2[[#This Row],[Customer Segment]]=Introduction!$D$42,1,0)</f>
        <v>0</v>
      </c>
      <c r="Q281" s="48">
        <f>IF(Table2[[#This Row],[Customer Segment]]=Introduction!$D$44,1,0)</f>
        <v>0</v>
      </c>
      <c r="R281" s="38">
        <v>33.020000000000003</v>
      </c>
      <c r="S2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customFormat="1" x14ac:dyDescent="0.2">
      <c r="A282" s="1" t="s">
        <v>92</v>
      </c>
      <c r="B282" s="1" t="s">
        <v>2</v>
      </c>
      <c r="C282" s="1" t="s">
        <v>3</v>
      </c>
      <c r="D282" s="44">
        <v>0</v>
      </c>
      <c r="E282" s="44">
        <v>217.85</v>
      </c>
      <c r="F282" s="44">
        <v>29.1</v>
      </c>
      <c r="G282" s="44">
        <v>0.68</v>
      </c>
      <c r="H282" s="44">
        <v>394.17</v>
      </c>
      <c r="I282" s="49">
        <f>IF(Table2[[#This Row],[Order Priority]]=Introduction!$B$42,1,0)</f>
        <v>0</v>
      </c>
      <c r="J282" s="49">
        <f>IF(Table2[[#This Row],[Order Priority]]=Introduction!$B$43,1,0)</f>
        <v>0</v>
      </c>
      <c r="K282" s="49">
        <f>IF(Table2[[#This Row],[Order Priority]]=Introduction!$B$44,1,0)</f>
        <v>0</v>
      </c>
      <c r="L282" s="49">
        <f>IF(Table2[[#This Row],[Order Priority]]=Introduction!$B$45,1,0)</f>
        <v>1</v>
      </c>
      <c r="M282" s="49">
        <f>IF(Table2[[#This Row],[Ship Mode]]=Introduction!$C$42,1,0)</f>
        <v>1</v>
      </c>
      <c r="N282" s="48">
        <f>IF(Table2[[#This Row],[Ship Mode]]=Introduction!$C$44,1,0)</f>
        <v>0</v>
      </c>
      <c r="O282" s="48">
        <f>IF(Table2[[#This Row],[Customer Segment]]=Introduction!$D$45,1,0)</f>
        <v>1</v>
      </c>
      <c r="P282" s="48">
        <f>IF(Table2[[#This Row],[Customer Segment]]=Introduction!$D$42,1,0)</f>
        <v>0</v>
      </c>
      <c r="Q282" s="48">
        <f>IF(Table2[[#This Row],[Customer Segment]]=Introduction!$D$44,1,0)</f>
        <v>0</v>
      </c>
      <c r="R282" s="41">
        <v>2273.1</v>
      </c>
      <c r="S2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customFormat="1" x14ac:dyDescent="0.2">
      <c r="A283" s="1" t="s">
        <v>92</v>
      </c>
      <c r="B283" s="1" t="s">
        <v>14</v>
      </c>
      <c r="C283" s="1" t="s">
        <v>3</v>
      </c>
      <c r="D283" s="46">
        <v>0.01</v>
      </c>
      <c r="E283" s="46">
        <v>73.98</v>
      </c>
      <c r="F283" s="46">
        <v>12.14</v>
      </c>
      <c r="G283" s="46">
        <v>0.67</v>
      </c>
      <c r="H283" s="46">
        <v>-29.0656</v>
      </c>
      <c r="I283" s="49">
        <f>IF(Table2[[#This Row],[Order Priority]]=Introduction!$B$42,1,0)</f>
        <v>0</v>
      </c>
      <c r="J283" s="49">
        <f>IF(Table2[[#This Row],[Order Priority]]=Introduction!$B$43,1,0)</f>
        <v>0</v>
      </c>
      <c r="K283" s="49">
        <f>IF(Table2[[#This Row],[Order Priority]]=Introduction!$B$44,1,0)</f>
        <v>0</v>
      </c>
      <c r="L283" s="49">
        <f>IF(Table2[[#This Row],[Order Priority]]=Introduction!$B$45,1,0)</f>
        <v>1</v>
      </c>
      <c r="M283" s="49">
        <f>IF(Table2[[#This Row],[Ship Mode]]=Introduction!$C$42,1,0)</f>
        <v>0</v>
      </c>
      <c r="N283" s="48">
        <f>IF(Table2[[#This Row],[Ship Mode]]=Introduction!$C$44,1,0)</f>
        <v>1</v>
      </c>
      <c r="O283" s="48">
        <f>IF(Table2[[#This Row],[Customer Segment]]=Introduction!$D$45,1,0)</f>
        <v>1</v>
      </c>
      <c r="P283" s="48">
        <f>IF(Table2[[#This Row],[Customer Segment]]=Introduction!$D$42,1,0)</f>
        <v>0</v>
      </c>
      <c r="Q283" s="48">
        <f>IF(Table2[[#This Row],[Customer Segment]]=Introduction!$D$44,1,0)</f>
        <v>0</v>
      </c>
      <c r="R283" s="38">
        <v>384.22</v>
      </c>
      <c r="S2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customFormat="1" x14ac:dyDescent="0.2">
      <c r="A284" s="1" t="s">
        <v>46</v>
      </c>
      <c r="B284" s="1" t="s">
        <v>14</v>
      </c>
      <c r="C284" s="1" t="s">
        <v>15</v>
      </c>
      <c r="D284" s="44">
        <v>0</v>
      </c>
      <c r="E284" s="44">
        <v>6.84</v>
      </c>
      <c r="F284" s="44">
        <v>8.3699999999999992</v>
      </c>
      <c r="G284" s="44">
        <v>0.57999999999999996</v>
      </c>
      <c r="H284" s="44">
        <v>-123.1816</v>
      </c>
      <c r="I284" s="49">
        <f>IF(Table2[[#This Row],[Order Priority]]=Introduction!$B$42,1,0)</f>
        <v>0</v>
      </c>
      <c r="J284" s="49">
        <f>IF(Table2[[#This Row],[Order Priority]]=Introduction!$B$43,1,0)</f>
        <v>0</v>
      </c>
      <c r="K284" s="49">
        <f>IF(Table2[[#This Row],[Order Priority]]=Introduction!$B$44,1,0)</f>
        <v>0</v>
      </c>
      <c r="L284" s="49">
        <f>IF(Table2[[#This Row],[Order Priority]]=Introduction!$B$45,1,0)</f>
        <v>0</v>
      </c>
      <c r="M284" s="49">
        <f>IF(Table2[[#This Row],[Ship Mode]]=Introduction!$C$42,1,0)</f>
        <v>0</v>
      </c>
      <c r="N284" s="48">
        <f>IF(Table2[[#This Row],[Ship Mode]]=Introduction!$C$44,1,0)</f>
        <v>1</v>
      </c>
      <c r="O284" s="48">
        <f>IF(Table2[[#This Row],[Customer Segment]]=Introduction!$D$45,1,0)</f>
        <v>0</v>
      </c>
      <c r="P284" s="48">
        <f>IF(Table2[[#This Row],[Customer Segment]]=Introduction!$D$42,1,0)</f>
        <v>1</v>
      </c>
      <c r="Q284" s="48">
        <f>IF(Table2[[#This Row],[Customer Segment]]=Introduction!$D$44,1,0)</f>
        <v>0</v>
      </c>
      <c r="R284" s="41">
        <v>37.89</v>
      </c>
      <c r="S2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customFormat="1" x14ac:dyDescent="0.2">
      <c r="A285" s="1" t="s">
        <v>46</v>
      </c>
      <c r="B285" s="1" t="s">
        <v>14</v>
      </c>
      <c r="C285" s="1" t="s">
        <v>15</v>
      </c>
      <c r="D285" s="46">
        <v>7.0000000000000007E-2</v>
      </c>
      <c r="E285" s="46">
        <v>30.98</v>
      </c>
      <c r="F285" s="46">
        <v>5.76</v>
      </c>
      <c r="G285" s="46">
        <v>0.4</v>
      </c>
      <c r="H285" s="46">
        <v>-28.797999999999998</v>
      </c>
      <c r="I285" s="49">
        <f>IF(Table2[[#This Row],[Order Priority]]=Introduction!$B$42,1,0)</f>
        <v>0</v>
      </c>
      <c r="J285" s="49">
        <f>IF(Table2[[#This Row],[Order Priority]]=Introduction!$B$43,1,0)</f>
        <v>0</v>
      </c>
      <c r="K285" s="49">
        <f>IF(Table2[[#This Row],[Order Priority]]=Introduction!$B$44,1,0)</f>
        <v>0</v>
      </c>
      <c r="L285" s="49">
        <f>IF(Table2[[#This Row],[Order Priority]]=Introduction!$B$45,1,0)</f>
        <v>0</v>
      </c>
      <c r="M285" s="49">
        <f>IF(Table2[[#This Row],[Ship Mode]]=Introduction!$C$42,1,0)</f>
        <v>0</v>
      </c>
      <c r="N285" s="48">
        <f>IF(Table2[[#This Row],[Ship Mode]]=Introduction!$C$44,1,0)</f>
        <v>1</v>
      </c>
      <c r="O285" s="48">
        <f>IF(Table2[[#This Row],[Customer Segment]]=Introduction!$D$45,1,0)</f>
        <v>0</v>
      </c>
      <c r="P285" s="48">
        <f>IF(Table2[[#This Row],[Customer Segment]]=Introduction!$D$42,1,0)</f>
        <v>1</v>
      </c>
      <c r="Q285" s="48">
        <f>IF(Table2[[#This Row],[Customer Segment]]=Introduction!$D$44,1,0)</f>
        <v>0</v>
      </c>
      <c r="R285" s="38">
        <v>343.79</v>
      </c>
      <c r="S2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customFormat="1" x14ac:dyDescent="0.2">
      <c r="A286" s="1" t="s">
        <v>1</v>
      </c>
      <c r="B286" s="1" t="s">
        <v>14</v>
      </c>
      <c r="C286" s="1" t="s">
        <v>47</v>
      </c>
      <c r="D286" s="44">
        <v>0.03</v>
      </c>
      <c r="E286" s="44">
        <v>1.88</v>
      </c>
      <c r="F286" s="44">
        <v>1.49</v>
      </c>
      <c r="G286" s="44">
        <v>0.37</v>
      </c>
      <c r="H286" s="44">
        <v>-15.099500000000001</v>
      </c>
      <c r="I286" s="49">
        <f>IF(Table2[[#This Row],[Order Priority]]=Introduction!$B$42,1,0)</f>
        <v>1</v>
      </c>
      <c r="J286" s="49">
        <f>IF(Table2[[#This Row],[Order Priority]]=Introduction!$B$43,1,0)</f>
        <v>0</v>
      </c>
      <c r="K286" s="49">
        <f>IF(Table2[[#This Row],[Order Priority]]=Introduction!$B$44,1,0)</f>
        <v>0</v>
      </c>
      <c r="L286" s="49">
        <f>IF(Table2[[#This Row],[Order Priority]]=Introduction!$B$45,1,0)</f>
        <v>0</v>
      </c>
      <c r="M286" s="49">
        <f>IF(Table2[[#This Row],[Ship Mode]]=Introduction!$C$42,1,0)</f>
        <v>0</v>
      </c>
      <c r="N286" s="48">
        <f>IF(Table2[[#This Row],[Ship Mode]]=Introduction!$C$44,1,0)</f>
        <v>1</v>
      </c>
      <c r="O286" s="48">
        <f>IF(Table2[[#This Row],[Customer Segment]]=Introduction!$D$45,1,0)</f>
        <v>0</v>
      </c>
      <c r="P286" s="48">
        <f>IF(Table2[[#This Row],[Customer Segment]]=Introduction!$D$42,1,0)</f>
        <v>0</v>
      </c>
      <c r="Q286" s="48">
        <f>IF(Table2[[#This Row],[Customer Segment]]=Introduction!$D$44,1,0)</f>
        <v>1</v>
      </c>
      <c r="R286" s="41">
        <v>102.32</v>
      </c>
      <c r="S2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customFormat="1" x14ac:dyDescent="0.2">
      <c r="A287" s="1" t="s">
        <v>13</v>
      </c>
      <c r="B287" s="1" t="s">
        <v>14</v>
      </c>
      <c r="C287" s="1" t="s">
        <v>70</v>
      </c>
      <c r="D287" s="46">
        <v>0.01</v>
      </c>
      <c r="E287" s="46">
        <v>14.42</v>
      </c>
      <c r="F287" s="46">
        <v>6.75</v>
      </c>
      <c r="G287" s="46">
        <v>0.52</v>
      </c>
      <c r="H287" s="46">
        <v>-13.826000000000001</v>
      </c>
      <c r="I287" s="49">
        <f>IF(Table2[[#This Row],[Order Priority]]=Introduction!$B$42,1,0)</f>
        <v>0</v>
      </c>
      <c r="J287" s="49">
        <f>IF(Table2[[#This Row],[Order Priority]]=Introduction!$B$43,1,0)</f>
        <v>1</v>
      </c>
      <c r="K287" s="49">
        <f>IF(Table2[[#This Row],[Order Priority]]=Introduction!$B$44,1,0)</f>
        <v>0</v>
      </c>
      <c r="L287" s="49">
        <f>IF(Table2[[#This Row],[Order Priority]]=Introduction!$B$45,1,0)</f>
        <v>0</v>
      </c>
      <c r="M287" s="49">
        <f>IF(Table2[[#This Row],[Ship Mode]]=Introduction!$C$42,1,0)</f>
        <v>0</v>
      </c>
      <c r="N287" s="48">
        <f>IF(Table2[[#This Row],[Ship Mode]]=Introduction!$C$44,1,0)</f>
        <v>1</v>
      </c>
      <c r="O287" s="48">
        <f>IF(Table2[[#This Row],[Customer Segment]]=Introduction!$D$45,1,0)</f>
        <v>0</v>
      </c>
      <c r="P287" s="48">
        <f>IF(Table2[[#This Row],[Customer Segment]]=Introduction!$D$42,1,0)</f>
        <v>0</v>
      </c>
      <c r="Q287" s="48">
        <f>IF(Table2[[#This Row],[Customer Segment]]=Introduction!$D$44,1,0)</f>
        <v>0</v>
      </c>
      <c r="R287" s="38">
        <v>89.91</v>
      </c>
      <c r="S2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customFormat="1" x14ac:dyDescent="0.2">
      <c r="A288" s="1" t="s">
        <v>23</v>
      </c>
      <c r="B288" s="1" t="s">
        <v>14</v>
      </c>
      <c r="C288" s="1" t="s">
        <v>3</v>
      </c>
      <c r="D288" s="44">
        <v>0.08</v>
      </c>
      <c r="E288" s="44">
        <v>67.84</v>
      </c>
      <c r="F288" s="44">
        <v>0.99</v>
      </c>
      <c r="G288" s="44">
        <v>0.57999999999999996</v>
      </c>
      <c r="H288" s="44">
        <v>-23.634399999999999</v>
      </c>
      <c r="I288" s="49">
        <f>IF(Table2[[#This Row],[Order Priority]]=Introduction!$B$42,1,0)</f>
        <v>0</v>
      </c>
      <c r="J288" s="49">
        <f>IF(Table2[[#This Row],[Order Priority]]=Introduction!$B$43,1,0)</f>
        <v>0</v>
      </c>
      <c r="K288" s="49">
        <f>IF(Table2[[#This Row],[Order Priority]]=Introduction!$B$44,1,0)</f>
        <v>1</v>
      </c>
      <c r="L288" s="49">
        <f>IF(Table2[[#This Row],[Order Priority]]=Introduction!$B$45,1,0)</f>
        <v>0</v>
      </c>
      <c r="M288" s="49">
        <f>IF(Table2[[#This Row],[Ship Mode]]=Introduction!$C$42,1,0)</f>
        <v>0</v>
      </c>
      <c r="N288" s="48">
        <f>IF(Table2[[#This Row],[Ship Mode]]=Introduction!$C$44,1,0)</f>
        <v>1</v>
      </c>
      <c r="O288" s="48">
        <f>IF(Table2[[#This Row],[Customer Segment]]=Introduction!$D$45,1,0)</f>
        <v>1</v>
      </c>
      <c r="P288" s="48">
        <f>IF(Table2[[#This Row],[Customer Segment]]=Introduction!$D$42,1,0)</f>
        <v>0</v>
      </c>
      <c r="Q288" s="48">
        <f>IF(Table2[[#This Row],[Customer Segment]]=Introduction!$D$44,1,0)</f>
        <v>0</v>
      </c>
      <c r="R288" s="41">
        <v>63.66</v>
      </c>
      <c r="S2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customFormat="1" x14ac:dyDescent="0.2">
      <c r="A289" s="1" t="s">
        <v>23</v>
      </c>
      <c r="B289" s="1" t="s">
        <v>63</v>
      </c>
      <c r="C289" s="1" t="s">
        <v>3</v>
      </c>
      <c r="D289" s="46">
        <v>0.03</v>
      </c>
      <c r="E289" s="46">
        <v>199.99</v>
      </c>
      <c r="F289" s="46">
        <v>24.49</v>
      </c>
      <c r="G289" s="46">
        <v>0.46</v>
      </c>
      <c r="H289" s="46">
        <v>727.73609999999996</v>
      </c>
      <c r="I289" s="49">
        <f>IF(Table2[[#This Row],[Order Priority]]=Introduction!$B$42,1,0)</f>
        <v>0</v>
      </c>
      <c r="J289" s="49">
        <f>IF(Table2[[#This Row],[Order Priority]]=Introduction!$B$43,1,0)</f>
        <v>0</v>
      </c>
      <c r="K289" s="49">
        <f>IF(Table2[[#This Row],[Order Priority]]=Introduction!$B$44,1,0)</f>
        <v>1</v>
      </c>
      <c r="L289" s="49">
        <f>IF(Table2[[#This Row],[Order Priority]]=Introduction!$B$45,1,0)</f>
        <v>0</v>
      </c>
      <c r="M289" s="49">
        <f>IF(Table2[[#This Row],[Ship Mode]]=Introduction!$C$42,1,0)</f>
        <v>0</v>
      </c>
      <c r="N289" s="48">
        <f>IF(Table2[[#This Row],[Ship Mode]]=Introduction!$C$44,1,0)</f>
        <v>0</v>
      </c>
      <c r="O289" s="48">
        <f>IF(Table2[[#This Row],[Customer Segment]]=Introduction!$D$45,1,0)</f>
        <v>1</v>
      </c>
      <c r="P289" s="48">
        <f>IF(Table2[[#This Row],[Customer Segment]]=Introduction!$D$42,1,0)</f>
        <v>0</v>
      </c>
      <c r="Q289" s="48">
        <f>IF(Table2[[#This Row],[Customer Segment]]=Introduction!$D$44,1,0)</f>
        <v>0</v>
      </c>
      <c r="R289" s="38">
        <v>1054.69</v>
      </c>
      <c r="S2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customFormat="1" x14ac:dyDescent="0.2">
      <c r="A290" s="1" t="s">
        <v>23</v>
      </c>
      <c r="B290" s="1" t="s">
        <v>63</v>
      </c>
      <c r="C290" s="1" t="s">
        <v>3</v>
      </c>
      <c r="D290" s="44">
        <v>0.03</v>
      </c>
      <c r="E290" s="44">
        <v>199.99</v>
      </c>
      <c r="F290" s="44">
        <v>24.49</v>
      </c>
      <c r="G290" s="44">
        <v>0.46</v>
      </c>
      <c r="H290" s="44">
        <v>393.42</v>
      </c>
      <c r="I290" s="49">
        <f>IF(Table2[[#This Row],[Order Priority]]=Introduction!$B$42,1,0)</f>
        <v>0</v>
      </c>
      <c r="J290" s="49">
        <f>IF(Table2[[#This Row],[Order Priority]]=Introduction!$B$43,1,0)</f>
        <v>0</v>
      </c>
      <c r="K290" s="49">
        <f>IF(Table2[[#This Row],[Order Priority]]=Introduction!$B$44,1,0)</f>
        <v>1</v>
      </c>
      <c r="L290" s="49">
        <f>IF(Table2[[#This Row],[Order Priority]]=Introduction!$B$45,1,0)</f>
        <v>0</v>
      </c>
      <c r="M290" s="49">
        <f>IF(Table2[[#This Row],[Ship Mode]]=Introduction!$C$42,1,0)</f>
        <v>0</v>
      </c>
      <c r="N290" s="48">
        <f>IF(Table2[[#This Row],[Ship Mode]]=Introduction!$C$44,1,0)</f>
        <v>0</v>
      </c>
      <c r="O290" s="48">
        <f>IF(Table2[[#This Row],[Customer Segment]]=Introduction!$D$45,1,0)</f>
        <v>1</v>
      </c>
      <c r="P290" s="48">
        <f>IF(Table2[[#This Row],[Customer Segment]]=Introduction!$D$42,1,0)</f>
        <v>0</v>
      </c>
      <c r="Q290" s="48">
        <f>IF(Table2[[#This Row],[Customer Segment]]=Introduction!$D$44,1,0)</f>
        <v>0</v>
      </c>
      <c r="R290" s="41">
        <v>4429.6899999999996</v>
      </c>
      <c r="S2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customFormat="1" x14ac:dyDescent="0.2">
      <c r="A291" s="1" t="s">
        <v>23</v>
      </c>
      <c r="B291" s="1" t="s">
        <v>14</v>
      </c>
      <c r="C291" s="1" t="s">
        <v>70</v>
      </c>
      <c r="D291" s="46">
        <v>0.05</v>
      </c>
      <c r="E291" s="46">
        <v>115.99</v>
      </c>
      <c r="F291" s="46">
        <v>5.26</v>
      </c>
      <c r="G291" s="46">
        <v>0.56999999999999995</v>
      </c>
      <c r="H291" s="46">
        <v>616.53570000000002</v>
      </c>
      <c r="I291" s="49">
        <f>IF(Table2[[#This Row],[Order Priority]]=Introduction!$B$42,1,0)</f>
        <v>0</v>
      </c>
      <c r="J291" s="49">
        <f>IF(Table2[[#This Row],[Order Priority]]=Introduction!$B$43,1,0)</f>
        <v>0</v>
      </c>
      <c r="K291" s="49">
        <f>IF(Table2[[#This Row],[Order Priority]]=Introduction!$B$44,1,0)</f>
        <v>1</v>
      </c>
      <c r="L291" s="49">
        <f>IF(Table2[[#This Row],[Order Priority]]=Introduction!$B$45,1,0)</f>
        <v>0</v>
      </c>
      <c r="M291" s="49">
        <f>IF(Table2[[#This Row],[Ship Mode]]=Introduction!$C$42,1,0)</f>
        <v>0</v>
      </c>
      <c r="N291" s="48">
        <f>IF(Table2[[#This Row],[Ship Mode]]=Introduction!$C$44,1,0)</f>
        <v>1</v>
      </c>
      <c r="O291" s="48">
        <f>IF(Table2[[#This Row],[Customer Segment]]=Introduction!$D$45,1,0)</f>
        <v>0</v>
      </c>
      <c r="P291" s="48">
        <f>IF(Table2[[#This Row],[Customer Segment]]=Introduction!$D$42,1,0)</f>
        <v>0</v>
      </c>
      <c r="Q291" s="48">
        <f>IF(Table2[[#This Row],[Customer Segment]]=Introduction!$D$44,1,0)</f>
        <v>0</v>
      </c>
      <c r="R291" s="38">
        <v>893.53</v>
      </c>
      <c r="S2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customFormat="1" x14ac:dyDescent="0.2">
      <c r="A292" s="1" t="s">
        <v>23</v>
      </c>
      <c r="B292" s="1" t="s">
        <v>63</v>
      </c>
      <c r="C292" s="1" t="s">
        <v>70</v>
      </c>
      <c r="D292" s="44">
        <v>0.02</v>
      </c>
      <c r="E292" s="44">
        <v>50.98</v>
      </c>
      <c r="F292" s="44">
        <v>13.66</v>
      </c>
      <c r="G292" s="44">
        <v>0.57999999999999996</v>
      </c>
      <c r="H292" s="44">
        <v>-25.76</v>
      </c>
      <c r="I292" s="49">
        <f>IF(Table2[[#This Row],[Order Priority]]=Introduction!$B$42,1,0)</f>
        <v>0</v>
      </c>
      <c r="J292" s="49">
        <f>IF(Table2[[#This Row],[Order Priority]]=Introduction!$B$43,1,0)</f>
        <v>0</v>
      </c>
      <c r="K292" s="49">
        <f>IF(Table2[[#This Row],[Order Priority]]=Introduction!$B$44,1,0)</f>
        <v>1</v>
      </c>
      <c r="L292" s="49">
        <f>IF(Table2[[#This Row],[Order Priority]]=Introduction!$B$45,1,0)</f>
        <v>0</v>
      </c>
      <c r="M292" s="49">
        <f>IF(Table2[[#This Row],[Ship Mode]]=Introduction!$C$42,1,0)</f>
        <v>0</v>
      </c>
      <c r="N292" s="48">
        <f>IF(Table2[[#This Row],[Ship Mode]]=Introduction!$C$44,1,0)</f>
        <v>0</v>
      </c>
      <c r="O292" s="48">
        <f>IF(Table2[[#This Row],[Customer Segment]]=Introduction!$D$45,1,0)</f>
        <v>0</v>
      </c>
      <c r="P292" s="48">
        <f>IF(Table2[[#This Row],[Customer Segment]]=Introduction!$D$42,1,0)</f>
        <v>0</v>
      </c>
      <c r="Q292" s="48">
        <f>IF(Table2[[#This Row],[Customer Segment]]=Introduction!$D$44,1,0)</f>
        <v>0</v>
      </c>
      <c r="R292" s="41">
        <v>68.45</v>
      </c>
      <c r="S2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customFormat="1" x14ac:dyDescent="0.2">
      <c r="A293" s="1" t="s">
        <v>23</v>
      </c>
      <c r="B293" s="1" t="s">
        <v>14</v>
      </c>
      <c r="C293" s="1" t="s">
        <v>70</v>
      </c>
      <c r="D293" s="46">
        <v>7.0000000000000007E-2</v>
      </c>
      <c r="E293" s="46">
        <v>49.43</v>
      </c>
      <c r="F293" s="46">
        <v>19.989999999999998</v>
      </c>
      <c r="G293" s="46">
        <v>0.56999999999999995</v>
      </c>
      <c r="H293" s="46">
        <v>-122.77</v>
      </c>
      <c r="I293" s="49">
        <f>IF(Table2[[#This Row],[Order Priority]]=Introduction!$B$42,1,0)</f>
        <v>0</v>
      </c>
      <c r="J293" s="49">
        <f>IF(Table2[[#This Row],[Order Priority]]=Introduction!$B$43,1,0)</f>
        <v>0</v>
      </c>
      <c r="K293" s="49">
        <f>IF(Table2[[#This Row],[Order Priority]]=Introduction!$B$44,1,0)</f>
        <v>1</v>
      </c>
      <c r="L293" s="49">
        <f>IF(Table2[[#This Row],[Order Priority]]=Introduction!$B$45,1,0)</f>
        <v>0</v>
      </c>
      <c r="M293" s="49">
        <f>IF(Table2[[#This Row],[Ship Mode]]=Introduction!$C$42,1,0)</f>
        <v>0</v>
      </c>
      <c r="N293" s="48">
        <f>IF(Table2[[#This Row],[Ship Mode]]=Introduction!$C$44,1,0)</f>
        <v>1</v>
      </c>
      <c r="O293" s="48">
        <f>IF(Table2[[#This Row],[Customer Segment]]=Introduction!$D$45,1,0)</f>
        <v>0</v>
      </c>
      <c r="P293" s="48">
        <f>IF(Table2[[#This Row],[Customer Segment]]=Introduction!$D$42,1,0)</f>
        <v>0</v>
      </c>
      <c r="Q293" s="48">
        <f>IF(Table2[[#This Row],[Customer Segment]]=Introduction!$D$44,1,0)</f>
        <v>0</v>
      </c>
      <c r="R293" s="38">
        <v>281.82</v>
      </c>
      <c r="S2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customFormat="1" x14ac:dyDescent="0.2">
      <c r="A294" s="1" t="s">
        <v>92</v>
      </c>
      <c r="B294" s="1" t="s">
        <v>14</v>
      </c>
      <c r="C294" s="1" t="s">
        <v>47</v>
      </c>
      <c r="D294" s="44">
        <v>0.01</v>
      </c>
      <c r="E294" s="44">
        <v>11.7</v>
      </c>
      <c r="F294" s="44">
        <v>6.96</v>
      </c>
      <c r="G294" s="44">
        <v>0.5</v>
      </c>
      <c r="H294" s="44">
        <v>-28.954000000000001</v>
      </c>
      <c r="I294" s="49">
        <f>IF(Table2[[#This Row],[Order Priority]]=Introduction!$B$42,1,0)</f>
        <v>0</v>
      </c>
      <c r="J294" s="49">
        <f>IF(Table2[[#This Row],[Order Priority]]=Introduction!$B$43,1,0)</f>
        <v>0</v>
      </c>
      <c r="K294" s="49">
        <f>IF(Table2[[#This Row],[Order Priority]]=Introduction!$B$44,1,0)</f>
        <v>0</v>
      </c>
      <c r="L294" s="49">
        <f>IF(Table2[[#This Row],[Order Priority]]=Introduction!$B$45,1,0)</f>
        <v>1</v>
      </c>
      <c r="M294" s="49">
        <f>IF(Table2[[#This Row],[Ship Mode]]=Introduction!$C$42,1,0)</f>
        <v>0</v>
      </c>
      <c r="N294" s="48">
        <f>IF(Table2[[#This Row],[Ship Mode]]=Introduction!$C$44,1,0)</f>
        <v>1</v>
      </c>
      <c r="O294" s="48">
        <f>IF(Table2[[#This Row],[Customer Segment]]=Introduction!$D$45,1,0)</f>
        <v>0</v>
      </c>
      <c r="P294" s="48">
        <f>IF(Table2[[#This Row],[Customer Segment]]=Introduction!$D$42,1,0)</f>
        <v>0</v>
      </c>
      <c r="Q294" s="48">
        <f>IF(Table2[[#This Row],[Customer Segment]]=Introduction!$D$44,1,0)</f>
        <v>1</v>
      </c>
      <c r="R294" s="41">
        <v>76.87</v>
      </c>
      <c r="S2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customFormat="1" x14ac:dyDescent="0.2">
      <c r="A295" s="1" t="s">
        <v>46</v>
      </c>
      <c r="B295" s="1" t="s">
        <v>14</v>
      </c>
      <c r="C295" s="1" t="s">
        <v>70</v>
      </c>
      <c r="D295" s="46">
        <v>0.09</v>
      </c>
      <c r="E295" s="46">
        <v>15.28</v>
      </c>
      <c r="F295" s="46">
        <v>10.91</v>
      </c>
      <c r="G295" s="46">
        <v>0.36</v>
      </c>
      <c r="H295" s="46">
        <v>-51.75</v>
      </c>
      <c r="I295" s="49">
        <f>IF(Table2[[#This Row],[Order Priority]]=Introduction!$B$42,1,0)</f>
        <v>0</v>
      </c>
      <c r="J295" s="49">
        <f>IF(Table2[[#This Row],[Order Priority]]=Introduction!$B$43,1,0)</f>
        <v>0</v>
      </c>
      <c r="K295" s="49">
        <f>IF(Table2[[#This Row],[Order Priority]]=Introduction!$B$44,1,0)</f>
        <v>0</v>
      </c>
      <c r="L295" s="49">
        <f>IF(Table2[[#This Row],[Order Priority]]=Introduction!$B$45,1,0)</f>
        <v>0</v>
      </c>
      <c r="M295" s="49">
        <f>IF(Table2[[#This Row],[Ship Mode]]=Introduction!$C$42,1,0)</f>
        <v>0</v>
      </c>
      <c r="N295" s="48">
        <f>IF(Table2[[#This Row],[Ship Mode]]=Introduction!$C$44,1,0)</f>
        <v>1</v>
      </c>
      <c r="O295" s="48">
        <f>IF(Table2[[#This Row],[Customer Segment]]=Introduction!$D$45,1,0)</f>
        <v>0</v>
      </c>
      <c r="P295" s="48">
        <f>IF(Table2[[#This Row],[Customer Segment]]=Introduction!$D$42,1,0)</f>
        <v>0</v>
      </c>
      <c r="Q295" s="48">
        <f>IF(Table2[[#This Row],[Customer Segment]]=Introduction!$D$44,1,0)</f>
        <v>0</v>
      </c>
      <c r="R295" s="38">
        <v>61.52</v>
      </c>
      <c r="S2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customFormat="1" x14ac:dyDescent="0.2">
      <c r="A296" s="1" t="s">
        <v>46</v>
      </c>
      <c r="B296" s="1" t="s">
        <v>63</v>
      </c>
      <c r="C296" s="1" t="s">
        <v>70</v>
      </c>
      <c r="D296" s="44">
        <v>0</v>
      </c>
      <c r="E296" s="44">
        <v>101.41</v>
      </c>
      <c r="F296" s="44">
        <v>35</v>
      </c>
      <c r="G296" s="44">
        <v>0.82</v>
      </c>
      <c r="H296" s="44">
        <v>-457.73</v>
      </c>
      <c r="I296" s="49">
        <f>IF(Table2[[#This Row],[Order Priority]]=Introduction!$B$42,1,0)</f>
        <v>0</v>
      </c>
      <c r="J296" s="49">
        <f>IF(Table2[[#This Row],[Order Priority]]=Introduction!$B$43,1,0)</f>
        <v>0</v>
      </c>
      <c r="K296" s="49">
        <f>IF(Table2[[#This Row],[Order Priority]]=Introduction!$B$44,1,0)</f>
        <v>0</v>
      </c>
      <c r="L296" s="49">
        <f>IF(Table2[[#This Row],[Order Priority]]=Introduction!$B$45,1,0)</f>
        <v>0</v>
      </c>
      <c r="M296" s="49">
        <f>IF(Table2[[#This Row],[Ship Mode]]=Introduction!$C$42,1,0)</f>
        <v>0</v>
      </c>
      <c r="N296" s="48">
        <f>IF(Table2[[#This Row],[Ship Mode]]=Introduction!$C$44,1,0)</f>
        <v>0</v>
      </c>
      <c r="O296" s="48">
        <f>IF(Table2[[#This Row],[Customer Segment]]=Introduction!$D$45,1,0)</f>
        <v>0</v>
      </c>
      <c r="P296" s="48">
        <f>IF(Table2[[#This Row],[Customer Segment]]=Introduction!$D$42,1,0)</f>
        <v>0</v>
      </c>
      <c r="Q296" s="48">
        <f>IF(Table2[[#This Row],[Customer Segment]]=Introduction!$D$44,1,0)</f>
        <v>0</v>
      </c>
      <c r="R296" s="41">
        <v>1104.32</v>
      </c>
      <c r="S2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customFormat="1" x14ac:dyDescent="0.2">
      <c r="A297" s="1" t="s">
        <v>46</v>
      </c>
      <c r="B297" s="1" t="s">
        <v>14</v>
      </c>
      <c r="C297" s="1" t="s">
        <v>70</v>
      </c>
      <c r="D297" s="46">
        <v>0.1</v>
      </c>
      <c r="E297" s="46">
        <v>95.99</v>
      </c>
      <c r="F297" s="46">
        <v>4.9000000000000004</v>
      </c>
      <c r="G297" s="46">
        <v>0.56000000000000005</v>
      </c>
      <c r="H297" s="46">
        <v>-268.66399999999999</v>
      </c>
      <c r="I297" s="49">
        <f>IF(Table2[[#This Row],[Order Priority]]=Introduction!$B$42,1,0)</f>
        <v>0</v>
      </c>
      <c r="J297" s="49">
        <f>IF(Table2[[#This Row],[Order Priority]]=Introduction!$B$43,1,0)</f>
        <v>0</v>
      </c>
      <c r="K297" s="49">
        <f>IF(Table2[[#This Row],[Order Priority]]=Introduction!$B$44,1,0)</f>
        <v>0</v>
      </c>
      <c r="L297" s="49">
        <f>IF(Table2[[#This Row],[Order Priority]]=Introduction!$B$45,1,0)</f>
        <v>0</v>
      </c>
      <c r="M297" s="49">
        <f>IF(Table2[[#This Row],[Ship Mode]]=Introduction!$C$42,1,0)</f>
        <v>0</v>
      </c>
      <c r="N297" s="48">
        <f>IF(Table2[[#This Row],[Ship Mode]]=Introduction!$C$44,1,0)</f>
        <v>1</v>
      </c>
      <c r="O297" s="48">
        <f>IF(Table2[[#This Row],[Customer Segment]]=Introduction!$D$45,1,0)</f>
        <v>0</v>
      </c>
      <c r="P297" s="48">
        <f>IF(Table2[[#This Row],[Customer Segment]]=Introduction!$D$42,1,0)</f>
        <v>0</v>
      </c>
      <c r="Q297" s="48">
        <f>IF(Table2[[#This Row],[Customer Segment]]=Introduction!$D$44,1,0)</f>
        <v>0</v>
      </c>
      <c r="R297" s="38">
        <v>149.80000000000001</v>
      </c>
      <c r="S2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customFormat="1" x14ac:dyDescent="0.2">
      <c r="A298" s="1" t="s">
        <v>1</v>
      </c>
      <c r="B298" s="1" t="s">
        <v>14</v>
      </c>
      <c r="C298" s="1" t="s">
        <v>70</v>
      </c>
      <c r="D298" s="44">
        <v>0.06</v>
      </c>
      <c r="E298" s="44">
        <v>1.74</v>
      </c>
      <c r="F298" s="44">
        <v>4.08</v>
      </c>
      <c r="G298" s="44">
        <v>0.53</v>
      </c>
      <c r="H298" s="44">
        <v>-11.0732</v>
      </c>
      <c r="I298" s="49">
        <f>IF(Table2[[#This Row],[Order Priority]]=Introduction!$B$42,1,0)</f>
        <v>1</v>
      </c>
      <c r="J298" s="49">
        <f>IF(Table2[[#This Row],[Order Priority]]=Introduction!$B$43,1,0)</f>
        <v>0</v>
      </c>
      <c r="K298" s="49">
        <f>IF(Table2[[#This Row],[Order Priority]]=Introduction!$B$44,1,0)</f>
        <v>0</v>
      </c>
      <c r="L298" s="49">
        <f>IF(Table2[[#This Row],[Order Priority]]=Introduction!$B$45,1,0)</f>
        <v>0</v>
      </c>
      <c r="M298" s="49">
        <f>IF(Table2[[#This Row],[Ship Mode]]=Introduction!$C$42,1,0)</f>
        <v>0</v>
      </c>
      <c r="N298" s="48">
        <f>IF(Table2[[#This Row],[Ship Mode]]=Introduction!$C$44,1,0)</f>
        <v>1</v>
      </c>
      <c r="O298" s="48">
        <f>IF(Table2[[#This Row],[Customer Segment]]=Introduction!$D$45,1,0)</f>
        <v>0</v>
      </c>
      <c r="P298" s="48">
        <f>IF(Table2[[#This Row],[Customer Segment]]=Introduction!$D$42,1,0)</f>
        <v>0</v>
      </c>
      <c r="Q298" s="48">
        <f>IF(Table2[[#This Row],[Customer Segment]]=Introduction!$D$44,1,0)</f>
        <v>0</v>
      </c>
      <c r="R298" s="41">
        <v>2.77</v>
      </c>
      <c r="S2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customFormat="1" x14ac:dyDescent="0.2">
      <c r="A299" s="1" t="s">
        <v>13</v>
      </c>
      <c r="B299" s="1" t="s">
        <v>14</v>
      </c>
      <c r="C299" s="1" t="s">
        <v>70</v>
      </c>
      <c r="D299" s="46">
        <v>0.03</v>
      </c>
      <c r="E299" s="46">
        <v>10.89</v>
      </c>
      <c r="F299" s="46">
        <v>4.5</v>
      </c>
      <c r="G299" s="46">
        <v>0.59</v>
      </c>
      <c r="H299" s="46">
        <v>-18.64</v>
      </c>
      <c r="I299" s="49">
        <f>IF(Table2[[#This Row],[Order Priority]]=Introduction!$B$42,1,0)</f>
        <v>0</v>
      </c>
      <c r="J299" s="49">
        <f>IF(Table2[[#This Row],[Order Priority]]=Introduction!$B$43,1,0)</f>
        <v>1</v>
      </c>
      <c r="K299" s="49">
        <f>IF(Table2[[#This Row],[Order Priority]]=Introduction!$B$44,1,0)</f>
        <v>0</v>
      </c>
      <c r="L299" s="49">
        <f>IF(Table2[[#This Row],[Order Priority]]=Introduction!$B$45,1,0)</f>
        <v>0</v>
      </c>
      <c r="M299" s="49">
        <f>IF(Table2[[#This Row],[Ship Mode]]=Introduction!$C$42,1,0)</f>
        <v>0</v>
      </c>
      <c r="N299" s="48">
        <f>IF(Table2[[#This Row],[Ship Mode]]=Introduction!$C$44,1,0)</f>
        <v>1</v>
      </c>
      <c r="O299" s="48">
        <f>IF(Table2[[#This Row],[Customer Segment]]=Introduction!$D$45,1,0)</f>
        <v>0</v>
      </c>
      <c r="P299" s="48">
        <f>IF(Table2[[#This Row],[Customer Segment]]=Introduction!$D$42,1,0)</f>
        <v>0</v>
      </c>
      <c r="Q299" s="48">
        <f>IF(Table2[[#This Row],[Customer Segment]]=Introduction!$D$44,1,0)</f>
        <v>0</v>
      </c>
      <c r="R299" s="38">
        <v>33.82</v>
      </c>
      <c r="S2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customFormat="1" x14ac:dyDescent="0.2">
      <c r="A300" s="1" t="s">
        <v>46</v>
      </c>
      <c r="B300" s="1" t="s">
        <v>14</v>
      </c>
      <c r="C300" s="1" t="s">
        <v>15</v>
      </c>
      <c r="D300" s="44">
        <v>0.1</v>
      </c>
      <c r="E300" s="44">
        <v>125.99</v>
      </c>
      <c r="F300" s="44">
        <v>8.99</v>
      </c>
      <c r="G300" s="44">
        <v>0.56999999999999995</v>
      </c>
      <c r="H300" s="44">
        <v>17.652000000000001</v>
      </c>
      <c r="I300" s="49">
        <f>IF(Table2[[#This Row],[Order Priority]]=Introduction!$B$42,1,0)</f>
        <v>0</v>
      </c>
      <c r="J300" s="49">
        <f>IF(Table2[[#This Row],[Order Priority]]=Introduction!$B$43,1,0)</f>
        <v>0</v>
      </c>
      <c r="K300" s="49">
        <f>IF(Table2[[#This Row],[Order Priority]]=Introduction!$B$44,1,0)</f>
        <v>0</v>
      </c>
      <c r="L300" s="49">
        <f>IF(Table2[[#This Row],[Order Priority]]=Introduction!$B$45,1,0)</f>
        <v>0</v>
      </c>
      <c r="M300" s="49">
        <f>IF(Table2[[#This Row],[Ship Mode]]=Introduction!$C$42,1,0)</f>
        <v>0</v>
      </c>
      <c r="N300" s="48">
        <f>IF(Table2[[#This Row],[Ship Mode]]=Introduction!$C$44,1,0)</f>
        <v>1</v>
      </c>
      <c r="O300" s="48">
        <f>IF(Table2[[#This Row],[Customer Segment]]=Introduction!$D$45,1,0)</f>
        <v>0</v>
      </c>
      <c r="P300" s="48">
        <f>IF(Table2[[#This Row],[Customer Segment]]=Introduction!$D$42,1,0)</f>
        <v>1</v>
      </c>
      <c r="Q300" s="48">
        <f>IF(Table2[[#This Row],[Customer Segment]]=Introduction!$D$44,1,0)</f>
        <v>0</v>
      </c>
      <c r="R300" s="41">
        <v>408.66</v>
      </c>
      <c r="S3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customFormat="1" x14ac:dyDescent="0.2">
      <c r="A301" s="1" t="s">
        <v>13</v>
      </c>
      <c r="B301" s="1" t="s">
        <v>14</v>
      </c>
      <c r="C301" s="1" t="s">
        <v>15</v>
      </c>
      <c r="D301" s="46">
        <v>0.03</v>
      </c>
      <c r="E301" s="46">
        <v>14.34</v>
      </c>
      <c r="F301" s="46">
        <v>5</v>
      </c>
      <c r="G301" s="46">
        <v>0.49</v>
      </c>
      <c r="H301" s="46">
        <v>82.310100000000006</v>
      </c>
      <c r="I301" s="49">
        <f>IF(Table2[[#This Row],[Order Priority]]=Introduction!$B$42,1,0)</f>
        <v>0</v>
      </c>
      <c r="J301" s="49">
        <f>IF(Table2[[#This Row],[Order Priority]]=Introduction!$B$43,1,0)</f>
        <v>1</v>
      </c>
      <c r="K301" s="49">
        <f>IF(Table2[[#This Row],[Order Priority]]=Introduction!$B$44,1,0)</f>
        <v>0</v>
      </c>
      <c r="L301" s="49">
        <f>IF(Table2[[#This Row],[Order Priority]]=Introduction!$B$45,1,0)</f>
        <v>0</v>
      </c>
      <c r="M301" s="49">
        <f>IF(Table2[[#This Row],[Ship Mode]]=Introduction!$C$42,1,0)</f>
        <v>0</v>
      </c>
      <c r="N301" s="48">
        <f>IF(Table2[[#This Row],[Ship Mode]]=Introduction!$C$44,1,0)</f>
        <v>1</v>
      </c>
      <c r="O301" s="48">
        <f>IF(Table2[[#This Row],[Customer Segment]]=Introduction!$D$45,1,0)</f>
        <v>0</v>
      </c>
      <c r="P301" s="48">
        <f>IF(Table2[[#This Row],[Customer Segment]]=Introduction!$D$42,1,0)</f>
        <v>1</v>
      </c>
      <c r="Q301" s="48">
        <f>IF(Table2[[#This Row],[Customer Segment]]=Introduction!$D$44,1,0)</f>
        <v>0</v>
      </c>
      <c r="R301" s="38">
        <v>119.29</v>
      </c>
      <c r="S3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customFormat="1" x14ac:dyDescent="0.2">
      <c r="A302" s="1" t="s">
        <v>13</v>
      </c>
      <c r="B302" s="1" t="s">
        <v>14</v>
      </c>
      <c r="C302" s="1" t="s">
        <v>15</v>
      </c>
      <c r="D302" s="44">
        <v>0.01</v>
      </c>
      <c r="E302" s="44">
        <v>2.89</v>
      </c>
      <c r="F302" s="44">
        <v>0.5</v>
      </c>
      <c r="G302" s="44">
        <v>0.38</v>
      </c>
      <c r="H302" s="44">
        <v>1.2236</v>
      </c>
      <c r="I302" s="49">
        <f>IF(Table2[[#This Row],[Order Priority]]=Introduction!$B$42,1,0)</f>
        <v>0</v>
      </c>
      <c r="J302" s="49">
        <f>IF(Table2[[#This Row],[Order Priority]]=Introduction!$B$43,1,0)</f>
        <v>1</v>
      </c>
      <c r="K302" s="49">
        <f>IF(Table2[[#This Row],[Order Priority]]=Introduction!$B$44,1,0)</f>
        <v>0</v>
      </c>
      <c r="L302" s="49">
        <f>IF(Table2[[#This Row],[Order Priority]]=Introduction!$B$45,1,0)</f>
        <v>0</v>
      </c>
      <c r="M302" s="49">
        <f>IF(Table2[[#This Row],[Ship Mode]]=Introduction!$C$42,1,0)</f>
        <v>0</v>
      </c>
      <c r="N302" s="48">
        <f>IF(Table2[[#This Row],[Ship Mode]]=Introduction!$C$44,1,0)</f>
        <v>1</v>
      </c>
      <c r="O302" s="48">
        <f>IF(Table2[[#This Row],[Customer Segment]]=Introduction!$D$45,1,0)</f>
        <v>0</v>
      </c>
      <c r="P302" s="48">
        <f>IF(Table2[[#This Row],[Customer Segment]]=Introduction!$D$42,1,0)</f>
        <v>1</v>
      </c>
      <c r="Q302" s="48">
        <f>IF(Table2[[#This Row],[Customer Segment]]=Introduction!$D$44,1,0)</f>
        <v>0</v>
      </c>
      <c r="R302" s="41">
        <v>3.08</v>
      </c>
      <c r="S3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customFormat="1" x14ac:dyDescent="0.2">
      <c r="A303" s="1" t="s">
        <v>13</v>
      </c>
      <c r="B303" s="1" t="s">
        <v>63</v>
      </c>
      <c r="C303" s="1" t="s">
        <v>70</v>
      </c>
      <c r="D303" s="46">
        <v>0.08</v>
      </c>
      <c r="E303" s="46">
        <v>150.97999999999999</v>
      </c>
      <c r="F303" s="46">
        <v>13.99</v>
      </c>
      <c r="G303" s="46">
        <v>0.38</v>
      </c>
      <c r="H303" s="46">
        <v>-3.948</v>
      </c>
      <c r="I303" s="49">
        <f>IF(Table2[[#This Row],[Order Priority]]=Introduction!$B$42,1,0)</f>
        <v>0</v>
      </c>
      <c r="J303" s="49">
        <f>IF(Table2[[#This Row],[Order Priority]]=Introduction!$B$43,1,0)</f>
        <v>1</v>
      </c>
      <c r="K303" s="49">
        <f>IF(Table2[[#This Row],[Order Priority]]=Introduction!$B$44,1,0)</f>
        <v>0</v>
      </c>
      <c r="L303" s="49">
        <f>IF(Table2[[#This Row],[Order Priority]]=Introduction!$B$45,1,0)</f>
        <v>0</v>
      </c>
      <c r="M303" s="49">
        <f>IF(Table2[[#This Row],[Ship Mode]]=Introduction!$C$42,1,0)</f>
        <v>0</v>
      </c>
      <c r="N303" s="48">
        <f>IF(Table2[[#This Row],[Ship Mode]]=Introduction!$C$44,1,0)</f>
        <v>0</v>
      </c>
      <c r="O303" s="48">
        <f>IF(Table2[[#This Row],[Customer Segment]]=Introduction!$D$45,1,0)</f>
        <v>0</v>
      </c>
      <c r="P303" s="48">
        <f>IF(Table2[[#This Row],[Customer Segment]]=Introduction!$D$42,1,0)</f>
        <v>0</v>
      </c>
      <c r="Q303" s="48">
        <f>IF(Table2[[#This Row],[Customer Segment]]=Introduction!$D$44,1,0)</f>
        <v>0</v>
      </c>
      <c r="R303" s="38">
        <v>1183.82</v>
      </c>
      <c r="S3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customFormat="1" x14ac:dyDescent="0.2">
      <c r="A304" s="1" t="s">
        <v>13</v>
      </c>
      <c r="B304" s="1" t="s">
        <v>2</v>
      </c>
      <c r="C304" s="1" t="s">
        <v>70</v>
      </c>
      <c r="D304" s="44">
        <v>0.03</v>
      </c>
      <c r="E304" s="44">
        <v>25.98</v>
      </c>
      <c r="F304" s="44">
        <v>14.36</v>
      </c>
      <c r="G304" s="44">
        <v>0.6</v>
      </c>
      <c r="H304" s="44">
        <v>57.545999999999999</v>
      </c>
      <c r="I304" s="49">
        <f>IF(Table2[[#This Row],[Order Priority]]=Introduction!$B$42,1,0)</f>
        <v>0</v>
      </c>
      <c r="J304" s="49">
        <f>IF(Table2[[#This Row],[Order Priority]]=Introduction!$B$43,1,0)</f>
        <v>1</v>
      </c>
      <c r="K304" s="49">
        <f>IF(Table2[[#This Row],[Order Priority]]=Introduction!$B$44,1,0)</f>
        <v>0</v>
      </c>
      <c r="L304" s="49">
        <f>IF(Table2[[#This Row],[Order Priority]]=Introduction!$B$45,1,0)</f>
        <v>0</v>
      </c>
      <c r="M304" s="49">
        <f>IF(Table2[[#This Row],[Ship Mode]]=Introduction!$C$42,1,0)</f>
        <v>1</v>
      </c>
      <c r="N304" s="48">
        <f>IF(Table2[[#This Row],[Ship Mode]]=Introduction!$C$44,1,0)</f>
        <v>0</v>
      </c>
      <c r="O304" s="48">
        <f>IF(Table2[[#This Row],[Customer Segment]]=Introduction!$D$45,1,0)</f>
        <v>0</v>
      </c>
      <c r="P304" s="48">
        <f>IF(Table2[[#This Row],[Customer Segment]]=Introduction!$D$42,1,0)</f>
        <v>0</v>
      </c>
      <c r="Q304" s="48">
        <f>IF(Table2[[#This Row],[Customer Segment]]=Introduction!$D$44,1,0)</f>
        <v>0</v>
      </c>
      <c r="R304" s="41">
        <v>107.66</v>
      </c>
      <c r="S3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customFormat="1" x14ac:dyDescent="0.2">
      <c r="A305" s="1" t="s">
        <v>13</v>
      </c>
      <c r="B305" s="1" t="s">
        <v>14</v>
      </c>
      <c r="C305" s="1" t="s">
        <v>70</v>
      </c>
      <c r="D305" s="46">
        <v>0.1</v>
      </c>
      <c r="E305" s="46">
        <v>32.479999999999997</v>
      </c>
      <c r="F305" s="46">
        <v>35</v>
      </c>
      <c r="G305" s="46">
        <v>0.81</v>
      </c>
      <c r="H305" s="46">
        <v>-333.42540000000002</v>
      </c>
      <c r="I305" s="49">
        <f>IF(Table2[[#This Row],[Order Priority]]=Introduction!$B$42,1,0)</f>
        <v>0</v>
      </c>
      <c r="J305" s="49">
        <f>IF(Table2[[#This Row],[Order Priority]]=Introduction!$B$43,1,0)</f>
        <v>1</v>
      </c>
      <c r="K305" s="49">
        <f>IF(Table2[[#This Row],[Order Priority]]=Introduction!$B$44,1,0)</f>
        <v>0</v>
      </c>
      <c r="L305" s="49">
        <f>IF(Table2[[#This Row],[Order Priority]]=Introduction!$B$45,1,0)</f>
        <v>0</v>
      </c>
      <c r="M305" s="49">
        <f>IF(Table2[[#This Row],[Ship Mode]]=Introduction!$C$42,1,0)</f>
        <v>0</v>
      </c>
      <c r="N305" s="48">
        <f>IF(Table2[[#This Row],[Ship Mode]]=Introduction!$C$44,1,0)</f>
        <v>1</v>
      </c>
      <c r="O305" s="48">
        <f>IF(Table2[[#This Row],[Customer Segment]]=Introduction!$D$45,1,0)</f>
        <v>0</v>
      </c>
      <c r="P305" s="48">
        <f>IF(Table2[[#This Row],[Customer Segment]]=Introduction!$D$42,1,0)</f>
        <v>0</v>
      </c>
      <c r="Q305" s="48">
        <f>IF(Table2[[#This Row],[Customer Segment]]=Introduction!$D$44,1,0)</f>
        <v>0</v>
      </c>
      <c r="R305" s="38">
        <v>318.83</v>
      </c>
      <c r="S3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customFormat="1" x14ac:dyDescent="0.2">
      <c r="A306" s="1" t="s">
        <v>23</v>
      </c>
      <c r="B306" s="1" t="s">
        <v>14</v>
      </c>
      <c r="C306" s="1" t="s">
        <v>47</v>
      </c>
      <c r="D306" s="44">
        <v>0.02</v>
      </c>
      <c r="E306" s="44">
        <v>4.9800000000000004</v>
      </c>
      <c r="F306" s="44">
        <v>6.07</v>
      </c>
      <c r="G306" s="44">
        <v>0.36</v>
      </c>
      <c r="H306" s="44">
        <v>-46.92</v>
      </c>
      <c r="I306" s="49">
        <f>IF(Table2[[#This Row],[Order Priority]]=Introduction!$B$42,1,0)</f>
        <v>0</v>
      </c>
      <c r="J306" s="49">
        <f>IF(Table2[[#This Row],[Order Priority]]=Introduction!$B$43,1,0)</f>
        <v>0</v>
      </c>
      <c r="K306" s="49">
        <f>IF(Table2[[#This Row],[Order Priority]]=Introduction!$B$44,1,0)</f>
        <v>1</v>
      </c>
      <c r="L306" s="49">
        <f>IF(Table2[[#This Row],[Order Priority]]=Introduction!$B$45,1,0)</f>
        <v>0</v>
      </c>
      <c r="M306" s="49">
        <f>IF(Table2[[#This Row],[Ship Mode]]=Introduction!$C$42,1,0)</f>
        <v>0</v>
      </c>
      <c r="N306" s="48">
        <f>IF(Table2[[#This Row],[Ship Mode]]=Introduction!$C$44,1,0)</f>
        <v>1</v>
      </c>
      <c r="O306" s="48">
        <f>IF(Table2[[#This Row],[Customer Segment]]=Introduction!$D$45,1,0)</f>
        <v>0</v>
      </c>
      <c r="P306" s="48">
        <f>IF(Table2[[#This Row],[Customer Segment]]=Introduction!$D$42,1,0)</f>
        <v>0</v>
      </c>
      <c r="Q306" s="48">
        <f>IF(Table2[[#This Row],[Customer Segment]]=Introduction!$D$44,1,0)</f>
        <v>1</v>
      </c>
      <c r="R306" s="41">
        <v>105.5</v>
      </c>
      <c r="S3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customFormat="1" x14ac:dyDescent="0.2">
      <c r="A307" s="1" t="s">
        <v>23</v>
      </c>
      <c r="B307" s="1" t="s">
        <v>14</v>
      </c>
      <c r="C307" s="1" t="s">
        <v>47</v>
      </c>
      <c r="D307" s="46">
        <v>0.02</v>
      </c>
      <c r="E307" s="46">
        <v>4.9800000000000004</v>
      </c>
      <c r="F307" s="46">
        <v>6.07</v>
      </c>
      <c r="G307" s="46">
        <v>0.36</v>
      </c>
      <c r="H307" s="46">
        <v>-46.92</v>
      </c>
      <c r="I307" s="49">
        <f>IF(Table2[[#This Row],[Order Priority]]=Introduction!$B$42,1,0)</f>
        <v>0</v>
      </c>
      <c r="J307" s="49">
        <f>IF(Table2[[#This Row],[Order Priority]]=Introduction!$B$43,1,0)</f>
        <v>0</v>
      </c>
      <c r="K307" s="49">
        <f>IF(Table2[[#This Row],[Order Priority]]=Introduction!$B$44,1,0)</f>
        <v>1</v>
      </c>
      <c r="L307" s="49">
        <f>IF(Table2[[#This Row],[Order Priority]]=Introduction!$B$45,1,0)</f>
        <v>0</v>
      </c>
      <c r="M307" s="49">
        <f>IF(Table2[[#This Row],[Ship Mode]]=Introduction!$C$42,1,0)</f>
        <v>0</v>
      </c>
      <c r="N307" s="48">
        <f>IF(Table2[[#This Row],[Ship Mode]]=Introduction!$C$44,1,0)</f>
        <v>1</v>
      </c>
      <c r="O307" s="48">
        <f>IF(Table2[[#This Row],[Customer Segment]]=Introduction!$D$45,1,0)</f>
        <v>0</v>
      </c>
      <c r="P307" s="48">
        <f>IF(Table2[[#This Row],[Customer Segment]]=Introduction!$D$42,1,0)</f>
        <v>0</v>
      </c>
      <c r="Q307" s="48">
        <f>IF(Table2[[#This Row],[Customer Segment]]=Introduction!$D$44,1,0)</f>
        <v>1</v>
      </c>
      <c r="R307" s="38">
        <v>27.76</v>
      </c>
      <c r="S3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customFormat="1" x14ac:dyDescent="0.2">
      <c r="A308" s="1" t="s">
        <v>23</v>
      </c>
      <c r="B308" s="1" t="s">
        <v>14</v>
      </c>
      <c r="C308" s="1" t="s">
        <v>70</v>
      </c>
      <c r="D308" s="44">
        <v>0.04</v>
      </c>
      <c r="E308" s="44">
        <v>3.57</v>
      </c>
      <c r="F308" s="44">
        <v>4.17</v>
      </c>
      <c r="G308" s="44">
        <v>0.59</v>
      </c>
      <c r="H308" s="44">
        <v>-69.91</v>
      </c>
      <c r="I308" s="49">
        <f>IF(Table2[[#This Row],[Order Priority]]=Introduction!$B$42,1,0)</f>
        <v>0</v>
      </c>
      <c r="J308" s="49">
        <f>IF(Table2[[#This Row],[Order Priority]]=Introduction!$B$43,1,0)</f>
        <v>0</v>
      </c>
      <c r="K308" s="49">
        <f>IF(Table2[[#This Row],[Order Priority]]=Introduction!$B$44,1,0)</f>
        <v>1</v>
      </c>
      <c r="L308" s="49">
        <f>IF(Table2[[#This Row],[Order Priority]]=Introduction!$B$45,1,0)</f>
        <v>0</v>
      </c>
      <c r="M308" s="49">
        <f>IF(Table2[[#This Row],[Ship Mode]]=Introduction!$C$42,1,0)</f>
        <v>0</v>
      </c>
      <c r="N308" s="48">
        <f>IF(Table2[[#This Row],[Ship Mode]]=Introduction!$C$44,1,0)</f>
        <v>1</v>
      </c>
      <c r="O308" s="48">
        <f>IF(Table2[[#This Row],[Customer Segment]]=Introduction!$D$45,1,0)</f>
        <v>0</v>
      </c>
      <c r="P308" s="48">
        <f>IF(Table2[[#This Row],[Customer Segment]]=Introduction!$D$42,1,0)</f>
        <v>0</v>
      </c>
      <c r="Q308" s="48">
        <f>IF(Table2[[#This Row],[Customer Segment]]=Introduction!$D$44,1,0)</f>
        <v>0</v>
      </c>
      <c r="R308" s="41">
        <v>30.9</v>
      </c>
      <c r="S3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customFormat="1" x14ac:dyDescent="0.2">
      <c r="A309" s="1" t="s">
        <v>23</v>
      </c>
      <c r="B309" s="1" t="s">
        <v>14</v>
      </c>
      <c r="C309" s="1" t="s">
        <v>70</v>
      </c>
      <c r="D309" s="46">
        <v>0.05</v>
      </c>
      <c r="E309" s="46">
        <v>200.99</v>
      </c>
      <c r="F309" s="46">
        <v>4.2</v>
      </c>
      <c r="G309" s="46">
        <v>0.59</v>
      </c>
      <c r="H309" s="46">
        <v>1630.5252</v>
      </c>
      <c r="I309" s="49">
        <f>IF(Table2[[#This Row],[Order Priority]]=Introduction!$B$42,1,0)</f>
        <v>0</v>
      </c>
      <c r="J309" s="49">
        <f>IF(Table2[[#This Row],[Order Priority]]=Introduction!$B$43,1,0)</f>
        <v>0</v>
      </c>
      <c r="K309" s="49">
        <f>IF(Table2[[#This Row],[Order Priority]]=Introduction!$B$44,1,0)</f>
        <v>1</v>
      </c>
      <c r="L309" s="49">
        <f>IF(Table2[[#This Row],[Order Priority]]=Introduction!$B$45,1,0)</f>
        <v>0</v>
      </c>
      <c r="M309" s="49">
        <f>IF(Table2[[#This Row],[Ship Mode]]=Introduction!$C$42,1,0)</f>
        <v>0</v>
      </c>
      <c r="N309" s="48">
        <f>IF(Table2[[#This Row],[Ship Mode]]=Introduction!$C$44,1,0)</f>
        <v>1</v>
      </c>
      <c r="O309" s="48">
        <f>IF(Table2[[#This Row],[Customer Segment]]=Introduction!$D$45,1,0)</f>
        <v>0</v>
      </c>
      <c r="P309" s="48">
        <f>IF(Table2[[#This Row],[Customer Segment]]=Introduction!$D$42,1,0)</f>
        <v>0</v>
      </c>
      <c r="Q309" s="48">
        <f>IF(Table2[[#This Row],[Customer Segment]]=Introduction!$D$44,1,0)</f>
        <v>0</v>
      </c>
      <c r="R309" s="38">
        <v>2363.08</v>
      </c>
      <c r="S3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customFormat="1" x14ac:dyDescent="0.2">
      <c r="A310" s="1" t="s">
        <v>23</v>
      </c>
      <c r="B310" s="1" t="s">
        <v>14</v>
      </c>
      <c r="C310" s="1" t="s">
        <v>70</v>
      </c>
      <c r="D310" s="44">
        <v>7.0000000000000007E-2</v>
      </c>
      <c r="E310" s="44">
        <v>195.99</v>
      </c>
      <c r="F310" s="44">
        <v>8.99</v>
      </c>
      <c r="G310" s="44">
        <v>0.57999999999999996</v>
      </c>
      <c r="H310" s="44">
        <v>-457.16</v>
      </c>
      <c r="I310" s="49">
        <f>IF(Table2[[#This Row],[Order Priority]]=Introduction!$B$42,1,0)</f>
        <v>0</v>
      </c>
      <c r="J310" s="49">
        <f>IF(Table2[[#This Row],[Order Priority]]=Introduction!$B$43,1,0)</f>
        <v>0</v>
      </c>
      <c r="K310" s="49">
        <f>IF(Table2[[#This Row],[Order Priority]]=Introduction!$B$44,1,0)</f>
        <v>1</v>
      </c>
      <c r="L310" s="49">
        <f>IF(Table2[[#This Row],[Order Priority]]=Introduction!$B$45,1,0)</f>
        <v>0</v>
      </c>
      <c r="M310" s="49">
        <f>IF(Table2[[#This Row],[Ship Mode]]=Introduction!$C$42,1,0)</f>
        <v>0</v>
      </c>
      <c r="N310" s="48">
        <f>IF(Table2[[#This Row],[Ship Mode]]=Introduction!$C$44,1,0)</f>
        <v>1</v>
      </c>
      <c r="O310" s="48">
        <f>IF(Table2[[#This Row],[Customer Segment]]=Introduction!$D$45,1,0)</f>
        <v>0</v>
      </c>
      <c r="P310" s="48">
        <f>IF(Table2[[#This Row],[Customer Segment]]=Introduction!$D$42,1,0)</f>
        <v>0</v>
      </c>
      <c r="Q310" s="48">
        <f>IF(Table2[[#This Row],[Customer Segment]]=Introduction!$D$44,1,0)</f>
        <v>0</v>
      </c>
      <c r="R310" s="41">
        <v>328.45</v>
      </c>
      <c r="S3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customFormat="1" x14ac:dyDescent="0.2">
      <c r="A311" s="1" t="s">
        <v>23</v>
      </c>
      <c r="B311" s="1" t="s">
        <v>14</v>
      </c>
      <c r="C311" s="1" t="s">
        <v>15</v>
      </c>
      <c r="D311" s="46">
        <v>0.01</v>
      </c>
      <c r="E311" s="46">
        <v>10.14</v>
      </c>
      <c r="F311" s="46">
        <v>2.27</v>
      </c>
      <c r="G311" s="46">
        <v>0.36</v>
      </c>
      <c r="H311" s="46">
        <v>28.152000000000001</v>
      </c>
      <c r="I311" s="49">
        <f>IF(Table2[[#This Row],[Order Priority]]=Introduction!$B$42,1,0)</f>
        <v>0</v>
      </c>
      <c r="J311" s="49">
        <f>IF(Table2[[#This Row],[Order Priority]]=Introduction!$B$43,1,0)</f>
        <v>0</v>
      </c>
      <c r="K311" s="49">
        <f>IF(Table2[[#This Row],[Order Priority]]=Introduction!$B$44,1,0)</f>
        <v>1</v>
      </c>
      <c r="L311" s="49">
        <f>IF(Table2[[#This Row],[Order Priority]]=Introduction!$B$45,1,0)</f>
        <v>0</v>
      </c>
      <c r="M311" s="49">
        <f>IF(Table2[[#This Row],[Ship Mode]]=Introduction!$C$42,1,0)</f>
        <v>0</v>
      </c>
      <c r="N311" s="48">
        <f>IF(Table2[[#This Row],[Ship Mode]]=Introduction!$C$44,1,0)</f>
        <v>1</v>
      </c>
      <c r="O311" s="48">
        <f>IF(Table2[[#This Row],[Customer Segment]]=Introduction!$D$45,1,0)</f>
        <v>0</v>
      </c>
      <c r="P311" s="48">
        <f>IF(Table2[[#This Row],[Customer Segment]]=Introduction!$D$42,1,0)</f>
        <v>1</v>
      </c>
      <c r="Q311" s="48">
        <f>IF(Table2[[#This Row],[Customer Segment]]=Introduction!$D$44,1,0)</f>
        <v>0</v>
      </c>
      <c r="R311" s="38">
        <v>40.799999999999997</v>
      </c>
      <c r="S3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customFormat="1" x14ac:dyDescent="0.2">
      <c r="A312" s="1" t="s">
        <v>23</v>
      </c>
      <c r="B312" s="1" t="s">
        <v>14</v>
      </c>
      <c r="C312" s="1" t="s">
        <v>3</v>
      </c>
      <c r="D312" s="44">
        <v>7.0000000000000007E-2</v>
      </c>
      <c r="E312" s="44">
        <v>16.739999999999998</v>
      </c>
      <c r="F312" s="44">
        <v>7.04</v>
      </c>
      <c r="G312" s="44">
        <v>0.81</v>
      </c>
      <c r="H312" s="44">
        <v>-114.2</v>
      </c>
      <c r="I312" s="49">
        <f>IF(Table2[[#This Row],[Order Priority]]=Introduction!$B$42,1,0)</f>
        <v>0</v>
      </c>
      <c r="J312" s="49">
        <f>IF(Table2[[#This Row],[Order Priority]]=Introduction!$B$43,1,0)</f>
        <v>0</v>
      </c>
      <c r="K312" s="49">
        <f>IF(Table2[[#This Row],[Order Priority]]=Introduction!$B$44,1,0)</f>
        <v>1</v>
      </c>
      <c r="L312" s="49">
        <f>IF(Table2[[#This Row],[Order Priority]]=Introduction!$B$45,1,0)</f>
        <v>0</v>
      </c>
      <c r="M312" s="49">
        <f>IF(Table2[[#This Row],[Ship Mode]]=Introduction!$C$42,1,0)</f>
        <v>0</v>
      </c>
      <c r="N312" s="48">
        <f>IF(Table2[[#This Row],[Ship Mode]]=Introduction!$C$44,1,0)</f>
        <v>1</v>
      </c>
      <c r="O312" s="48">
        <f>IF(Table2[[#This Row],[Customer Segment]]=Introduction!$D$45,1,0)</f>
        <v>1</v>
      </c>
      <c r="P312" s="48">
        <f>IF(Table2[[#This Row],[Customer Segment]]=Introduction!$D$42,1,0)</f>
        <v>0</v>
      </c>
      <c r="Q312" s="48">
        <f>IF(Table2[[#This Row],[Customer Segment]]=Introduction!$D$44,1,0)</f>
        <v>0</v>
      </c>
      <c r="R312" s="41">
        <v>80.58</v>
      </c>
      <c r="S3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customFormat="1" x14ac:dyDescent="0.2">
      <c r="A313" s="1" t="s">
        <v>23</v>
      </c>
      <c r="B313" s="1" t="s">
        <v>14</v>
      </c>
      <c r="C313" s="1" t="s">
        <v>3</v>
      </c>
      <c r="D313" s="46">
        <v>0.06</v>
      </c>
      <c r="E313" s="46">
        <v>6.45</v>
      </c>
      <c r="F313" s="46">
        <v>1.34</v>
      </c>
      <c r="G313" s="46">
        <v>0.36</v>
      </c>
      <c r="H313" s="46">
        <v>39.426600000000001</v>
      </c>
      <c r="I313" s="49">
        <f>IF(Table2[[#This Row],[Order Priority]]=Introduction!$B$42,1,0)</f>
        <v>0</v>
      </c>
      <c r="J313" s="49">
        <f>IF(Table2[[#This Row],[Order Priority]]=Introduction!$B$43,1,0)</f>
        <v>0</v>
      </c>
      <c r="K313" s="49">
        <f>IF(Table2[[#This Row],[Order Priority]]=Introduction!$B$44,1,0)</f>
        <v>1</v>
      </c>
      <c r="L313" s="49">
        <f>IF(Table2[[#This Row],[Order Priority]]=Introduction!$B$45,1,0)</f>
        <v>0</v>
      </c>
      <c r="M313" s="49">
        <f>IF(Table2[[#This Row],[Ship Mode]]=Introduction!$C$42,1,0)</f>
        <v>0</v>
      </c>
      <c r="N313" s="48">
        <f>IF(Table2[[#This Row],[Ship Mode]]=Introduction!$C$44,1,0)</f>
        <v>1</v>
      </c>
      <c r="O313" s="48">
        <f>IF(Table2[[#This Row],[Customer Segment]]=Introduction!$D$45,1,0)</f>
        <v>1</v>
      </c>
      <c r="P313" s="48">
        <f>IF(Table2[[#This Row],[Customer Segment]]=Introduction!$D$42,1,0)</f>
        <v>0</v>
      </c>
      <c r="Q313" s="48">
        <f>IF(Table2[[#This Row],[Customer Segment]]=Introduction!$D$44,1,0)</f>
        <v>0</v>
      </c>
      <c r="R313" s="38">
        <v>57.14</v>
      </c>
      <c r="S3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customFormat="1" x14ac:dyDescent="0.2">
      <c r="A314" s="1" t="s">
        <v>23</v>
      </c>
      <c r="B314" s="1" t="s">
        <v>2</v>
      </c>
      <c r="C314" s="1" t="s">
        <v>3</v>
      </c>
      <c r="D314" s="44">
        <v>0.05</v>
      </c>
      <c r="E314" s="44">
        <v>122.99</v>
      </c>
      <c r="F314" s="44">
        <v>70.2</v>
      </c>
      <c r="G314" s="44">
        <v>0.74</v>
      </c>
      <c r="H314" s="44">
        <v>-722.23</v>
      </c>
      <c r="I314" s="49">
        <f>IF(Table2[[#This Row],[Order Priority]]=Introduction!$B$42,1,0)</f>
        <v>0</v>
      </c>
      <c r="J314" s="49">
        <f>IF(Table2[[#This Row],[Order Priority]]=Introduction!$B$43,1,0)</f>
        <v>0</v>
      </c>
      <c r="K314" s="49">
        <f>IF(Table2[[#This Row],[Order Priority]]=Introduction!$B$44,1,0)</f>
        <v>1</v>
      </c>
      <c r="L314" s="49">
        <f>IF(Table2[[#This Row],[Order Priority]]=Introduction!$B$45,1,0)</f>
        <v>0</v>
      </c>
      <c r="M314" s="49">
        <f>IF(Table2[[#This Row],[Ship Mode]]=Introduction!$C$42,1,0)</f>
        <v>1</v>
      </c>
      <c r="N314" s="48">
        <f>IF(Table2[[#This Row],[Ship Mode]]=Introduction!$C$44,1,0)</f>
        <v>0</v>
      </c>
      <c r="O314" s="48">
        <f>IF(Table2[[#This Row],[Customer Segment]]=Introduction!$D$45,1,0)</f>
        <v>1</v>
      </c>
      <c r="P314" s="48">
        <f>IF(Table2[[#This Row],[Customer Segment]]=Introduction!$D$42,1,0)</f>
        <v>0</v>
      </c>
      <c r="Q314" s="48">
        <f>IF(Table2[[#This Row],[Customer Segment]]=Introduction!$D$44,1,0)</f>
        <v>0</v>
      </c>
      <c r="R314" s="41">
        <v>498.31</v>
      </c>
      <c r="S3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customFormat="1" x14ac:dyDescent="0.2">
      <c r="A315" s="1" t="s">
        <v>92</v>
      </c>
      <c r="B315" s="1" t="s">
        <v>14</v>
      </c>
      <c r="C315" s="1" t="s">
        <v>15</v>
      </c>
      <c r="D315" s="46">
        <v>0.08</v>
      </c>
      <c r="E315" s="46">
        <v>90.98</v>
      </c>
      <c r="F315" s="46">
        <v>56.2</v>
      </c>
      <c r="G315" s="46">
        <v>0.74</v>
      </c>
      <c r="H315" s="46">
        <v>-1920.9336000000001</v>
      </c>
      <c r="I315" s="49">
        <f>IF(Table2[[#This Row],[Order Priority]]=Introduction!$B$42,1,0)</f>
        <v>0</v>
      </c>
      <c r="J315" s="49">
        <f>IF(Table2[[#This Row],[Order Priority]]=Introduction!$B$43,1,0)</f>
        <v>0</v>
      </c>
      <c r="K315" s="49">
        <f>IF(Table2[[#This Row],[Order Priority]]=Introduction!$B$44,1,0)</f>
        <v>0</v>
      </c>
      <c r="L315" s="49">
        <f>IF(Table2[[#This Row],[Order Priority]]=Introduction!$B$45,1,0)</f>
        <v>1</v>
      </c>
      <c r="M315" s="49">
        <f>IF(Table2[[#This Row],[Ship Mode]]=Introduction!$C$42,1,0)</f>
        <v>0</v>
      </c>
      <c r="N315" s="48">
        <f>IF(Table2[[#This Row],[Ship Mode]]=Introduction!$C$44,1,0)</f>
        <v>1</v>
      </c>
      <c r="O315" s="48">
        <f>IF(Table2[[#This Row],[Customer Segment]]=Introduction!$D$45,1,0)</f>
        <v>0</v>
      </c>
      <c r="P315" s="48">
        <f>IF(Table2[[#This Row],[Customer Segment]]=Introduction!$D$42,1,0)</f>
        <v>1</v>
      </c>
      <c r="Q315" s="48">
        <f>IF(Table2[[#This Row],[Customer Segment]]=Introduction!$D$44,1,0)</f>
        <v>0</v>
      </c>
      <c r="R315" s="38">
        <v>1058.3599999999999</v>
      </c>
      <c r="S3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customFormat="1" x14ac:dyDescent="0.2">
      <c r="A316" s="1" t="s">
        <v>92</v>
      </c>
      <c r="B316" s="1" t="s">
        <v>14</v>
      </c>
      <c r="C316" s="1" t="s">
        <v>15</v>
      </c>
      <c r="D316" s="44">
        <v>7.0000000000000007E-2</v>
      </c>
      <c r="E316" s="44">
        <v>5.98</v>
      </c>
      <c r="F316" s="44">
        <v>5.35</v>
      </c>
      <c r="G316" s="44">
        <v>0.4</v>
      </c>
      <c r="H316" s="44">
        <v>-37.175199999999997</v>
      </c>
      <c r="I316" s="49">
        <f>IF(Table2[[#This Row],[Order Priority]]=Introduction!$B$42,1,0)</f>
        <v>0</v>
      </c>
      <c r="J316" s="49">
        <f>IF(Table2[[#This Row],[Order Priority]]=Introduction!$B$43,1,0)</f>
        <v>0</v>
      </c>
      <c r="K316" s="49">
        <f>IF(Table2[[#This Row],[Order Priority]]=Introduction!$B$44,1,0)</f>
        <v>0</v>
      </c>
      <c r="L316" s="49">
        <f>IF(Table2[[#This Row],[Order Priority]]=Introduction!$B$45,1,0)</f>
        <v>1</v>
      </c>
      <c r="M316" s="49">
        <f>IF(Table2[[#This Row],[Ship Mode]]=Introduction!$C$42,1,0)</f>
        <v>0</v>
      </c>
      <c r="N316" s="48">
        <f>IF(Table2[[#This Row],[Ship Mode]]=Introduction!$C$44,1,0)</f>
        <v>1</v>
      </c>
      <c r="O316" s="48">
        <f>IF(Table2[[#This Row],[Customer Segment]]=Introduction!$D$45,1,0)</f>
        <v>0</v>
      </c>
      <c r="P316" s="48">
        <f>IF(Table2[[#This Row],[Customer Segment]]=Introduction!$D$42,1,0)</f>
        <v>1</v>
      </c>
      <c r="Q316" s="48">
        <f>IF(Table2[[#This Row],[Customer Segment]]=Introduction!$D$44,1,0)</f>
        <v>0</v>
      </c>
      <c r="R316" s="41">
        <v>18.309999999999999</v>
      </c>
      <c r="S3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customFormat="1" x14ac:dyDescent="0.2">
      <c r="A317" s="1" t="s">
        <v>92</v>
      </c>
      <c r="B317" s="1" t="s">
        <v>14</v>
      </c>
      <c r="C317" s="1" t="s">
        <v>47</v>
      </c>
      <c r="D317" s="46">
        <v>0.04</v>
      </c>
      <c r="E317" s="46">
        <v>7.96</v>
      </c>
      <c r="F317" s="46">
        <v>4.95</v>
      </c>
      <c r="G317" s="46">
        <v>0.41</v>
      </c>
      <c r="H317" s="46">
        <v>-7.73</v>
      </c>
      <c r="I317" s="49">
        <f>IF(Table2[[#This Row],[Order Priority]]=Introduction!$B$42,1,0)</f>
        <v>0</v>
      </c>
      <c r="J317" s="49">
        <f>IF(Table2[[#This Row],[Order Priority]]=Introduction!$B$43,1,0)</f>
        <v>0</v>
      </c>
      <c r="K317" s="49">
        <f>IF(Table2[[#This Row],[Order Priority]]=Introduction!$B$44,1,0)</f>
        <v>0</v>
      </c>
      <c r="L317" s="49">
        <f>IF(Table2[[#This Row],[Order Priority]]=Introduction!$B$45,1,0)</f>
        <v>1</v>
      </c>
      <c r="M317" s="49">
        <f>IF(Table2[[#This Row],[Ship Mode]]=Introduction!$C$42,1,0)</f>
        <v>0</v>
      </c>
      <c r="N317" s="48">
        <f>IF(Table2[[#This Row],[Ship Mode]]=Introduction!$C$44,1,0)</f>
        <v>1</v>
      </c>
      <c r="O317" s="48">
        <f>IF(Table2[[#This Row],[Customer Segment]]=Introduction!$D$45,1,0)</f>
        <v>0</v>
      </c>
      <c r="P317" s="48">
        <f>IF(Table2[[#This Row],[Customer Segment]]=Introduction!$D$42,1,0)</f>
        <v>0</v>
      </c>
      <c r="Q317" s="48">
        <f>IF(Table2[[#This Row],[Customer Segment]]=Introduction!$D$44,1,0)</f>
        <v>1</v>
      </c>
      <c r="R317" s="38">
        <v>116.11</v>
      </c>
      <c r="S3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customFormat="1" x14ac:dyDescent="0.2">
      <c r="A318" s="1" t="s">
        <v>46</v>
      </c>
      <c r="B318" s="1" t="s">
        <v>14</v>
      </c>
      <c r="C318" s="1" t="s">
        <v>70</v>
      </c>
      <c r="D318" s="44">
        <v>0.09</v>
      </c>
      <c r="E318" s="44">
        <v>207.48</v>
      </c>
      <c r="F318" s="44">
        <v>0.99</v>
      </c>
      <c r="G318" s="44">
        <v>0.55000000000000004</v>
      </c>
      <c r="H318" s="44">
        <v>359.83</v>
      </c>
      <c r="I318" s="49">
        <f>IF(Table2[[#This Row],[Order Priority]]=Introduction!$B$42,1,0)</f>
        <v>0</v>
      </c>
      <c r="J318" s="49">
        <f>IF(Table2[[#This Row],[Order Priority]]=Introduction!$B$43,1,0)</f>
        <v>0</v>
      </c>
      <c r="K318" s="49">
        <f>IF(Table2[[#This Row],[Order Priority]]=Introduction!$B$44,1,0)</f>
        <v>0</v>
      </c>
      <c r="L318" s="49">
        <f>IF(Table2[[#This Row],[Order Priority]]=Introduction!$B$45,1,0)</f>
        <v>0</v>
      </c>
      <c r="M318" s="49">
        <f>IF(Table2[[#This Row],[Ship Mode]]=Introduction!$C$42,1,0)</f>
        <v>0</v>
      </c>
      <c r="N318" s="48">
        <f>IF(Table2[[#This Row],[Ship Mode]]=Introduction!$C$44,1,0)</f>
        <v>1</v>
      </c>
      <c r="O318" s="48">
        <f>IF(Table2[[#This Row],[Customer Segment]]=Introduction!$D$45,1,0)</f>
        <v>0</v>
      </c>
      <c r="P318" s="48">
        <f>IF(Table2[[#This Row],[Customer Segment]]=Introduction!$D$42,1,0)</f>
        <v>0</v>
      </c>
      <c r="Q318" s="48">
        <f>IF(Table2[[#This Row],[Customer Segment]]=Introduction!$D$44,1,0)</f>
        <v>0</v>
      </c>
      <c r="R318" s="41">
        <v>577.75</v>
      </c>
      <c r="S3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customFormat="1" x14ac:dyDescent="0.2">
      <c r="A319" s="1" t="s">
        <v>1</v>
      </c>
      <c r="B319" s="1" t="s">
        <v>14</v>
      </c>
      <c r="C319" s="1" t="s">
        <v>70</v>
      </c>
      <c r="D319" s="46">
        <v>0.03</v>
      </c>
      <c r="E319" s="46">
        <v>11.97</v>
      </c>
      <c r="F319" s="46">
        <v>4.9800000000000004</v>
      </c>
      <c r="G319" s="46">
        <v>0.57999999999999996</v>
      </c>
      <c r="H319" s="46">
        <v>-18.190000000000001</v>
      </c>
      <c r="I319" s="49">
        <f>IF(Table2[[#This Row],[Order Priority]]=Introduction!$B$42,1,0)</f>
        <v>1</v>
      </c>
      <c r="J319" s="49">
        <f>IF(Table2[[#This Row],[Order Priority]]=Introduction!$B$43,1,0)</f>
        <v>0</v>
      </c>
      <c r="K319" s="49">
        <f>IF(Table2[[#This Row],[Order Priority]]=Introduction!$B$44,1,0)</f>
        <v>0</v>
      </c>
      <c r="L319" s="49">
        <f>IF(Table2[[#This Row],[Order Priority]]=Introduction!$B$45,1,0)</f>
        <v>0</v>
      </c>
      <c r="M319" s="49">
        <f>IF(Table2[[#This Row],[Ship Mode]]=Introduction!$C$42,1,0)</f>
        <v>0</v>
      </c>
      <c r="N319" s="48">
        <f>IF(Table2[[#This Row],[Ship Mode]]=Introduction!$C$44,1,0)</f>
        <v>1</v>
      </c>
      <c r="O319" s="48">
        <f>IF(Table2[[#This Row],[Customer Segment]]=Introduction!$D$45,1,0)</f>
        <v>0</v>
      </c>
      <c r="P319" s="48">
        <f>IF(Table2[[#This Row],[Customer Segment]]=Introduction!$D$42,1,0)</f>
        <v>0</v>
      </c>
      <c r="Q319" s="48">
        <f>IF(Table2[[#This Row],[Customer Segment]]=Introduction!$D$44,1,0)</f>
        <v>0</v>
      </c>
      <c r="R319" s="38">
        <v>73.180000000000007</v>
      </c>
      <c r="S3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customFormat="1" x14ac:dyDescent="0.2">
      <c r="A320" s="1" t="s">
        <v>1</v>
      </c>
      <c r="B320" s="1" t="s">
        <v>14</v>
      </c>
      <c r="C320" s="1" t="s">
        <v>70</v>
      </c>
      <c r="D320" s="44">
        <v>0.09</v>
      </c>
      <c r="E320" s="44">
        <v>2.94</v>
      </c>
      <c r="F320" s="44">
        <v>0.7</v>
      </c>
      <c r="G320" s="44">
        <v>0.57999999999999996</v>
      </c>
      <c r="H320" s="44">
        <v>6.3840000000000003</v>
      </c>
      <c r="I320" s="49">
        <f>IF(Table2[[#This Row],[Order Priority]]=Introduction!$B$42,1,0)</f>
        <v>1</v>
      </c>
      <c r="J320" s="49">
        <f>IF(Table2[[#This Row],[Order Priority]]=Introduction!$B$43,1,0)</f>
        <v>0</v>
      </c>
      <c r="K320" s="49">
        <f>IF(Table2[[#This Row],[Order Priority]]=Introduction!$B$44,1,0)</f>
        <v>0</v>
      </c>
      <c r="L320" s="49">
        <f>IF(Table2[[#This Row],[Order Priority]]=Introduction!$B$45,1,0)</f>
        <v>0</v>
      </c>
      <c r="M320" s="49">
        <f>IF(Table2[[#This Row],[Ship Mode]]=Introduction!$C$42,1,0)</f>
        <v>0</v>
      </c>
      <c r="N320" s="48">
        <f>IF(Table2[[#This Row],[Ship Mode]]=Introduction!$C$44,1,0)</f>
        <v>1</v>
      </c>
      <c r="O320" s="48">
        <f>IF(Table2[[#This Row],[Customer Segment]]=Introduction!$D$45,1,0)</f>
        <v>0</v>
      </c>
      <c r="P320" s="48">
        <f>IF(Table2[[#This Row],[Customer Segment]]=Introduction!$D$42,1,0)</f>
        <v>0</v>
      </c>
      <c r="Q320" s="48">
        <f>IF(Table2[[#This Row],[Customer Segment]]=Introduction!$D$44,1,0)</f>
        <v>0</v>
      </c>
      <c r="R320" s="41">
        <v>25.22</v>
      </c>
      <c r="S3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customFormat="1" x14ac:dyDescent="0.2">
      <c r="A321" s="1" t="s">
        <v>1</v>
      </c>
      <c r="B321" s="1" t="s">
        <v>14</v>
      </c>
      <c r="C321" s="1" t="s">
        <v>70</v>
      </c>
      <c r="D321" s="46">
        <v>0.03</v>
      </c>
      <c r="E321" s="46">
        <v>43.98</v>
      </c>
      <c r="F321" s="46">
        <v>8.99</v>
      </c>
      <c r="G321" s="46">
        <v>0.57999999999999996</v>
      </c>
      <c r="H321" s="46">
        <v>274.0788</v>
      </c>
      <c r="I321" s="49">
        <f>IF(Table2[[#This Row],[Order Priority]]=Introduction!$B$42,1,0)</f>
        <v>1</v>
      </c>
      <c r="J321" s="49">
        <f>IF(Table2[[#This Row],[Order Priority]]=Introduction!$B$43,1,0)</f>
        <v>0</v>
      </c>
      <c r="K321" s="49">
        <f>IF(Table2[[#This Row],[Order Priority]]=Introduction!$B$44,1,0)</f>
        <v>0</v>
      </c>
      <c r="L321" s="49">
        <f>IF(Table2[[#This Row],[Order Priority]]=Introduction!$B$45,1,0)</f>
        <v>0</v>
      </c>
      <c r="M321" s="49">
        <f>IF(Table2[[#This Row],[Ship Mode]]=Introduction!$C$42,1,0)</f>
        <v>0</v>
      </c>
      <c r="N321" s="48">
        <f>IF(Table2[[#This Row],[Ship Mode]]=Introduction!$C$44,1,0)</f>
        <v>1</v>
      </c>
      <c r="O321" s="48">
        <f>IF(Table2[[#This Row],[Customer Segment]]=Introduction!$D$45,1,0)</f>
        <v>0</v>
      </c>
      <c r="P321" s="48">
        <f>IF(Table2[[#This Row],[Customer Segment]]=Introduction!$D$42,1,0)</f>
        <v>0</v>
      </c>
      <c r="Q321" s="48">
        <f>IF(Table2[[#This Row],[Customer Segment]]=Introduction!$D$44,1,0)</f>
        <v>0</v>
      </c>
      <c r="R321" s="38">
        <v>454.4</v>
      </c>
      <c r="S3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customFormat="1" x14ac:dyDescent="0.2">
      <c r="A322" s="1" t="s">
        <v>1</v>
      </c>
      <c r="B322" s="1" t="s">
        <v>14</v>
      </c>
      <c r="C322" s="1" t="s">
        <v>70</v>
      </c>
      <c r="D322" s="44">
        <v>0.06</v>
      </c>
      <c r="E322" s="44">
        <v>1.1399999999999999</v>
      </c>
      <c r="F322" s="44">
        <v>0.7</v>
      </c>
      <c r="G322" s="44">
        <v>0.38</v>
      </c>
      <c r="H322" s="44">
        <v>-3.782</v>
      </c>
      <c r="I322" s="49">
        <f>IF(Table2[[#This Row],[Order Priority]]=Introduction!$B$42,1,0)</f>
        <v>1</v>
      </c>
      <c r="J322" s="49">
        <f>IF(Table2[[#This Row],[Order Priority]]=Introduction!$B$43,1,0)</f>
        <v>0</v>
      </c>
      <c r="K322" s="49">
        <f>IF(Table2[[#This Row],[Order Priority]]=Introduction!$B$44,1,0)</f>
        <v>0</v>
      </c>
      <c r="L322" s="49">
        <f>IF(Table2[[#This Row],[Order Priority]]=Introduction!$B$45,1,0)</f>
        <v>0</v>
      </c>
      <c r="M322" s="49">
        <f>IF(Table2[[#This Row],[Ship Mode]]=Introduction!$C$42,1,0)</f>
        <v>0</v>
      </c>
      <c r="N322" s="48">
        <f>IF(Table2[[#This Row],[Ship Mode]]=Introduction!$C$44,1,0)</f>
        <v>1</v>
      </c>
      <c r="O322" s="48">
        <f>IF(Table2[[#This Row],[Customer Segment]]=Introduction!$D$45,1,0)</f>
        <v>0</v>
      </c>
      <c r="P322" s="48">
        <f>IF(Table2[[#This Row],[Customer Segment]]=Introduction!$D$42,1,0)</f>
        <v>0</v>
      </c>
      <c r="Q322" s="48">
        <f>IF(Table2[[#This Row],[Customer Segment]]=Introduction!$D$44,1,0)</f>
        <v>0</v>
      </c>
      <c r="R322" s="41">
        <v>14.53</v>
      </c>
      <c r="S3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customFormat="1" x14ac:dyDescent="0.2">
      <c r="A323" s="1" t="s">
        <v>23</v>
      </c>
      <c r="B323" s="1" t="s">
        <v>14</v>
      </c>
      <c r="C323" s="1" t="s">
        <v>70</v>
      </c>
      <c r="D323" s="46">
        <v>0.1</v>
      </c>
      <c r="E323" s="46">
        <v>6.3</v>
      </c>
      <c r="F323" s="46">
        <v>0.5</v>
      </c>
      <c r="G323" s="46">
        <v>0.39</v>
      </c>
      <c r="H323" s="46">
        <v>-464.28199999999998</v>
      </c>
      <c r="I323" s="49">
        <f>IF(Table2[[#This Row],[Order Priority]]=Introduction!$B$42,1,0)</f>
        <v>0</v>
      </c>
      <c r="J323" s="49">
        <f>IF(Table2[[#This Row],[Order Priority]]=Introduction!$B$43,1,0)</f>
        <v>0</v>
      </c>
      <c r="K323" s="49">
        <f>IF(Table2[[#This Row],[Order Priority]]=Introduction!$B$44,1,0)</f>
        <v>1</v>
      </c>
      <c r="L323" s="49">
        <f>IF(Table2[[#This Row],[Order Priority]]=Introduction!$B$45,1,0)</f>
        <v>0</v>
      </c>
      <c r="M323" s="49">
        <f>IF(Table2[[#This Row],[Ship Mode]]=Introduction!$C$42,1,0)</f>
        <v>0</v>
      </c>
      <c r="N323" s="48">
        <f>IF(Table2[[#This Row],[Ship Mode]]=Introduction!$C$44,1,0)</f>
        <v>1</v>
      </c>
      <c r="O323" s="48">
        <f>IF(Table2[[#This Row],[Customer Segment]]=Introduction!$D$45,1,0)</f>
        <v>0</v>
      </c>
      <c r="P323" s="48">
        <f>IF(Table2[[#This Row],[Customer Segment]]=Introduction!$D$42,1,0)</f>
        <v>0</v>
      </c>
      <c r="Q323" s="48">
        <f>IF(Table2[[#This Row],[Customer Segment]]=Introduction!$D$44,1,0)</f>
        <v>0</v>
      </c>
      <c r="R323" s="38">
        <v>68.72</v>
      </c>
      <c r="S3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customFormat="1" x14ac:dyDescent="0.2">
      <c r="A324" s="1" t="s">
        <v>92</v>
      </c>
      <c r="B324" s="1" t="s">
        <v>14</v>
      </c>
      <c r="C324" s="1" t="s">
        <v>3</v>
      </c>
      <c r="D324" s="44">
        <v>0.08</v>
      </c>
      <c r="E324" s="44">
        <v>2.94</v>
      </c>
      <c r="F324" s="44">
        <v>0.96</v>
      </c>
      <c r="G324" s="44">
        <v>0.57999999999999996</v>
      </c>
      <c r="H324" s="44">
        <v>-1.18</v>
      </c>
      <c r="I324" s="49">
        <f>IF(Table2[[#This Row],[Order Priority]]=Introduction!$B$42,1,0)</f>
        <v>0</v>
      </c>
      <c r="J324" s="49">
        <f>IF(Table2[[#This Row],[Order Priority]]=Introduction!$B$43,1,0)</f>
        <v>0</v>
      </c>
      <c r="K324" s="49">
        <f>IF(Table2[[#This Row],[Order Priority]]=Introduction!$B$44,1,0)</f>
        <v>0</v>
      </c>
      <c r="L324" s="49">
        <f>IF(Table2[[#This Row],[Order Priority]]=Introduction!$B$45,1,0)</f>
        <v>1</v>
      </c>
      <c r="M324" s="49">
        <f>IF(Table2[[#This Row],[Ship Mode]]=Introduction!$C$42,1,0)</f>
        <v>0</v>
      </c>
      <c r="N324" s="48">
        <f>IF(Table2[[#This Row],[Ship Mode]]=Introduction!$C$44,1,0)</f>
        <v>1</v>
      </c>
      <c r="O324" s="48">
        <f>IF(Table2[[#This Row],[Customer Segment]]=Introduction!$D$45,1,0)</f>
        <v>1</v>
      </c>
      <c r="P324" s="48">
        <f>IF(Table2[[#This Row],[Customer Segment]]=Introduction!$D$42,1,0)</f>
        <v>0</v>
      </c>
      <c r="Q324" s="48">
        <f>IF(Table2[[#This Row],[Customer Segment]]=Introduction!$D$44,1,0)</f>
        <v>0</v>
      </c>
      <c r="R324" s="41">
        <v>25.35</v>
      </c>
      <c r="S3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customFormat="1" x14ac:dyDescent="0.2">
      <c r="A325" s="1" t="s">
        <v>92</v>
      </c>
      <c r="B325" s="1" t="s">
        <v>14</v>
      </c>
      <c r="C325" s="1" t="s">
        <v>15</v>
      </c>
      <c r="D325" s="46">
        <v>0.02</v>
      </c>
      <c r="E325" s="46">
        <v>110.99</v>
      </c>
      <c r="F325" s="46">
        <v>2.5</v>
      </c>
      <c r="G325" s="46">
        <v>0.56999999999999995</v>
      </c>
      <c r="H325" s="46">
        <v>-39.808999999999997</v>
      </c>
      <c r="I325" s="49">
        <f>IF(Table2[[#This Row],[Order Priority]]=Introduction!$B$42,1,0)</f>
        <v>0</v>
      </c>
      <c r="J325" s="49">
        <f>IF(Table2[[#This Row],[Order Priority]]=Introduction!$B$43,1,0)</f>
        <v>0</v>
      </c>
      <c r="K325" s="49">
        <f>IF(Table2[[#This Row],[Order Priority]]=Introduction!$B$44,1,0)</f>
        <v>0</v>
      </c>
      <c r="L325" s="49">
        <f>IF(Table2[[#This Row],[Order Priority]]=Introduction!$B$45,1,0)</f>
        <v>1</v>
      </c>
      <c r="M325" s="49">
        <f>IF(Table2[[#This Row],[Ship Mode]]=Introduction!$C$42,1,0)</f>
        <v>0</v>
      </c>
      <c r="N325" s="48">
        <f>IF(Table2[[#This Row],[Ship Mode]]=Introduction!$C$44,1,0)</f>
        <v>1</v>
      </c>
      <c r="O325" s="48">
        <f>IF(Table2[[#This Row],[Customer Segment]]=Introduction!$D$45,1,0)</f>
        <v>0</v>
      </c>
      <c r="P325" s="48">
        <f>IF(Table2[[#This Row],[Customer Segment]]=Introduction!$D$42,1,0)</f>
        <v>1</v>
      </c>
      <c r="Q325" s="48">
        <f>IF(Table2[[#This Row],[Customer Segment]]=Introduction!$D$44,1,0)</f>
        <v>0</v>
      </c>
      <c r="R325" s="38">
        <v>94.3</v>
      </c>
      <c r="S3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customFormat="1" x14ac:dyDescent="0.2">
      <c r="A326" s="1" t="s">
        <v>46</v>
      </c>
      <c r="B326" s="1" t="s">
        <v>14</v>
      </c>
      <c r="C326" s="1" t="s">
        <v>3</v>
      </c>
      <c r="D326" s="44">
        <v>0.02</v>
      </c>
      <c r="E326" s="44">
        <v>1.74</v>
      </c>
      <c r="F326" s="44">
        <v>4.08</v>
      </c>
      <c r="G326" s="44">
        <v>0.53</v>
      </c>
      <c r="H326" s="44">
        <v>-37.39</v>
      </c>
      <c r="I326" s="49">
        <f>IF(Table2[[#This Row],[Order Priority]]=Introduction!$B$42,1,0)</f>
        <v>0</v>
      </c>
      <c r="J326" s="49">
        <f>IF(Table2[[#This Row],[Order Priority]]=Introduction!$B$43,1,0)</f>
        <v>0</v>
      </c>
      <c r="K326" s="49">
        <f>IF(Table2[[#This Row],[Order Priority]]=Introduction!$B$44,1,0)</f>
        <v>0</v>
      </c>
      <c r="L326" s="49">
        <f>IF(Table2[[#This Row],[Order Priority]]=Introduction!$B$45,1,0)</f>
        <v>0</v>
      </c>
      <c r="M326" s="49">
        <f>IF(Table2[[#This Row],[Ship Mode]]=Introduction!$C$42,1,0)</f>
        <v>0</v>
      </c>
      <c r="N326" s="48">
        <f>IF(Table2[[#This Row],[Ship Mode]]=Introduction!$C$44,1,0)</f>
        <v>1</v>
      </c>
      <c r="O326" s="48">
        <f>IF(Table2[[#This Row],[Customer Segment]]=Introduction!$D$45,1,0)</f>
        <v>1</v>
      </c>
      <c r="P326" s="48">
        <f>IF(Table2[[#This Row],[Customer Segment]]=Introduction!$D$42,1,0)</f>
        <v>0</v>
      </c>
      <c r="Q326" s="48">
        <f>IF(Table2[[#This Row],[Customer Segment]]=Introduction!$D$44,1,0)</f>
        <v>0</v>
      </c>
      <c r="R326" s="41">
        <v>10.23</v>
      </c>
      <c r="S3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customFormat="1" x14ac:dyDescent="0.2">
      <c r="A327" s="1" t="s">
        <v>46</v>
      </c>
      <c r="B327" s="1" t="s">
        <v>14</v>
      </c>
      <c r="C327" s="1" t="s">
        <v>3</v>
      </c>
      <c r="D327" s="46">
        <v>0.02</v>
      </c>
      <c r="E327" s="46">
        <v>12.53</v>
      </c>
      <c r="F327" s="46">
        <v>0.49</v>
      </c>
      <c r="G327" s="46">
        <v>0.38</v>
      </c>
      <c r="H327" s="46">
        <v>263.39999999999998</v>
      </c>
      <c r="I327" s="49">
        <f>IF(Table2[[#This Row],[Order Priority]]=Introduction!$B$42,1,0)</f>
        <v>0</v>
      </c>
      <c r="J327" s="49">
        <f>IF(Table2[[#This Row],[Order Priority]]=Introduction!$B$43,1,0)</f>
        <v>0</v>
      </c>
      <c r="K327" s="49">
        <f>IF(Table2[[#This Row],[Order Priority]]=Introduction!$B$44,1,0)</f>
        <v>0</v>
      </c>
      <c r="L327" s="49">
        <f>IF(Table2[[#This Row],[Order Priority]]=Introduction!$B$45,1,0)</f>
        <v>0</v>
      </c>
      <c r="M327" s="49">
        <f>IF(Table2[[#This Row],[Ship Mode]]=Introduction!$C$42,1,0)</f>
        <v>0</v>
      </c>
      <c r="N327" s="48">
        <f>IF(Table2[[#This Row],[Ship Mode]]=Introduction!$C$44,1,0)</f>
        <v>1</v>
      </c>
      <c r="O327" s="48">
        <f>IF(Table2[[#This Row],[Customer Segment]]=Introduction!$D$45,1,0)</f>
        <v>1</v>
      </c>
      <c r="P327" s="48">
        <f>IF(Table2[[#This Row],[Customer Segment]]=Introduction!$D$42,1,0)</f>
        <v>0</v>
      </c>
      <c r="Q327" s="48">
        <f>IF(Table2[[#This Row],[Customer Segment]]=Introduction!$D$44,1,0)</f>
        <v>0</v>
      </c>
      <c r="R327" s="38">
        <v>594.44000000000005</v>
      </c>
      <c r="S3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customFormat="1" x14ac:dyDescent="0.2">
      <c r="A328" s="1" t="s">
        <v>46</v>
      </c>
      <c r="B328" s="1" t="s">
        <v>63</v>
      </c>
      <c r="C328" s="1" t="s">
        <v>3</v>
      </c>
      <c r="D328" s="44">
        <v>7.0000000000000007E-2</v>
      </c>
      <c r="E328" s="44">
        <v>5.18</v>
      </c>
      <c r="F328" s="44">
        <v>2.04</v>
      </c>
      <c r="G328" s="44">
        <v>0.36</v>
      </c>
      <c r="H328" s="44">
        <v>37.31</v>
      </c>
      <c r="I328" s="49">
        <f>IF(Table2[[#This Row],[Order Priority]]=Introduction!$B$42,1,0)</f>
        <v>0</v>
      </c>
      <c r="J328" s="49">
        <f>IF(Table2[[#This Row],[Order Priority]]=Introduction!$B$43,1,0)</f>
        <v>0</v>
      </c>
      <c r="K328" s="49">
        <f>IF(Table2[[#This Row],[Order Priority]]=Introduction!$B$44,1,0)</f>
        <v>0</v>
      </c>
      <c r="L328" s="49">
        <f>IF(Table2[[#This Row],[Order Priority]]=Introduction!$B$45,1,0)</f>
        <v>0</v>
      </c>
      <c r="M328" s="49">
        <f>IF(Table2[[#This Row],[Ship Mode]]=Introduction!$C$42,1,0)</f>
        <v>0</v>
      </c>
      <c r="N328" s="48">
        <f>IF(Table2[[#This Row],[Ship Mode]]=Introduction!$C$44,1,0)</f>
        <v>0</v>
      </c>
      <c r="O328" s="48">
        <f>IF(Table2[[#This Row],[Customer Segment]]=Introduction!$D$45,1,0)</f>
        <v>1</v>
      </c>
      <c r="P328" s="48">
        <f>IF(Table2[[#This Row],[Customer Segment]]=Introduction!$D$42,1,0)</f>
        <v>0</v>
      </c>
      <c r="Q328" s="48">
        <f>IF(Table2[[#This Row],[Customer Segment]]=Introduction!$D$44,1,0)</f>
        <v>0</v>
      </c>
      <c r="R328" s="41">
        <v>228.5</v>
      </c>
      <c r="S3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customFormat="1" x14ac:dyDescent="0.2">
      <c r="A329" s="1" t="s">
        <v>46</v>
      </c>
      <c r="B329" s="1" t="s">
        <v>14</v>
      </c>
      <c r="C329" s="1" t="s">
        <v>3</v>
      </c>
      <c r="D329" s="46">
        <v>0.02</v>
      </c>
      <c r="E329" s="46">
        <v>12.53</v>
      </c>
      <c r="F329" s="46">
        <v>0.49</v>
      </c>
      <c r="G329" s="46">
        <v>0.38</v>
      </c>
      <c r="H329" s="46">
        <v>104.7213</v>
      </c>
      <c r="I329" s="49">
        <f>IF(Table2[[#This Row],[Order Priority]]=Introduction!$B$42,1,0)</f>
        <v>0</v>
      </c>
      <c r="J329" s="49">
        <f>IF(Table2[[#This Row],[Order Priority]]=Introduction!$B$43,1,0)</f>
        <v>0</v>
      </c>
      <c r="K329" s="49">
        <f>IF(Table2[[#This Row],[Order Priority]]=Introduction!$B$44,1,0)</f>
        <v>0</v>
      </c>
      <c r="L329" s="49">
        <f>IF(Table2[[#This Row],[Order Priority]]=Introduction!$B$45,1,0)</f>
        <v>0</v>
      </c>
      <c r="M329" s="49">
        <f>IF(Table2[[#This Row],[Ship Mode]]=Introduction!$C$42,1,0)</f>
        <v>0</v>
      </c>
      <c r="N329" s="48">
        <f>IF(Table2[[#This Row],[Ship Mode]]=Introduction!$C$44,1,0)</f>
        <v>1</v>
      </c>
      <c r="O329" s="48">
        <f>IF(Table2[[#This Row],[Customer Segment]]=Introduction!$D$45,1,0)</f>
        <v>1</v>
      </c>
      <c r="P329" s="48">
        <f>IF(Table2[[#This Row],[Customer Segment]]=Introduction!$D$42,1,0)</f>
        <v>0</v>
      </c>
      <c r="Q329" s="48">
        <f>IF(Table2[[#This Row],[Customer Segment]]=Introduction!$D$44,1,0)</f>
        <v>0</v>
      </c>
      <c r="R329" s="38">
        <v>151.77000000000001</v>
      </c>
      <c r="S3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customFormat="1" x14ac:dyDescent="0.2">
      <c r="A330" s="1" t="s">
        <v>46</v>
      </c>
      <c r="B330" s="1" t="s">
        <v>63</v>
      </c>
      <c r="C330" s="1" t="s">
        <v>3</v>
      </c>
      <c r="D330" s="44">
        <v>7.0000000000000007E-2</v>
      </c>
      <c r="E330" s="44">
        <v>5.18</v>
      </c>
      <c r="F330" s="44">
        <v>2.04</v>
      </c>
      <c r="G330" s="44">
        <v>0.36</v>
      </c>
      <c r="H330" s="44">
        <v>37.31</v>
      </c>
      <c r="I330" s="49">
        <f>IF(Table2[[#This Row],[Order Priority]]=Introduction!$B$42,1,0)</f>
        <v>0</v>
      </c>
      <c r="J330" s="49">
        <f>IF(Table2[[#This Row],[Order Priority]]=Introduction!$B$43,1,0)</f>
        <v>0</v>
      </c>
      <c r="K330" s="49">
        <f>IF(Table2[[#This Row],[Order Priority]]=Introduction!$B$44,1,0)</f>
        <v>0</v>
      </c>
      <c r="L330" s="49">
        <f>IF(Table2[[#This Row],[Order Priority]]=Introduction!$B$45,1,0)</f>
        <v>0</v>
      </c>
      <c r="M330" s="49">
        <f>IF(Table2[[#This Row],[Ship Mode]]=Introduction!$C$42,1,0)</f>
        <v>0</v>
      </c>
      <c r="N330" s="48">
        <f>IF(Table2[[#This Row],[Ship Mode]]=Introduction!$C$44,1,0)</f>
        <v>0</v>
      </c>
      <c r="O330" s="48">
        <f>IF(Table2[[#This Row],[Customer Segment]]=Introduction!$D$45,1,0)</f>
        <v>1</v>
      </c>
      <c r="P330" s="48">
        <f>IF(Table2[[#This Row],[Customer Segment]]=Introduction!$D$42,1,0)</f>
        <v>0</v>
      </c>
      <c r="Q330" s="48">
        <f>IF(Table2[[#This Row],[Customer Segment]]=Introduction!$D$44,1,0)</f>
        <v>0</v>
      </c>
      <c r="R330" s="41">
        <v>57.13</v>
      </c>
      <c r="S3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customFormat="1" x14ac:dyDescent="0.2">
      <c r="A331" s="1" t="s">
        <v>46</v>
      </c>
      <c r="B331" s="1" t="s">
        <v>63</v>
      </c>
      <c r="C331" s="1" t="s">
        <v>47</v>
      </c>
      <c r="D331" s="46">
        <v>0.1</v>
      </c>
      <c r="E331" s="46">
        <v>110.99</v>
      </c>
      <c r="F331" s="46">
        <v>8.99</v>
      </c>
      <c r="G331" s="46">
        <v>0.56999999999999995</v>
      </c>
      <c r="H331" s="46">
        <v>3285.48</v>
      </c>
      <c r="I331" s="49">
        <f>IF(Table2[[#This Row],[Order Priority]]=Introduction!$B$42,1,0)</f>
        <v>0</v>
      </c>
      <c r="J331" s="49">
        <f>IF(Table2[[#This Row],[Order Priority]]=Introduction!$B$43,1,0)</f>
        <v>0</v>
      </c>
      <c r="K331" s="49">
        <f>IF(Table2[[#This Row],[Order Priority]]=Introduction!$B$44,1,0)</f>
        <v>0</v>
      </c>
      <c r="L331" s="49">
        <f>IF(Table2[[#This Row],[Order Priority]]=Introduction!$B$45,1,0)</f>
        <v>0</v>
      </c>
      <c r="M331" s="49">
        <f>IF(Table2[[#This Row],[Ship Mode]]=Introduction!$C$42,1,0)</f>
        <v>0</v>
      </c>
      <c r="N331" s="48">
        <f>IF(Table2[[#This Row],[Ship Mode]]=Introduction!$C$44,1,0)</f>
        <v>0</v>
      </c>
      <c r="O331" s="48">
        <f>IF(Table2[[#This Row],[Customer Segment]]=Introduction!$D$45,1,0)</f>
        <v>0</v>
      </c>
      <c r="P331" s="48">
        <f>IF(Table2[[#This Row],[Customer Segment]]=Introduction!$D$42,1,0)</f>
        <v>0</v>
      </c>
      <c r="Q331" s="48">
        <f>IF(Table2[[#This Row],[Customer Segment]]=Introduction!$D$44,1,0)</f>
        <v>1</v>
      </c>
      <c r="R331" s="38">
        <v>627.78</v>
      </c>
      <c r="S3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customFormat="1" x14ac:dyDescent="0.2">
      <c r="A332" s="1" t="s">
        <v>46</v>
      </c>
      <c r="B332" s="1" t="s">
        <v>14</v>
      </c>
      <c r="C332" s="1" t="s">
        <v>47</v>
      </c>
      <c r="D332" s="44">
        <v>0.08</v>
      </c>
      <c r="E332" s="44">
        <v>205.99</v>
      </c>
      <c r="F332" s="44">
        <v>2.5</v>
      </c>
      <c r="G332" s="44">
        <v>0.59</v>
      </c>
      <c r="H332" s="44">
        <v>997.38144</v>
      </c>
      <c r="I332" s="49">
        <f>IF(Table2[[#This Row],[Order Priority]]=Introduction!$B$42,1,0)</f>
        <v>0</v>
      </c>
      <c r="J332" s="49">
        <f>IF(Table2[[#This Row],[Order Priority]]=Introduction!$B$43,1,0)</f>
        <v>0</v>
      </c>
      <c r="K332" s="49">
        <f>IF(Table2[[#This Row],[Order Priority]]=Introduction!$B$44,1,0)</f>
        <v>0</v>
      </c>
      <c r="L332" s="49">
        <f>IF(Table2[[#This Row],[Order Priority]]=Introduction!$B$45,1,0)</f>
        <v>0</v>
      </c>
      <c r="M332" s="49">
        <f>IF(Table2[[#This Row],[Ship Mode]]=Introduction!$C$42,1,0)</f>
        <v>0</v>
      </c>
      <c r="N332" s="48">
        <f>IF(Table2[[#This Row],[Ship Mode]]=Introduction!$C$44,1,0)</f>
        <v>1</v>
      </c>
      <c r="O332" s="48">
        <f>IF(Table2[[#This Row],[Customer Segment]]=Introduction!$D$45,1,0)</f>
        <v>0</v>
      </c>
      <c r="P332" s="48">
        <f>IF(Table2[[#This Row],[Customer Segment]]=Introduction!$D$42,1,0)</f>
        <v>0</v>
      </c>
      <c r="Q332" s="48">
        <f>IF(Table2[[#This Row],[Customer Segment]]=Introduction!$D$44,1,0)</f>
        <v>1</v>
      </c>
      <c r="R332" s="41">
        <v>1610.84</v>
      </c>
      <c r="S3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customFormat="1" x14ac:dyDescent="0.2">
      <c r="A333" s="1" t="s">
        <v>1</v>
      </c>
      <c r="B333" s="1" t="s">
        <v>2</v>
      </c>
      <c r="C333" s="1" t="s">
        <v>70</v>
      </c>
      <c r="D333" s="46">
        <v>7.0000000000000007E-2</v>
      </c>
      <c r="E333" s="46">
        <v>3502.14</v>
      </c>
      <c r="F333" s="46">
        <v>8.73</v>
      </c>
      <c r="G333" s="46">
        <v>0.56999999999999995</v>
      </c>
      <c r="H333" s="46">
        <v>-6923.5991999999997</v>
      </c>
      <c r="I333" s="49">
        <f>IF(Table2[[#This Row],[Order Priority]]=Introduction!$B$42,1,0)</f>
        <v>1</v>
      </c>
      <c r="J333" s="49">
        <f>IF(Table2[[#This Row],[Order Priority]]=Introduction!$B$43,1,0)</f>
        <v>0</v>
      </c>
      <c r="K333" s="49">
        <f>IF(Table2[[#This Row],[Order Priority]]=Introduction!$B$44,1,0)</f>
        <v>0</v>
      </c>
      <c r="L333" s="49">
        <f>IF(Table2[[#This Row],[Order Priority]]=Introduction!$B$45,1,0)</f>
        <v>0</v>
      </c>
      <c r="M333" s="49">
        <f>IF(Table2[[#This Row],[Ship Mode]]=Introduction!$C$42,1,0)</f>
        <v>1</v>
      </c>
      <c r="N333" s="48">
        <f>IF(Table2[[#This Row],[Ship Mode]]=Introduction!$C$44,1,0)</f>
        <v>0</v>
      </c>
      <c r="O333" s="48">
        <f>IF(Table2[[#This Row],[Customer Segment]]=Introduction!$D$45,1,0)</f>
        <v>0</v>
      </c>
      <c r="P333" s="48">
        <f>IF(Table2[[#This Row],[Customer Segment]]=Introduction!$D$42,1,0)</f>
        <v>0</v>
      </c>
      <c r="Q333" s="48">
        <f>IF(Table2[[#This Row],[Customer Segment]]=Introduction!$D$44,1,0)</f>
        <v>0</v>
      </c>
      <c r="R333" s="38">
        <v>3267.55</v>
      </c>
      <c r="S3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customFormat="1" x14ac:dyDescent="0.2">
      <c r="A334" s="1" t="s">
        <v>1</v>
      </c>
      <c r="B334" s="1" t="s">
        <v>2</v>
      </c>
      <c r="C334" s="1" t="s">
        <v>70</v>
      </c>
      <c r="D334" s="44">
        <v>0</v>
      </c>
      <c r="E334" s="44">
        <v>122.99</v>
      </c>
      <c r="F334" s="44">
        <v>70.2</v>
      </c>
      <c r="G334" s="44">
        <v>0.74</v>
      </c>
      <c r="H334" s="44">
        <v>-1764.29</v>
      </c>
      <c r="I334" s="49">
        <f>IF(Table2[[#This Row],[Order Priority]]=Introduction!$B$42,1,0)</f>
        <v>1</v>
      </c>
      <c r="J334" s="49">
        <f>IF(Table2[[#This Row],[Order Priority]]=Introduction!$B$43,1,0)</f>
        <v>0</v>
      </c>
      <c r="K334" s="49">
        <f>IF(Table2[[#This Row],[Order Priority]]=Introduction!$B$44,1,0)</f>
        <v>0</v>
      </c>
      <c r="L334" s="49">
        <f>IF(Table2[[#This Row],[Order Priority]]=Introduction!$B$45,1,0)</f>
        <v>0</v>
      </c>
      <c r="M334" s="49">
        <f>IF(Table2[[#This Row],[Ship Mode]]=Introduction!$C$42,1,0)</f>
        <v>1</v>
      </c>
      <c r="N334" s="48">
        <f>IF(Table2[[#This Row],[Ship Mode]]=Introduction!$C$44,1,0)</f>
        <v>0</v>
      </c>
      <c r="O334" s="48">
        <f>IF(Table2[[#This Row],[Customer Segment]]=Introduction!$D$45,1,0)</f>
        <v>0</v>
      </c>
      <c r="P334" s="48">
        <f>IF(Table2[[#This Row],[Customer Segment]]=Introduction!$D$42,1,0)</f>
        <v>0</v>
      </c>
      <c r="Q334" s="48">
        <f>IF(Table2[[#This Row],[Customer Segment]]=Introduction!$D$44,1,0)</f>
        <v>0</v>
      </c>
      <c r="R334" s="41">
        <v>1794.88</v>
      </c>
      <c r="S3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customFormat="1" x14ac:dyDescent="0.2">
      <c r="A335" s="1" t="s">
        <v>1</v>
      </c>
      <c r="B335" s="1" t="s">
        <v>63</v>
      </c>
      <c r="C335" s="1" t="s">
        <v>70</v>
      </c>
      <c r="D335" s="46">
        <v>0.01</v>
      </c>
      <c r="E335" s="46">
        <v>60.97</v>
      </c>
      <c r="F335" s="46">
        <v>4.5</v>
      </c>
      <c r="G335" s="46">
        <v>0.56000000000000005</v>
      </c>
      <c r="H335" s="46">
        <v>527.87760000000003</v>
      </c>
      <c r="I335" s="49">
        <f>IF(Table2[[#This Row],[Order Priority]]=Introduction!$B$42,1,0)</f>
        <v>1</v>
      </c>
      <c r="J335" s="49">
        <f>IF(Table2[[#This Row],[Order Priority]]=Introduction!$B$43,1,0)</f>
        <v>0</v>
      </c>
      <c r="K335" s="49">
        <f>IF(Table2[[#This Row],[Order Priority]]=Introduction!$B$44,1,0)</f>
        <v>0</v>
      </c>
      <c r="L335" s="49">
        <f>IF(Table2[[#This Row],[Order Priority]]=Introduction!$B$45,1,0)</f>
        <v>0</v>
      </c>
      <c r="M335" s="49">
        <f>IF(Table2[[#This Row],[Ship Mode]]=Introduction!$C$42,1,0)</f>
        <v>0</v>
      </c>
      <c r="N335" s="48">
        <f>IF(Table2[[#This Row],[Ship Mode]]=Introduction!$C$44,1,0)</f>
        <v>0</v>
      </c>
      <c r="O335" s="48">
        <f>IF(Table2[[#This Row],[Customer Segment]]=Introduction!$D$45,1,0)</f>
        <v>0</v>
      </c>
      <c r="P335" s="48">
        <f>IF(Table2[[#This Row],[Customer Segment]]=Introduction!$D$42,1,0)</f>
        <v>0</v>
      </c>
      <c r="Q335" s="48">
        <f>IF(Table2[[#This Row],[Customer Segment]]=Introduction!$D$44,1,0)</f>
        <v>0</v>
      </c>
      <c r="R335" s="38">
        <v>765.04</v>
      </c>
      <c r="S3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customFormat="1" x14ac:dyDescent="0.2">
      <c r="A336" s="1" t="s">
        <v>13</v>
      </c>
      <c r="B336" s="1" t="s">
        <v>14</v>
      </c>
      <c r="C336" s="1" t="s">
        <v>70</v>
      </c>
      <c r="D336" s="44">
        <v>0.06</v>
      </c>
      <c r="E336" s="44">
        <v>55.48</v>
      </c>
      <c r="F336" s="44">
        <v>14.3</v>
      </c>
      <c r="G336" s="44">
        <v>0.37</v>
      </c>
      <c r="H336" s="44">
        <v>-28.296800000000001</v>
      </c>
      <c r="I336" s="49">
        <f>IF(Table2[[#This Row],[Order Priority]]=Introduction!$B$42,1,0)</f>
        <v>0</v>
      </c>
      <c r="J336" s="49">
        <f>IF(Table2[[#This Row],[Order Priority]]=Introduction!$B$43,1,0)</f>
        <v>1</v>
      </c>
      <c r="K336" s="49">
        <f>IF(Table2[[#This Row],[Order Priority]]=Introduction!$B$44,1,0)</f>
        <v>0</v>
      </c>
      <c r="L336" s="49">
        <f>IF(Table2[[#This Row],[Order Priority]]=Introduction!$B$45,1,0)</f>
        <v>0</v>
      </c>
      <c r="M336" s="49">
        <f>IF(Table2[[#This Row],[Ship Mode]]=Introduction!$C$42,1,0)</f>
        <v>0</v>
      </c>
      <c r="N336" s="48">
        <f>IF(Table2[[#This Row],[Ship Mode]]=Introduction!$C$44,1,0)</f>
        <v>1</v>
      </c>
      <c r="O336" s="48">
        <f>IF(Table2[[#This Row],[Customer Segment]]=Introduction!$D$45,1,0)</f>
        <v>0</v>
      </c>
      <c r="P336" s="48">
        <f>IF(Table2[[#This Row],[Customer Segment]]=Introduction!$D$42,1,0)</f>
        <v>0</v>
      </c>
      <c r="Q336" s="48">
        <f>IF(Table2[[#This Row],[Customer Segment]]=Introduction!$D$44,1,0)</f>
        <v>0</v>
      </c>
      <c r="R336" s="41">
        <v>67.489999999999995</v>
      </c>
      <c r="S3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customFormat="1" x14ac:dyDescent="0.2">
      <c r="A337" s="1" t="s">
        <v>13</v>
      </c>
      <c r="B337" s="1" t="s">
        <v>14</v>
      </c>
      <c r="C337" s="1" t="s">
        <v>70</v>
      </c>
      <c r="D337" s="46">
        <v>0.02</v>
      </c>
      <c r="E337" s="46">
        <v>1.68</v>
      </c>
      <c r="F337" s="46">
        <v>1.57</v>
      </c>
      <c r="G337" s="46">
        <v>0.59</v>
      </c>
      <c r="H337" s="46">
        <v>-5.3071999999999999</v>
      </c>
      <c r="I337" s="49">
        <f>IF(Table2[[#This Row],[Order Priority]]=Introduction!$B$42,1,0)</f>
        <v>0</v>
      </c>
      <c r="J337" s="49">
        <f>IF(Table2[[#This Row],[Order Priority]]=Introduction!$B$43,1,0)</f>
        <v>1</v>
      </c>
      <c r="K337" s="49">
        <f>IF(Table2[[#This Row],[Order Priority]]=Introduction!$B$44,1,0)</f>
        <v>0</v>
      </c>
      <c r="L337" s="49">
        <f>IF(Table2[[#This Row],[Order Priority]]=Introduction!$B$45,1,0)</f>
        <v>0</v>
      </c>
      <c r="M337" s="49">
        <f>IF(Table2[[#This Row],[Ship Mode]]=Introduction!$C$42,1,0)</f>
        <v>0</v>
      </c>
      <c r="N337" s="48">
        <f>IF(Table2[[#This Row],[Ship Mode]]=Introduction!$C$44,1,0)</f>
        <v>1</v>
      </c>
      <c r="O337" s="48">
        <f>IF(Table2[[#This Row],[Customer Segment]]=Introduction!$D$45,1,0)</f>
        <v>0</v>
      </c>
      <c r="P337" s="48">
        <f>IF(Table2[[#This Row],[Customer Segment]]=Introduction!$D$42,1,0)</f>
        <v>0</v>
      </c>
      <c r="Q337" s="48">
        <f>IF(Table2[[#This Row],[Customer Segment]]=Introduction!$D$44,1,0)</f>
        <v>0</v>
      </c>
      <c r="R337" s="38">
        <v>2.25</v>
      </c>
      <c r="S3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customFormat="1" x14ac:dyDescent="0.2">
      <c r="A338" s="1" t="s">
        <v>23</v>
      </c>
      <c r="B338" s="1" t="s">
        <v>14</v>
      </c>
      <c r="C338" s="1" t="s">
        <v>70</v>
      </c>
      <c r="D338" s="44">
        <v>0.02</v>
      </c>
      <c r="E338" s="44">
        <v>59.98</v>
      </c>
      <c r="F338" s="44">
        <v>3.99</v>
      </c>
      <c r="G338" s="44">
        <v>0.56999999999999995</v>
      </c>
      <c r="H338" s="44">
        <v>-54.622</v>
      </c>
      <c r="I338" s="49">
        <f>IF(Table2[[#This Row],[Order Priority]]=Introduction!$B$42,1,0)</f>
        <v>0</v>
      </c>
      <c r="J338" s="49">
        <f>IF(Table2[[#This Row],[Order Priority]]=Introduction!$B$43,1,0)</f>
        <v>0</v>
      </c>
      <c r="K338" s="49">
        <f>IF(Table2[[#This Row],[Order Priority]]=Introduction!$B$44,1,0)</f>
        <v>1</v>
      </c>
      <c r="L338" s="49">
        <f>IF(Table2[[#This Row],[Order Priority]]=Introduction!$B$45,1,0)</f>
        <v>0</v>
      </c>
      <c r="M338" s="49">
        <f>IF(Table2[[#This Row],[Ship Mode]]=Introduction!$C$42,1,0)</f>
        <v>0</v>
      </c>
      <c r="N338" s="48">
        <f>IF(Table2[[#This Row],[Ship Mode]]=Introduction!$C$44,1,0)</f>
        <v>1</v>
      </c>
      <c r="O338" s="48">
        <f>IF(Table2[[#This Row],[Customer Segment]]=Introduction!$D$45,1,0)</f>
        <v>0</v>
      </c>
      <c r="P338" s="48">
        <f>IF(Table2[[#This Row],[Customer Segment]]=Introduction!$D$42,1,0)</f>
        <v>0</v>
      </c>
      <c r="Q338" s="48">
        <f>IF(Table2[[#This Row],[Customer Segment]]=Introduction!$D$44,1,0)</f>
        <v>0</v>
      </c>
      <c r="R338" s="41">
        <v>63.48</v>
      </c>
      <c r="S3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customFormat="1" x14ac:dyDescent="0.2">
      <c r="A339" s="1" t="s">
        <v>23</v>
      </c>
      <c r="B339" s="1" t="s">
        <v>14</v>
      </c>
      <c r="C339" s="1" t="s">
        <v>70</v>
      </c>
      <c r="D339" s="46">
        <v>0.03</v>
      </c>
      <c r="E339" s="46">
        <v>5.18</v>
      </c>
      <c r="F339" s="46">
        <v>5.74</v>
      </c>
      <c r="G339" s="46">
        <v>0.36</v>
      </c>
      <c r="H339" s="46">
        <v>-126.81417999999999</v>
      </c>
      <c r="I339" s="49">
        <f>IF(Table2[[#This Row],[Order Priority]]=Introduction!$B$42,1,0)</f>
        <v>0</v>
      </c>
      <c r="J339" s="49">
        <f>IF(Table2[[#This Row],[Order Priority]]=Introduction!$B$43,1,0)</f>
        <v>0</v>
      </c>
      <c r="K339" s="49">
        <f>IF(Table2[[#This Row],[Order Priority]]=Introduction!$B$44,1,0)</f>
        <v>1</v>
      </c>
      <c r="L339" s="49">
        <f>IF(Table2[[#This Row],[Order Priority]]=Introduction!$B$45,1,0)</f>
        <v>0</v>
      </c>
      <c r="M339" s="49">
        <f>IF(Table2[[#This Row],[Ship Mode]]=Introduction!$C$42,1,0)</f>
        <v>0</v>
      </c>
      <c r="N339" s="48">
        <f>IF(Table2[[#This Row],[Ship Mode]]=Introduction!$C$44,1,0)</f>
        <v>1</v>
      </c>
      <c r="O339" s="48">
        <f>IF(Table2[[#This Row],[Customer Segment]]=Introduction!$D$45,1,0)</f>
        <v>0</v>
      </c>
      <c r="P339" s="48">
        <f>IF(Table2[[#This Row],[Customer Segment]]=Introduction!$D$42,1,0)</f>
        <v>0</v>
      </c>
      <c r="Q339" s="48">
        <f>IF(Table2[[#This Row],[Customer Segment]]=Introduction!$D$44,1,0)</f>
        <v>0</v>
      </c>
      <c r="R339" s="38">
        <v>47.64</v>
      </c>
      <c r="S3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customFormat="1" x14ac:dyDescent="0.2">
      <c r="A340" s="1" t="s">
        <v>92</v>
      </c>
      <c r="B340" s="1" t="s">
        <v>63</v>
      </c>
      <c r="C340" s="1" t="s">
        <v>47</v>
      </c>
      <c r="D340" s="44">
        <v>0</v>
      </c>
      <c r="E340" s="44">
        <v>6.88</v>
      </c>
      <c r="F340" s="44">
        <v>2</v>
      </c>
      <c r="G340" s="44">
        <v>0.39</v>
      </c>
      <c r="H340" s="44">
        <v>34.067999999999998</v>
      </c>
      <c r="I340" s="49">
        <f>IF(Table2[[#This Row],[Order Priority]]=Introduction!$B$42,1,0)</f>
        <v>0</v>
      </c>
      <c r="J340" s="49">
        <f>IF(Table2[[#This Row],[Order Priority]]=Introduction!$B$43,1,0)</f>
        <v>0</v>
      </c>
      <c r="K340" s="49">
        <f>IF(Table2[[#This Row],[Order Priority]]=Introduction!$B$44,1,0)</f>
        <v>0</v>
      </c>
      <c r="L340" s="49">
        <f>IF(Table2[[#This Row],[Order Priority]]=Introduction!$B$45,1,0)</f>
        <v>1</v>
      </c>
      <c r="M340" s="49">
        <f>IF(Table2[[#This Row],[Ship Mode]]=Introduction!$C$42,1,0)</f>
        <v>0</v>
      </c>
      <c r="N340" s="48">
        <f>IF(Table2[[#This Row],[Ship Mode]]=Introduction!$C$44,1,0)</f>
        <v>0</v>
      </c>
      <c r="O340" s="48">
        <f>IF(Table2[[#This Row],[Customer Segment]]=Introduction!$D$45,1,0)</f>
        <v>0</v>
      </c>
      <c r="P340" s="48">
        <f>IF(Table2[[#This Row],[Customer Segment]]=Introduction!$D$42,1,0)</f>
        <v>0</v>
      </c>
      <c r="Q340" s="48">
        <f>IF(Table2[[#This Row],[Customer Segment]]=Introduction!$D$44,1,0)</f>
        <v>1</v>
      </c>
      <c r="R340" s="41">
        <v>267.52999999999997</v>
      </c>
      <c r="S3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customFormat="1" x14ac:dyDescent="0.2">
      <c r="A341" s="1" t="s">
        <v>92</v>
      </c>
      <c r="B341" s="1" t="s">
        <v>63</v>
      </c>
      <c r="C341" s="1" t="s">
        <v>47</v>
      </c>
      <c r="D341" s="46">
        <v>0</v>
      </c>
      <c r="E341" s="46">
        <v>6.88</v>
      </c>
      <c r="F341" s="46">
        <v>2</v>
      </c>
      <c r="G341" s="46">
        <v>0.39</v>
      </c>
      <c r="H341" s="46">
        <v>46.147199999999998</v>
      </c>
      <c r="I341" s="49">
        <f>IF(Table2[[#This Row],[Order Priority]]=Introduction!$B$42,1,0)</f>
        <v>0</v>
      </c>
      <c r="J341" s="49">
        <f>IF(Table2[[#This Row],[Order Priority]]=Introduction!$B$43,1,0)</f>
        <v>0</v>
      </c>
      <c r="K341" s="49">
        <f>IF(Table2[[#This Row],[Order Priority]]=Introduction!$B$44,1,0)</f>
        <v>0</v>
      </c>
      <c r="L341" s="49">
        <f>IF(Table2[[#This Row],[Order Priority]]=Introduction!$B$45,1,0)</f>
        <v>1</v>
      </c>
      <c r="M341" s="49">
        <f>IF(Table2[[#This Row],[Ship Mode]]=Introduction!$C$42,1,0)</f>
        <v>0</v>
      </c>
      <c r="N341" s="48">
        <f>IF(Table2[[#This Row],[Ship Mode]]=Introduction!$C$44,1,0)</f>
        <v>0</v>
      </c>
      <c r="O341" s="48">
        <f>IF(Table2[[#This Row],[Customer Segment]]=Introduction!$D$45,1,0)</f>
        <v>0</v>
      </c>
      <c r="P341" s="48">
        <f>IF(Table2[[#This Row],[Customer Segment]]=Introduction!$D$42,1,0)</f>
        <v>0</v>
      </c>
      <c r="Q341" s="48">
        <f>IF(Table2[[#This Row],[Customer Segment]]=Introduction!$D$44,1,0)</f>
        <v>1</v>
      </c>
      <c r="R341" s="38">
        <v>66.88</v>
      </c>
      <c r="S3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customFormat="1" x14ac:dyDescent="0.2">
      <c r="A342" s="1" t="s">
        <v>92</v>
      </c>
      <c r="B342" s="1" t="s">
        <v>63</v>
      </c>
      <c r="C342" s="1" t="s">
        <v>47</v>
      </c>
      <c r="D342" s="44">
        <v>0.03</v>
      </c>
      <c r="E342" s="44">
        <v>32.479999999999997</v>
      </c>
      <c r="F342" s="44">
        <v>35</v>
      </c>
      <c r="G342" s="44">
        <v>0.81</v>
      </c>
      <c r="H342" s="44">
        <v>-1116.3348000000001</v>
      </c>
      <c r="I342" s="49">
        <f>IF(Table2[[#This Row],[Order Priority]]=Introduction!$B$42,1,0)</f>
        <v>0</v>
      </c>
      <c r="J342" s="49">
        <f>IF(Table2[[#This Row],[Order Priority]]=Introduction!$B$43,1,0)</f>
        <v>0</v>
      </c>
      <c r="K342" s="49">
        <f>IF(Table2[[#This Row],[Order Priority]]=Introduction!$B$44,1,0)</f>
        <v>0</v>
      </c>
      <c r="L342" s="49">
        <f>IF(Table2[[#This Row],[Order Priority]]=Introduction!$B$45,1,0)</f>
        <v>1</v>
      </c>
      <c r="M342" s="49">
        <f>IF(Table2[[#This Row],[Ship Mode]]=Introduction!$C$42,1,0)</f>
        <v>0</v>
      </c>
      <c r="N342" s="48">
        <f>IF(Table2[[#This Row],[Ship Mode]]=Introduction!$C$44,1,0)</f>
        <v>0</v>
      </c>
      <c r="O342" s="48">
        <f>IF(Table2[[#This Row],[Customer Segment]]=Introduction!$D$45,1,0)</f>
        <v>0</v>
      </c>
      <c r="P342" s="48">
        <f>IF(Table2[[#This Row],[Customer Segment]]=Introduction!$D$42,1,0)</f>
        <v>0</v>
      </c>
      <c r="Q342" s="48">
        <f>IF(Table2[[#This Row],[Customer Segment]]=Introduction!$D$44,1,0)</f>
        <v>1</v>
      </c>
      <c r="R342" s="41">
        <v>274.91000000000003</v>
      </c>
      <c r="S3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customFormat="1" x14ac:dyDescent="0.2">
      <c r="A343" s="1" t="s">
        <v>1</v>
      </c>
      <c r="B343" s="1" t="s">
        <v>14</v>
      </c>
      <c r="C343" s="1" t="s">
        <v>15</v>
      </c>
      <c r="D343" s="46">
        <v>0.09</v>
      </c>
      <c r="E343" s="46">
        <v>95.99</v>
      </c>
      <c r="F343" s="46">
        <v>4.9000000000000004</v>
      </c>
      <c r="G343" s="46">
        <v>0.56000000000000005</v>
      </c>
      <c r="H343" s="46">
        <v>34.302</v>
      </c>
      <c r="I343" s="49">
        <f>IF(Table2[[#This Row],[Order Priority]]=Introduction!$B$42,1,0)</f>
        <v>1</v>
      </c>
      <c r="J343" s="49">
        <f>IF(Table2[[#This Row],[Order Priority]]=Introduction!$B$43,1,0)</f>
        <v>0</v>
      </c>
      <c r="K343" s="49">
        <f>IF(Table2[[#This Row],[Order Priority]]=Introduction!$B$44,1,0)</f>
        <v>0</v>
      </c>
      <c r="L343" s="49">
        <f>IF(Table2[[#This Row],[Order Priority]]=Introduction!$B$45,1,0)</f>
        <v>0</v>
      </c>
      <c r="M343" s="49">
        <f>IF(Table2[[#This Row],[Ship Mode]]=Introduction!$C$42,1,0)</f>
        <v>0</v>
      </c>
      <c r="N343" s="48">
        <f>IF(Table2[[#This Row],[Ship Mode]]=Introduction!$C$44,1,0)</f>
        <v>1</v>
      </c>
      <c r="O343" s="48">
        <f>IF(Table2[[#This Row],[Customer Segment]]=Introduction!$D$45,1,0)</f>
        <v>0</v>
      </c>
      <c r="P343" s="48">
        <f>IF(Table2[[#This Row],[Customer Segment]]=Introduction!$D$42,1,0)</f>
        <v>1</v>
      </c>
      <c r="Q343" s="48">
        <f>IF(Table2[[#This Row],[Customer Segment]]=Introduction!$D$44,1,0)</f>
        <v>0</v>
      </c>
      <c r="R343" s="38">
        <v>320.75</v>
      </c>
      <c r="S3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customFormat="1" x14ac:dyDescent="0.2">
      <c r="A344" s="1" t="s">
        <v>1</v>
      </c>
      <c r="B344" s="1" t="s">
        <v>14</v>
      </c>
      <c r="C344" s="1" t="s">
        <v>70</v>
      </c>
      <c r="D344" s="44">
        <v>0.1</v>
      </c>
      <c r="E344" s="44">
        <v>7.45</v>
      </c>
      <c r="F344" s="44">
        <v>6.28</v>
      </c>
      <c r="G344" s="44">
        <v>0.4</v>
      </c>
      <c r="H344" s="44">
        <v>-69.873999999999995</v>
      </c>
      <c r="I344" s="49">
        <f>IF(Table2[[#This Row],[Order Priority]]=Introduction!$B$42,1,0)</f>
        <v>1</v>
      </c>
      <c r="J344" s="49">
        <f>IF(Table2[[#This Row],[Order Priority]]=Introduction!$B$43,1,0)</f>
        <v>0</v>
      </c>
      <c r="K344" s="49">
        <f>IF(Table2[[#This Row],[Order Priority]]=Introduction!$B$44,1,0)</f>
        <v>0</v>
      </c>
      <c r="L344" s="49">
        <f>IF(Table2[[#This Row],[Order Priority]]=Introduction!$B$45,1,0)</f>
        <v>0</v>
      </c>
      <c r="M344" s="49">
        <f>IF(Table2[[#This Row],[Ship Mode]]=Introduction!$C$42,1,0)</f>
        <v>0</v>
      </c>
      <c r="N344" s="48">
        <f>IF(Table2[[#This Row],[Ship Mode]]=Introduction!$C$44,1,0)</f>
        <v>1</v>
      </c>
      <c r="O344" s="48">
        <f>IF(Table2[[#This Row],[Customer Segment]]=Introduction!$D$45,1,0)</f>
        <v>0</v>
      </c>
      <c r="P344" s="48">
        <f>IF(Table2[[#This Row],[Customer Segment]]=Introduction!$D$42,1,0)</f>
        <v>0</v>
      </c>
      <c r="Q344" s="48">
        <f>IF(Table2[[#This Row],[Customer Segment]]=Introduction!$D$44,1,0)</f>
        <v>0</v>
      </c>
      <c r="R344" s="41">
        <v>59.4</v>
      </c>
      <c r="S3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customFormat="1" x14ac:dyDescent="0.2">
      <c r="A345" s="1" t="s">
        <v>1</v>
      </c>
      <c r="B345" s="1" t="s">
        <v>14</v>
      </c>
      <c r="C345" s="1" t="s">
        <v>70</v>
      </c>
      <c r="D345" s="46">
        <v>0.01</v>
      </c>
      <c r="E345" s="46">
        <v>6.48</v>
      </c>
      <c r="F345" s="46">
        <v>7.86</v>
      </c>
      <c r="G345" s="46">
        <v>0.37</v>
      </c>
      <c r="H345" s="46">
        <v>-135.74</v>
      </c>
      <c r="I345" s="49">
        <f>IF(Table2[[#This Row],[Order Priority]]=Introduction!$B$42,1,0)</f>
        <v>1</v>
      </c>
      <c r="J345" s="49">
        <f>IF(Table2[[#This Row],[Order Priority]]=Introduction!$B$43,1,0)</f>
        <v>0</v>
      </c>
      <c r="K345" s="49">
        <f>IF(Table2[[#This Row],[Order Priority]]=Introduction!$B$44,1,0)</f>
        <v>0</v>
      </c>
      <c r="L345" s="49">
        <f>IF(Table2[[#This Row],[Order Priority]]=Introduction!$B$45,1,0)</f>
        <v>0</v>
      </c>
      <c r="M345" s="49">
        <f>IF(Table2[[#This Row],[Ship Mode]]=Introduction!$C$42,1,0)</f>
        <v>0</v>
      </c>
      <c r="N345" s="48">
        <f>IF(Table2[[#This Row],[Ship Mode]]=Introduction!$C$44,1,0)</f>
        <v>1</v>
      </c>
      <c r="O345" s="48">
        <f>IF(Table2[[#This Row],[Customer Segment]]=Introduction!$D$45,1,0)</f>
        <v>0</v>
      </c>
      <c r="P345" s="48">
        <f>IF(Table2[[#This Row],[Customer Segment]]=Introduction!$D$42,1,0)</f>
        <v>0</v>
      </c>
      <c r="Q345" s="48">
        <f>IF(Table2[[#This Row],[Customer Segment]]=Introduction!$D$44,1,0)</f>
        <v>0</v>
      </c>
      <c r="R345" s="38">
        <v>66.459999999999994</v>
      </c>
      <c r="S3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customFormat="1" x14ac:dyDescent="0.2">
      <c r="A346" s="1" t="s">
        <v>92</v>
      </c>
      <c r="B346" s="1" t="s">
        <v>14</v>
      </c>
      <c r="C346" s="1" t="s">
        <v>15</v>
      </c>
      <c r="D346" s="44">
        <v>7.0000000000000007E-2</v>
      </c>
      <c r="E346" s="44">
        <v>5.0199999999999996</v>
      </c>
      <c r="F346" s="44">
        <v>5.14</v>
      </c>
      <c r="G346" s="44">
        <v>0.79</v>
      </c>
      <c r="H346" s="44">
        <v>-168.72</v>
      </c>
      <c r="I346" s="49">
        <f>IF(Table2[[#This Row],[Order Priority]]=Introduction!$B$42,1,0)</f>
        <v>0</v>
      </c>
      <c r="J346" s="49">
        <f>IF(Table2[[#This Row],[Order Priority]]=Introduction!$B$43,1,0)</f>
        <v>0</v>
      </c>
      <c r="K346" s="49">
        <f>IF(Table2[[#This Row],[Order Priority]]=Introduction!$B$44,1,0)</f>
        <v>0</v>
      </c>
      <c r="L346" s="49">
        <f>IF(Table2[[#This Row],[Order Priority]]=Introduction!$B$45,1,0)</f>
        <v>1</v>
      </c>
      <c r="M346" s="49">
        <f>IF(Table2[[#This Row],[Ship Mode]]=Introduction!$C$42,1,0)</f>
        <v>0</v>
      </c>
      <c r="N346" s="48">
        <f>IF(Table2[[#This Row],[Ship Mode]]=Introduction!$C$44,1,0)</f>
        <v>1</v>
      </c>
      <c r="O346" s="48">
        <f>IF(Table2[[#This Row],[Customer Segment]]=Introduction!$D$45,1,0)</f>
        <v>0</v>
      </c>
      <c r="P346" s="48">
        <f>IF(Table2[[#This Row],[Customer Segment]]=Introduction!$D$42,1,0)</f>
        <v>1</v>
      </c>
      <c r="Q346" s="48">
        <f>IF(Table2[[#This Row],[Customer Segment]]=Introduction!$D$44,1,0)</f>
        <v>0</v>
      </c>
      <c r="R346" s="41">
        <v>210.1</v>
      </c>
      <c r="S3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customFormat="1" x14ac:dyDescent="0.2">
      <c r="A347" s="1" t="s">
        <v>92</v>
      </c>
      <c r="B347" s="1" t="s">
        <v>2</v>
      </c>
      <c r="C347" s="1" t="s">
        <v>15</v>
      </c>
      <c r="D347" s="46">
        <v>7.0000000000000007E-2</v>
      </c>
      <c r="E347" s="46">
        <v>280.98</v>
      </c>
      <c r="F347" s="46">
        <v>57</v>
      </c>
      <c r="G347" s="46">
        <v>0.78</v>
      </c>
      <c r="H347" s="46">
        <v>-439.62</v>
      </c>
      <c r="I347" s="49">
        <f>IF(Table2[[#This Row],[Order Priority]]=Introduction!$B$42,1,0)</f>
        <v>0</v>
      </c>
      <c r="J347" s="49">
        <f>IF(Table2[[#This Row],[Order Priority]]=Introduction!$B$43,1,0)</f>
        <v>0</v>
      </c>
      <c r="K347" s="49">
        <f>IF(Table2[[#This Row],[Order Priority]]=Introduction!$B$44,1,0)</f>
        <v>0</v>
      </c>
      <c r="L347" s="49">
        <f>IF(Table2[[#This Row],[Order Priority]]=Introduction!$B$45,1,0)</f>
        <v>1</v>
      </c>
      <c r="M347" s="49">
        <f>IF(Table2[[#This Row],[Ship Mode]]=Introduction!$C$42,1,0)</f>
        <v>1</v>
      </c>
      <c r="N347" s="48">
        <f>IF(Table2[[#This Row],[Ship Mode]]=Introduction!$C$44,1,0)</f>
        <v>0</v>
      </c>
      <c r="O347" s="48">
        <f>IF(Table2[[#This Row],[Customer Segment]]=Introduction!$D$45,1,0)</f>
        <v>0</v>
      </c>
      <c r="P347" s="48">
        <f>IF(Table2[[#This Row],[Customer Segment]]=Introduction!$D$42,1,0)</f>
        <v>1</v>
      </c>
      <c r="Q347" s="48">
        <f>IF(Table2[[#This Row],[Customer Segment]]=Introduction!$D$44,1,0)</f>
        <v>0</v>
      </c>
      <c r="R347" s="38">
        <v>6499.87</v>
      </c>
      <c r="S3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customFormat="1" x14ac:dyDescent="0.2">
      <c r="A348" s="1" t="s">
        <v>92</v>
      </c>
      <c r="B348" s="1" t="s">
        <v>2</v>
      </c>
      <c r="C348" s="1" t="s">
        <v>70</v>
      </c>
      <c r="D348" s="44">
        <v>0.02</v>
      </c>
      <c r="E348" s="44">
        <v>240.98</v>
      </c>
      <c r="F348" s="44">
        <v>60.2</v>
      </c>
      <c r="G348" s="44">
        <v>0.56000000000000005</v>
      </c>
      <c r="H348" s="44">
        <v>-272.71319999999997</v>
      </c>
      <c r="I348" s="49">
        <f>IF(Table2[[#This Row],[Order Priority]]=Introduction!$B$42,1,0)</f>
        <v>0</v>
      </c>
      <c r="J348" s="49">
        <f>IF(Table2[[#This Row],[Order Priority]]=Introduction!$B$43,1,0)</f>
        <v>0</v>
      </c>
      <c r="K348" s="49">
        <f>IF(Table2[[#This Row],[Order Priority]]=Introduction!$B$44,1,0)</f>
        <v>0</v>
      </c>
      <c r="L348" s="49">
        <f>IF(Table2[[#This Row],[Order Priority]]=Introduction!$B$45,1,0)</f>
        <v>1</v>
      </c>
      <c r="M348" s="49">
        <f>IF(Table2[[#This Row],[Ship Mode]]=Introduction!$C$42,1,0)</f>
        <v>1</v>
      </c>
      <c r="N348" s="48">
        <f>IF(Table2[[#This Row],[Ship Mode]]=Introduction!$C$44,1,0)</f>
        <v>0</v>
      </c>
      <c r="O348" s="48">
        <f>IF(Table2[[#This Row],[Customer Segment]]=Introduction!$D$45,1,0)</f>
        <v>0</v>
      </c>
      <c r="P348" s="48">
        <f>IF(Table2[[#This Row],[Customer Segment]]=Introduction!$D$42,1,0)</f>
        <v>0</v>
      </c>
      <c r="Q348" s="48">
        <f>IF(Table2[[#This Row],[Customer Segment]]=Introduction!$D$44,1,0)</f>
        <v>0</v>
      </c>
      <c r="R348" s="41">
        <v>260.66000000000003</v>
      </c>
      <c r="S3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customFormat="1" x14ac:dyDescent="0.2">
      <c r="A349" s="1" t="s">
        <v>92</v>
      </c>
      <c r="B349" s="1" t="s">
        <v>14</v>
      </c>
      <c r="C349" s="1" t="s">
        <v>70</v>
      </c>
      <c r="D349" s="46">
        <v>0.02</v>
      </c>
      <c r="E349" s="46">
        <v>420.98</v>
      </c>
      <c r="F349" s="46">
        <v>19.989999999999998</v>
      </c>
      <c r="G349" s="46">
        <v>0.35</v>
      </c>
      <c r="H349" s="46">
        <v>-162.69399999999999</v>
      </c>
      <c r="I349" s="49">
        <f>IF(Table2[[#This Row],[Order Priority]]=Introduction!$B$42,1,0)</f>
        <v>0</v>
      </c>
      <c r="J349" s="49">
        <f>IF(Table2[[#This Row],[Order Priority]]=Introduction!$B$43,1,0)</f>
        <v>0</v>
      </c>
      <c r="K349" s="49">
        <f>IF(Table2[[#This Row],[Order Priority]]=Introduction!$B$44,1,0)</f>
        <v>0</v>
      </c>
      <c r="L349" s="49">
        <f>IF(Table2[[#This Row],[Order Priority]]=Introduction!$B$45,1,0)</f>
        <v>1</v>
      </c>
      <c r="M349" s="49">
        <f>IF(Table2[[#This Row],[Ship Mode]]=Introduction!$C$42,1,0)</f>
        <v>0</v>
      </c>
      <c r="N349" s="48">
        <f>IF(Table2[[#This Row],[Ship Mode]]=Introduction!$C$44,1,0)</f>
        <v>1</v>
      </c>
      <c r="O349" s="48">
        <f>IF(Table2[[#This Row],[Customer Segment]]=Introduction!$D$45,1,0)</f>
        <v>0</v>
      </c>
      <c r="P349" s="48">
        <f>IF(Table2[[#This Row],[Customer Segment]]=Introduction!$D$42,1,0)</f>
        <v>0</v>
      </c>
      <c r="Q349" s="48">
        <f>IF(Table2[[#This Row],[Customer Segment]]=Introduction!$D$44,1,0)</f>
        <v>0</v>
      </c>
      <c r="R349" s="38">
        <v>4249.37</v>
      </c>
      <c r="S3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customFormat="1" x14ac:dyDescent="0.2">
      <c r="A350" s="1" t="s">
        <v>1</v>
      </c>
      <c r="B350" s="1" t="s">
        <v>14</v>
      </c>
      <c r="C350" s="1" t="s">
        <v>70</v>
      </c>
      <c r="D350" s="44">
        <v>0.1</v>
      </c>
      <c r="E350" s="44">
        <v>31.78</v>
      </c>
      <c r="F350" s="44">
        <v>1.99</v>
      </c>
      <c r="G350" s="44">
        <v>0.42</v>
      </c>
      <c r="H350" s="44">
        <v>232.2816</v>
      </c>
      <c r="I350" s="49">
        <f>IF(Table2[[#This Row],[Order Priority]]=Introduction!$B$42,1,0)</f>
        <v>1</v>
      </c>
      <c r="J350" s="49">
        <f>IF(Table2[[#This Row],[Order Priority]]=Introduction!$B$43,1,0)</f>
        <v>0</v>
      </c>
      <c r="K350" s="49">
        <f>IF(Table2[[#This Row],[Order Priority]]=Introduction!$B$44,1,0)</f>
        <v>0</v>
      </c>
      <c r="L350" s="49">
        <f>IF(Table2[[#This Row],[Order Priority]]=Introduction!$B$45,1,0)</f>
        <v>0</v>
      </c>
      <c r="M350" s="49">
        <f>IF(Table2[[#This Row],[Ship Mode]]=Introduction!$C$42,1,0)</f>
        <v>0</v>
      </c>
      <c r="N350" s="48">
        <f>IF(Table2[[#This Row],[Ship Mode]]=Introduction!$C$44,1,0)</f>
        <v>1</v>
      </c>
      <c r="O350" s="48">
        <f>IF(Table2[[#This Row],[Customer Segment]]=Introduction!$D$45,1,0)</f>
        <v>0</v>
      </c>
      <c r="P350" s="48">
        <f>IF(Table2[[#This Row],[Customer Segment]]=Introduction!$D$42,1,0)</f>
        <v>0</v>
      </c>
      <c r="Q350" s="48">
        <f>IF(Table2[[#This Row],[Customer Segment]]=Introduction!$D$44,1,0)</f>
        <v>0</v>
      </c>
      <c r="R350" s="41">
        <v>336.64</v>
      </c>
      <c r="S3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customFormat="1" x14ac:dyDescent="0.2">
      <c r="A351" s="1" t="s">
        <v>13</v>
      </c>
      <c r="B351" s="1" t="s">
        <v>14</v>
      </c>
      <c r="C351" s="1" t="s">
        <v>70</v>
      </c>
      <c r="D351" s="46">
        <v>0.05</v>
      </c>
      <c r="E351" s="46">
        <v>1.68</v>
      </c>
      <c r="F351" s="46">
        <v>1.57</v>
      </c>
      <c r="G351" s="46">
        <v>0.59</v>
      </c>
      <c r="H351" s="46">
        <v>-33.340000000000003</v>
      </c>
      <c r="I351" s="49">
        <f>IF(Table2[[#This Row],[Order Priority]]=Introduction!$B$42,1,0)</f>
        <v>0</v>
      </c>
      <c r="J351" s="49">
        <f>IF(Table2[[#This Row],[Order Priority]]=Introduction!$B$43,1,0)</f>
        <v>1</v>
      </c>
      <c r="K351" s="49">
        <f>IF(Table2[[#This Row],[Order Priority]]=Introduction!$B$44,1,0)</f>
        <v>0</v>
      </c>
      <c r="L351" s="49">
        <f>IF(Table2[[#This Row],[Order Priority]]=Introduction!$B$45,1,0)</f>
        <v>0</v>
      </c>
      <c r="M351" s="49">
        <f>IF(Table2[[#This Row],[Ship Mode]]=Introduction!$C$42,1,0)</f>
        <v>0</v>
      </c>
      <c r="N351" s="48">
        <f>IF(Table2[[#This Row],[Ship Mode]]=Introduction!$C$44,1,0)</f>
        <v>1</v>
      </c>
      <c r="O351" s="48">
        <f>IF(Table2[[#This Row],[Customer Segment]]=Introduction!$D$45,1,0)</f>
        <v>0</v>
      </c>
      <c r="P351" s="48">
        <f>IF(Table2[[#This Row],[Customer Segment]]=Introduction!$D$42,1,0)</f>
        <v>0</v>
      </c>
      <c r="Q351" s="48">
        <f>IF(Table2[[#This Row],[Customer Segment]]=Introduction!$D$44,1,0)</f>
        <v>0</v>
      </c>
      <c r="R351" s="38">
        <v>18.75</v>
      </c>
      <c r="S3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customFormat="1" x14ac:dyDescent="0.2">
      <c r="A352" s="1" t="s">
        <v>13</v>
      </c>
      <c r="B352" s="1" t="s">
        <v>2</v>
      </c>
      <c r="C352" s="1" t="s">
        <v>70</v>
      </c>
      <c r="D352" s="44">
        <v>0.1</v>
      </c>
      <c r="E352" s="44">
        <v>218.75</v>
      </c>
      <c r="F352" s="44">
        <v>69.64</v>
      </c>
      <c r="G352" s="44">
        <v>0.77</v>
      </c>
      <c r="H352" s="44">
        <v>-201.27600000000001</v>
      </c>
      <c r="I352" s="49">
        <f>IF(Table2[[#This Row],[Order Priority]]=Introduction!$B$42,1,0)</f>
        <v>0</v>
      </c>
      <c r="J352" s="49">
        <f>IF(Table2[[#This Row],[Order Priority]]=Introduction!$B$43,1,0)</f>
        <v>1</v>
      </c>
      <c r="K352" s="49">
        <f>IF(Table2[[#This Row],[Order Priority]]=Introduction!$B$44,1,0)</f>
        <v>0</v>
      </c>
      <c r="L352" s="49">
        <f>IF(Table2[[#This Row],[Order Priority]]=Introduction!$B$45,1,0)</f>
        <v>0</v>
      </c>
      <c r="M352" s="49">
        <f>IF(Table2[[#This Row],[Ship Mode]]=Introduction!$C$42,1,0)</f>
        <v>1</v>
      </c>
      <c r="N352" s="48">
        <f>IF(Table2[[#This Row],[Ship Mode]]=Introduction!$C$44,1,0)</f>
        <v>0</v>
      </c>
      <c r="O352" s="48">
        <f>IF(Table2[[#This Row],[Customer Segment]]=Introduction!$D$45,1,0)</f>
        <v>0</v>
      </c>
      <c r="P352" s="48">
        <f>IF(Table2[[#This Row],[Customer Segment]]=Introduction!$D$42,1,0)</f>
        <v>0</v>
      </c>
      <c r="Q352" s="48">
        <f>IF(Table2[[#This Row],[Customer Segment]]=Introduction!$D$44,1,0)</f>
        <v>0</v>
      </c>
      <c r="R352" s="41">
        <v>188.51</v>
      </c>
      <c r="S3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customFormat="1" x14ac:dyDescent="0.2">
      <c r="A353" s="1" t="s">
        <v>13</v>
      </c>
      <c r="B353" s="1" t="s">
        <v>14</v>
      </c>
      <c r="C353" s="1" t="s">
        <v>70</v>
      </c>
      <c r="D353" s="46">
        <v>0</v>
      </c>
      <c r="E353" s="46">
        <v>15.04</v>
      </c>
      <c r="F353" s="46">
        <v>1.97</v>
      </c>
      <c r="G353" s="46">
        <v>0.39</v>
      </c>
      <c r="H353" s="46">
        <v>21.514199999999999</v>
      </c>
      <c r="I353" s="49">
        <f>IF(Table2[[#This Row],[Order Priority]]=Introduction!$B$42,1,0)</f>
        <v>0</v>
      </c>
      <c r="J353" s="49">
        <f>IF(Table2[[#This Row],[Order Priority]]=Introduction!$B$43,1,0)</f>
        <v>1</v>
      </c>
      <c r="K353" s="49">
        <f>IF(Table2[[#This Row],[Order Priority]]=Introduction!$B$44,1,0)</f>
        <v>0</v>
      </c>
      <c r="L353" s="49">
        <f>IF(Table2[[#This Row],[Order Priority]]=Introduction!$B$45,1,0)</f>
        <v>0</v>
      </c>
      <c r="M353" s="49">
        <f>IF(Table2[[#This Row],[Ship Mode]]=Introduction!$C$42,1,0)</f>
        <v>0</v>
      </c>
      <c r="N353" s="48">
        <f>IF(Table2[[#This Row],[Ship Mode]]=Introduction!$C$44,1,0)</f>
        <v>1</v>
      </c>
      <c r="O353" s="48">
        <f>IF(Table2[[#This Row],[Customer Segment]]=Introduction!$D$45,1,0)</f>
        <v>0</v>
      </c>
      <c r="P353" s="48">
        <f>IF(Table2[[#This Row],[Customer Segment]]=Introduction!$D$42,1,0)</f>
        <v>0</v>
      </c>
      <c r="Q353" s="48">
        <f>IF(Table2[[#This Row],[Customer Segment]]=Introduction!$D$44,1,0)</f>
        <v>0</v>
      </c>
      <c r="R353" s="38">
        <v>31.18</v>
      </c>
      <c r="S3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customFormat="1" x14ac:dyDescent="0.2">
      <c r="A354" s="1" t="s">
        <v>23</v>
      </c>
      <c r="B354" s="1" t="s">
        <v>63</v>
      </c>
      <c r="C354" s="1" t="s">
        <v>70</v>
      </c>
      <c r="D354" s="44">
        <v>0.02</v>
      </c>
      <c r="E354" s="44">
        <v>15.99</v>
      </c>
      <c r="F354" s="44">
        <v>13.18</v>
      </c>
      <c r="G354" s="44">
        <v>0.37</v>
      </c>
      <c r="H354" s="44">
        <v>-76.992500000000007</v>
      </c>
      <c r="I354" s="49">
        <f>IF(Table2[[#This Row],[Order Priority]]=Introduction!$B$42,1,0)</f>
        <v>0</v>
      </c>
      <c r="J354" s="49">
        <f>IF(Table2[[#This Row],[Order Priority]]=Introduction!$B$43,1,0)</f>
        <v>0</v>
      </c>
      <c r="K354" s="49">
        <f>IF(Table2[[#This Row],[Order Priority]]=Introduction!$B$44,1,0)</f>
        <v>1</v>
      </c>
      <c r="L354" s="49">
        <f>IF(Table2[[#This Row],[Order Priority]]=Introduction!$B$45,1,0)</f>
        <v>0</v>
      </c>
      <c r="M354" s="49">
        <f>IF(Table2[[#This Row],[Ship Mode]]=Introduction!$C$42,1,0)</f>
        <v>0</v>
      </c>
      <c r="N354" s="48">
        <f>IF(Table2[[#This Row],[Ship Mode]]=Introduction!$C$44,1,0)</f>
        <v>0</v>
      </c>
      <c r="O354" s="48">
        <f>IF(Table2[[#This Row],[Customer Segment]]=Introduction!$D$45,1,0)</f>
        <v>0</v>
      </c>
      <c r="P354" s="48">
        <f>IF(Table2[[#This Row],[Customer Segment]]=Introduction!$D$42,1,0)</f>
        <v>0</v>
      </c>
      <c r="Q354" s="48">
        <f>IF(Table2[[#This Row],[Customer Segment]]=Introduction!$D$44,1,0)</f>
        <v>0</v>
      </c>
      <c r="R354" s="41">
        <v>123.03</v>
      </c>
      <c r="S3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customFormat="1" x14ac:dyDescent="0.2">
      <c r="A355" s="1" t="s">
        <v>23</v>
      </c>
      <c r="B355" s="1" t="s">
        <v>63</v>
      </c>
      <c r="C355" s="1" t="s">
        <v>70</v>
      </c>
      <c r="D355" s="46">
        <v>0.09</v>
      </c>
      <c r="E355" s="46">
        <v>46.94</v>
      </c>
      <c r="F355" s="46">
        <v>6.77</v>
      </c>
      <c r="G355" s="46">
        <v>0.44</v>
      </c>
      <c r="H355" s="46">
        <v>297.96960000000001</v>
      </c>
      <c r="I355" s="49">
        <f>IF(Table2[[#This Row],[Order Priority]]=Introduction!$B$42,1,0)</f>
        <v>0</v>
      </c>
      <c r="J355" s="49">
        <f>IF(Table2[[#This Row],[Order Priority]]=Introduction!$B$43,1,0)</f>
        <v>0</v>
      </c>
      <c r="K355" s="49">
        <f>IF(Table2[[#This Row],[Order Priority]]=Introduction!$B$44,1,0)</f>
        <v>1</v>
      </c>
      <c r="L355" s="49">
        <f>IF(Table2[[#This Row],[Order Priority]]=Introduction!$B$45,1,0)</f>
        <v>0</v>
      </c>
      <c r="M355" s="49">
        <f>IF(Table2[[#This Row],[Ship Mode]]=Introduction!$C$42,1,0)</f>
        <v>0</v>
      </c>
      <c r="N355" s="48">
        <f>IF(Table2[[#This Row],[Ship Mode]]=Introduction!$C$44,1,0)</f>
        <v>0</v>
      </c>
      <c r="O355" s="48">
        <f>IF(Table2[[#This Row],[Customer Segment]]=Introduction!$D$45,1,0)</f>
        <v>0</v>
      </c>
      <c r="P355" s="48">
        <f>IF(Table2[[#This Row],[Customer Segment]]=Introduction!$D$42,1,0)</f>
        <v>0</v>
      </c>
      <c r="Q355" s="48">
        <f>IF(Table2[[#This Row],[Customer Segment]]=Introduction!$D$44,1,0)</f>
        <v>0</v>
      </c>
      <c r="R355" s="38">
        <v>431.84</v>
      </c>
      <c r="S3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customFormat="1" x14ac:dyDescent="0.2">
      <c r="A356" s="1" t="s">
        <v>23</v>
      </c>
      <c r="B356" s="1" t="s">
        <v>14</v>
      </c>
      <c r="C356" s="1" t="s">
        <v>15</v>
      </c>
      <c r="D356" s="44">
        <v>7.0000000000000007E-2</v>
      </c>
      <c r="E356" s="44">
        <v>574.74</v>
      </c>
      <c r="F356" s="44">
        <v>24.49</v>
      </c>
      <c r="G356" s="44">
        <v>0.37</v>
      </c>
      <c r="H356" s="44">
        <v>2860.9331999999999</v>
      </c>
      <c r="I356" s="49">
        <f>IF(Table2[[#This Row],[Order Priority]]=Introduction!$B$42,1,0)</f>
        <v>0</v>
      </c>
      <c r="J356" s="49">
        <f>IF(Table2[[#This Row],[Order Priority]]=Introduction!$B$43,1,0)</f>
        <v>0</v>
      </c>
      <c r="K356" s="49">
        <f>IF(Table2[[#This Row],[Order Priority]]=Introduction!$B$44,1,0)</f>
        <v>1</v>
      </c>
      <c r="L356" s="49">
        <f>IF(Table2[[#This Row],[Order Priority]]=Introduction!$B$45,1,0)</f>
        <v>0</v>
      </c>
      <c r="M356" s="49">
        <f>IF(Table2[[#This Row],[Ship Mode]]=Introduction!$C$42,1,0)</f>
        <v>0</v>
      </c>
      <c r="N356" s="48">
        <f>IF(Table2[[#This Row],[Ship Mode]]=Introduction!$C$44,1,0)</f>
        <v>1</v>
      </c>
      <c r="O356" s="48">
        <f>IF(Table2[[#This Row],[Customer Segment]]=Introduction!$D$45,1,0)</f>
        <v>0</v>
      </c>
      <c r="P356" s="48">
        <f>IF(Table2[[#This Row],[Customer Segment]]=Introduction!$D$42,1,0)</f>
        <v>1</v>
      </c>
      <c r="Q356" s="48">
        <f>IF(Table2[[#This Row],[Customer Segment]]=Introduction!$D$44,1,0)</f>
        <v>0</v>
      </c>
      <c r="R356" s="41">
        <v>4146.28</v>
      </c>
      <c r="S3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customFormat="1" x14ac:dyDescent="0.2">
      <c r="A357" s="1" t="s">
        <v>1</v>
      </c>
      <c r="B357" s="1" t="s">
        <v>14</v>
      </c>
      <c r="C357" s="1" t="s">
        <v>47</v>
      </c>
      <c r="D357" s="46">
        <v>0.03</v>
      </c>
      <c r="E357" s="46">
        <v>8.34</v>
      </c>
      <c r="F357" s="46">
        <v>2.64</v>
      </c>
      <c r="G357" s="46">
        <v>0.59</v>
      </c>
      <c r="H357" s="46">
        <v>0.68400000000000005</v>
      </c>
      <c r="I357" s="49">
        <f>IF(Table2[[#This Row],[Order Priority]]=Introduction!$B$42,1,0)</f>
        <v>1</v>
      </c>
      <c r="J357" s="49">
        <f>IF(Table2[[#This Row],[Order Priority]]=Introduction!$B$43,1,0)</f>
        <v>0</v>
      </c>
      <c r="K357" s="49">
        <f>IF(Table2[[#This Row],[Order Priority]]=Introduction!$B$44,1,0)</f>
        <v>0</v>
      </c>
      <c r="L357" s="49">
        <f>IF(Table2[[#This Row],[Order Priority]]=Introduction!$B$45,1,0)</f>
        <v>0</v>
      </c>
      <c r="M357" s="49">
        <f>IF(Table2[[#This Row],[Ship Mode]]=Introduction!$C$42,1,0)</f>
        <v>0</v>
      </c>
      <c r="N357" s="48">
        <f>IF(Table2[[#This Row],[Ship Mode]]=Introduction!$C$44,1,0)</f>
        <v>1</v>
      </c>
      <c r="O357" s="48">
        <f>IF(Table2[[#This Row],[Customer Segment]]=Introduction!$D$45,1,0)</f>
        <v>0</v>
      </c>
      <c r="P357" s="48">
        <f>IF(Table2[[#This Row],[Customer Segment]]=Introduction!$D$42,1,0)</f>
        <v>0</v>
      </c>
      <c r="Q357" s="48">
        <f>IF(Table2[[#This Row],[Customer Segment]]=Introduction!$D$44,1,0)</f>
        <v>1</v>
      </c>
      <c r="R357" s="38">
        <v>34.64</v>
      </c>
      <c r="S3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customFormat="1" x14ac:dyDescent="0.2">
      <c r="A358" s="1" t="s">
        <v>1</v>
      </c>
      <c r="B358" s="1" t="s">
        <v>2</v>
      </c>
      <c r="C358" s="1" t="s">
        <v>70</v>
      </c>
      <c r="D358" s="44">
        <v>0.03</v>
      </c>
      <c r="E358" s="44">
        <v>15.23</v>
      </c>
      <c r="F358" s="44">
        <v>27.75</v>
      </c>
      <c r="G358" s="44">
        <v>0.76</v>
      </c>
      <c r="H358" s="44">
        <v>11.65095</v>
      </c>
      <c r="I358" s="49">
        <f>IF(Table2[[#This Row],[Order Priority]]=Introduction!$B$42,1,0)</f>
        <v>1</v>
      </c>
      <c r="J358" s="49">
        <f>IF(Table2[[#This Row],[Order Priority]]=Introduction!$B$43,1,0)</f>
        <v>0</v>
      </c>
      <c r="K358" s="49">
        <f>IF(Table2[[#This Row],[Order Priority]]=Introduction!$B$44,1,0)</f>
        <v>0</v>
      </c>
      <c r="L358" s="49">
        <f>IF(Table2[[#This Row],[Order Priority]]=Introduction!$B$45,1,0)</f>
        <v>0</v>
      </c>
      <c r="M358" s="49">
        <f>IF(Table2[[#This Row],[Ship Mode]]=Introduction!$C$42,1,0)</f>
        <v>1</v>
      </c>
      <c r="N358" s="48">
        <f>IF(Table2[[#This Row],[Ship Mode]]=Introduction!$C$44,1,0)</f>
        <v>0</v>
      </c>
      <c r="O358" s="48">
        <f>IF(Table2[[#This Row],[Customer Segment]]=Introduction!$D$45,1,0)</f>
        <v>0</v>
      </c>
      <c r="P358" s="48">
        <f>IF(Table2[[#This Row],[Customer Segment]]=Introduction!$D$42,1,0)</f>
        <v>0</v>
      </c>
      <c r="Q358" s="48">
        <f>IF(Table2[[#This Row],[Customer Segment]]=Introduction!$D$44,1,0)</f>
        <v>0</v>
      </c>
      <c r="R358" s="41">
        <v>111.86</v>
      </c>
      <c r="S3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customFormat="1" x14ac:dyDescent="0.2">
      <c r="A359" s="1" t="s">
        <v>23</v>
      </c>
      <c r="B359" s="1" t="s">
        <v>63</v>
      </c>
      <c r="C359" s="1" t="s">
        <v>70</v>
      </c>
      <c r="D359" s="46">
        <v>0.1</v>
      </c>
      <c r="E359" s="46">
        <v>49.99</v>
      </c>
      <c r="F359" s="46">
        <v>19.989999999999998</v>
      </c>
      <c r="G359" s="46">
        <v>0.45</v>
      </c>
      <c r="H359" s="46">
        <v>13.507999999999999</v>
      </c>
      <c r="I359" s="49">
        <f>IF(Table2[[#This Row],[Order Priority]]=Introduction!$B$42,1,0)</f>
        <v>0</v>
      </c>
      <c r="J359" s="49">
        <f>IF(Table2[[#This Row],[Order Priority]]=Introduction!$B$43,1,0)</f>
        <v>0</v>
      </c>
      <c r="K359" s="49">
        <f>IF(Table2[[#This Row],[Order Priority]]=Introduction!$B$44,1,0)</f>
        <v>1</v>
      </c>
      <c r="L359" s="49">
        <f>IF(Table2[[#This Row],[Order Priority]]=Introduction!$B$45,1,0)</f>
        <v>0</v>
      </c>
      <c r="M359" s="49">
        <f>IF(Table2[[#This Row],[Ship Mode]]=Introduction!$C$42,1,0)</f>
        <v>0</v>
      </c>
      <c r="N359" s="48">
        <f>IF(Table2[[#This Row],[Ship Mode]]=Introduction!$C$44,1,0)</f>
        <v>0</v>
      </c>
      <c r="O359" s="48">
        <f>IF(Table2[[#This Row],[Customer Segment]]=Introduction!$D$45,1,0)</f>
        <v>0</v>
      </c>
      <c r="P359" s="48">
        <f>IF(Table2[[#This Row],[Customer Segment]]=Introduction!$D$42,1,0)</f>
        <v>0</v>
      </c>
      <c r="Q359" s="48">
        <f>IF(Table2[[#This Row],[Customer Segment]]=Introduction!$D$44,1,0)</f>
        <v>0</v>
      </c>
      <c r="R359" s="38">
        <v>2188.06</v>
      </c>
      <c r="S3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customFormat="1" x14ac:dyDescent="0.2">
      <c r="A360" s="1" t="s">
        <v>23</v>
      </c>
      <c r="B360" s="1" t="s">
        <v>2</v>
      </c>
      <c r="C360" s="1" t="s">
        <v>47</v>
      </c>
      <c r="D360" s="44">
        <v>0.09</v>
      </c>
      <c r="E360" s="44">
        <v>160.97999999999999</v>
      </c>
      <c r="F360" s="44">
        <v>30</v>
      </c>
      <c r="G360" s="44">
        <v>0.62</v>
      </c>
      <c r="H360" s="44">
        <v>357.428</v>
      </c>
      <c r="I360" s="49">
        <f>IF(Table2[[#This Row],[Order Priority]]=Introduction!$B$42,1,0)</f>
        <v>0</v>
      </c>
      <c r="J360" s="49">
        <f>IF(Table2[[#This Row],[Order Priority]]=Introduction!$B$43,1,0)</f>
        <v>0</v>
      </c>
      <c r="K360" s="49">
        <f>IF(Table2[[#This Row],[Order Priority]]=Introduction!$B$44,1,0)</f>
        <v>1</v>
      </c>
      <c r="L360" s="49">
        <f>IF(Table2[[#This Row],[Order Priority]]=Introduction!$B$45,1,0)</f>
        <v>0</v>
      </c>
      <c r="M360" s="49">
        <f>IF(Table2[[#This Row],[Ship Mode]]=Introduction!$C$42,1,0)</f>
        <v>1</v>
      </c>
      <c r="N360" s="48">
        <f>IF(Table2[[#This Row],[Ship Mode]]=Introduction!$C$44,1,0)</f>
        <v>0</v>
      </c>
      <c r="O360" s="48">
        <f>IF(Table2[[#This Row],[Customer Segment]]=Introduction!$D$45,1,0)</f>
        <v>0</v>
      </c>
      <c r="P360" s="48">
        <f>IF(Table2[[#This Row],[Customer Segment]]=Introduction!$D$42,1,0)</f>
        <v>0</v>
      </c>
      <c r="Q360" s="48">
        <f>IF(Table2[[#This Row],[Customer Segment]]=Introduction!$D$44,1,0)</f>
        <v>1</v>
      </c>
      <c r="R360" s="41">
        <v>1635.38</v>
      </c>
      <c r="S3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customFormat="1" x14ac:dyDescent="0.2">
      <c r="A361" s="1" t="s">
        <v>23</v>
      </c>
      <c r="B361" s="1" t="s">
        <v>14</v>
      </c>
      <c r="C361" s="1" t="s">
        <v>47</v>
      </c>
      <c r="D361" s="46">
        <v>0.09</v>
      </c>
      <c r="E361" s="46">
        <v>6.3</v>
      </c>
      <c r="F361" s="46">
        <v>0.5</v>
      </c>
      <c r="G361" s="46">
        <v>0.39</v>
      </c>
      <c r="H361" s="46">
        <v>40.351199999999999</v>
      </c>
      <c r="I361" s="49">
        <f>IF(Table2[[#This Row],[Order Priority]]=Introduction!$B$42,1,0)</f>
        <v>0</v>
      </c>
      <c r="J361" s="49">
        <f>IF(Table2[[#This Row],[Order Priority]]=Introduction!$B$43,1,0)</f>
        <v>0</v>
      </c>
      <c r="K361" s="49">
        <f>IF(Table2[[#This Row],[Order Priority]]=Introduction!$B$44,1,0)</f>
        <v>1</v>
      </c>
      <c r="L361" s="49">
        <f>IF(Table2[[#This Row],[Order Priority]]=Introduction!$B$45,1,0)</f>
        <v>0</v>
      </c>
      <c r="M361" s="49">
        <f>IF(Table2[[#This Row],[Ship Mode]]=Introduction!$C$42,1,0)</f>
        <v>0</v>
      </c>
      <c r="N361" s="48">
        <f>IF(Table2[[#This Row],[Ship Mode]]=Introduction!$C$44,1,0)</f>
        <v>1</v>
      </c>
      <c r="O361" s="48">
        <f>IF(Table2[[#This Row],[Customer Segment]]=Introduction!$D$45,1,0)</f>
        <v>0</v>
      </c>
      <c r="P361" s="48">
        <f>IF(Table2[[#This Row],[Customer Segment]]=Introduction!$D$42,1,0)</f>
        <v>0</v>
      </c>
      <c r="Q361" s="48">
        <f>IF(Table2[[#This Row],[Customer Segment]]=Introduction!$D$44,1,0)</f>
        <v>1</v>
      </c>
      <c r="R361" s="38">
        <v>58.48</v>
      </c>
      <c r="S3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customFormat="1" x14ac:dyDescent="0.2">
      <c r="A362" s="1" t="s">
        <v>23</v>
      </c>
      <c r="B362" s="1" t="s">
        <v>14</v>
      </c>
      <c r="C362" s="1" t="s">
        <v>47</v>
      </c>
      <c r="D362" s="44">
        <v>0</v>
      </c>
      <c r="E362" s="44">
        <v>4.9800000000000004</v>
      </c>
      <c r="F362" s="44">
        <v>0.8</v>
      </c>
      <c r="G362" s="44">
        <v>0.36</v>
      </c>
      <c r="H362" s="44">
        <v>27.634499999999999</v>
      </c>
      <c r="I362" s="49">
        <f>IF(Table2[[#This Row],[Order Priority]]=Introduction!$B$42,1,0)</f>
        <v>0</v>
      </c>
      <c r="J362" s="49">
        <f>IF(Table2[[#This Row],[Order Priority]]=Introduction!$B$43,1,0)</f>
        <v>0</v>
      </c>
      <c r="K362" s="49">
        <f>IF(Table2[[#This Row],[Order Priority]]=Introduction!$B$44,1,0)</f>
        <v>1</v>
      </c>
      <c r="L362" s="49">
        <f>IF(Table2[[#This Row],[Order Priority]]=Introduction!$B$45,1,0)</f>
        <v>0</v>
      </c>
      <c r="M362" s="49">
        <f>IF(Table2[[#This Row],[Ship Mode]]=Introduction!$C$42,1,0)</f>
        <v>0</v>
      </c>
      <c r="N362" s="48">
        <f>IF(Table2[[#This Row],[Ship Mode]]=Introduction!$C$44,1,0)</f>
        <v>1</v>
      </c>
      <c r="O362" s="48">
        <f>IF(Table2[[#This Row],[Customer Segment]]=Introduction!$D$45,1,0)</f>
        <v>0</v>
      </c>
      <c r="P362" s="48">
        <f>IF(Table2[[#This Row],[Customer Segment]]=Introduction!$D$42,1,0)</f>
        <v>0</v>
      </c>
      <c r="Q362" s="48">
        <f>IF(Table2[[#This Row],[Customer Segment]]=Introduction!$D$44,1,0)</f>
        <v>1</v>
      </c>
      <c r="R362" s="41">
        <v>40.049999999999997</v>
      </c>
      <c r="S3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customFormat="1" x14ac:dyDescent="0.2">
      <c r="A363" s="1" t="s">
        <v>23</v>
      </c>
      <c r="B363" s="1" t="s">
        <v>14</v>
      </c>
      <c r="C363" s="1" t="s">
        <v>15</v>
      </c>
      <c r="D363" s="46">
        <v>0.09</v>
      </c>
      <c r="E363" s="46">
        <v>2.16</v>
      </c>
      <c r="F363" s="46">
        <v>6.05</v>
      </c>
      <c r="G363" s="46">
        <v>0.37</v>
      </c>
      <c r="H363" s="46">
        <v>-37.789000000000001</v>
      </c>
      <c r="I363" s="49">
        <f>IF(Table2[[#This Row],[Order Priority]]=Introduction!$B$42,1,0)</f>
        <v>0</v>
      </c>
      <c r="J363" s="49">
        <f>IF(Table2[[#This Row],[Order Priority]]=Introduction!$B$43,1,0)</f>
        <v>0</v>
      </c>
      <c r="K363" s="49">
        <f>IF(Table2[[#This Row],[Order Priority]]=Introduction!$B$44,1,0)</f>
        <v>1</v>
      </c>
      <c r="L363" s="49">
        <f>IF(Table2[[#This Row],[Order Priority]]=Introduction!$B$45,1,0)</f>
        <v>0</v>
      </c>
      <c r="M363" s="49">
        <f>IF(Table2[[#This Row],[Ship Mode]]=Introduction!$C$42,1,0)</f>
        <v>0</v>
      </c>
      <c r="N363" s="48">
        <f>IF(Table2[[#This Row],[Ship Mode]]=Introduction!$C$44,1,0)</f>
        <v>1</v>
      </c>
      <c r="O363" s="48">
        <f>IF(Table2[[#This Row],[Customer Segment]]=Introduction!$D$45,1,0)</f>
        <v>0</v>
      </c>
      <c r="P363" s="48">
        <f>IF(Table2[[#This Row],[Customer Segment]]=Introduction!$D$42,1,0)</f>
        <v>1</v>
      </c>
      <c r="Q363" s="48">
        <f>IF(Table2[[#This Row],[Customer Segment]]=Introduction!$D$44,1,0)</f>
        <v>0</v>
      </c>
      <c r="R363" s="38">
        <v>5.48</v>
      </c>
      <c r="S3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customFormat="1" x14ac:dyDescent="0.2">
      <c r="A364" s="1" t="s">
        <v>23</v>
      </c>
      <c r="B364" s="1" t="s">
        <v>2</v>
      </c>
      <c r="C364" s="1" t="s">
        <v>15</v>
      </c>
      <c r="D364" s="44">
        <v>0.03</v>
      </c>
      <c r="E364" s="44">
        <v>808.49</v>
      </c>
      <c r="F364" s="44">
        <v>55.3</v>
      </c>
      <c r="G364" s="44">
        <v>0.4</v>
      </c>
      <c r="H364" s="44">
        <v>7576.11</v>
      </c>
      <c r="I364" s="49">
        <f>IF(Table2[[#This Row],[Order Priority]]=Introduction!$B$42,1,0)</f>
        <v>0</v>
      </c>
      <c r="J364" s="49">
        <f>IF(Table2[[#This Row],[Order Priority]]=Introduction!$B$43,1,0)</f>
        <v>0</v>
      </c>
      <c r="K364" s="49">
        <f>IF(Table2[[#This Row],[Order Priority]]=Introduction!$B$44,1,0)</f>
        <v>1</v>
      </c>
      <c r="L364" s="49">
        <f>IF(Table2[[#This Row],[Order Priority]]=Introduction!$B$45,1,0)</f>
        <v>0</v>
      </c>
      <c r="M364" s="49">
        <f>IF(Table2[[#This Row],[Ship Mode]]=Introduction!$C$42,1,0)</f>
        <v>1</v>
      </c>
      <c r="N364" s="48">
        <f>IF(Table2[[#This Row],[Ship Mode]]=Introduction!$C$44,1,0)</f>
        <v>0</v>
      </c>
      <c r="O364" s="48">
        <f>IF(Table2[[#This Row],[Customer Segment]]=Introduction!$D$45,1,0)</f>
        <v>0</v>
      </c>
      <c r="P364" s="48">
        <f>IF(Table2[[#This Row],[Customer Segment]]=Introduction!$D$42,1,0)</f>
        <v>1</v>
      </c>
      <c r="Q364" s="48">
        <f>IF(Table2[[#This Row],[Customer Segment]]=Introduction!$D$44,1,0)</f>
        <v>0</v>
      </c>
      <c r="R364" s="41">
        <v>8201.33</v>
      </c>
      <c r="S3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customFormat="1" x14ac:dyDescent="0.2">
      <c r="A365" s="1" t="s">
        <v>23</v>
      </c>
      <c r="B365" s="1" t="s">
        <v>14</v>
      </c>
      <c r="C365" s="1" t="s">
        <v>15</v>
      </c>
      <c r="D365" s="46">
        <v>0</v>
      </c>
      <c r="E365" s="46">
        <v>6.48</v>
      </c>
      <c r="F365" s="46">
        <v>8.19</v>
      </c>
      <c r="G365" s="46">
        <v>0.37</v>
      </c>
      <c r="H365" s="46">
        <v>-43.26</v>
      </c>
      <c r="I365" s="49">
        <f>IF(Table2[[#This Row],[Order Priority]]=Introduction!$B$42,1,0)</f>
        <v>0</v>
      </c>
      <c r="J365" s="49">
        <f>IF(Table2[[#This Row],[Order Priority]]=Introduction!$B$43,1,0)</f>
        <v>0</v>
      </c>
      <c r="K365" s="49">
        <f>IF(Table2[[#This Row],[Order Priority]]=Introduction!$B$44,1,0)</f>
        <v>1</v>
      </c>
      <c r="L365" s="49">
        <f>IF(Table2[[#This Row],[Order Priority]]=Introduction!$B$45,1,0)</f>
        <v>0</v>
      </c>
      <c r="M365" s="49">
        <f>IF(Table2[[#This Row],[Ship Mode]]=Introduction!$C$42,1,0)</f>
        <v>0</v>
      </c>
      <c r="N365" s="48">
        <f>IF(Table2[[#This Row],[Ship Mode]]=Introduction!$C$44,1,0)</f>
        <v>1</v>
      </c>
      <c r="O365" s="48">
        <f>IF(Table2[[#This Row],[Customer Segment]]=Introduction!$D$45,1,0)</f>
        <v>0</v>
      </c>
      <c r="P365" s="48">
        <f>IF(Table2[[#This Row],[Customer Segment]]=Introduction!$D$42,1,0)</f>
        <v>1</v>
      </c>
      <c r="Q365" s="48">
        <f>IF(Table2[[#This Row],[Customer Segment]]=Introduction!$D$44,1,0)</f>
        <v>0</v>
      </c>
      <c r="R365" s="38">
        <v>22.67</v>
      </c>
      <c r="S3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customFormat="1" x14ac:dyDescent="0.2">
      <c r="A366" s="1" t="s">
        <v>92</v>
      </c>
      <c r="B366" s="1" t="s">
        <v>2</v>
      </c>
      <c r="C366" s="1" t="s">
        <v>70</v>
      </c>
      <c r="D366" s="44">
        <v>0.01</v>
      </c>
      <c r="E366" s="44">
        <v>160.97999999999999</v>
      </c>
      <c r="F366" s="44">
        <v>30</v>
      </c>
      <c r="G366" s="44">
        <v>0.62</v>
      </c>
      <c r="H366" s="44">
        <v>788.79</v>
      </c>
      <c r="I366" s="49">
        <f>IF(Table2[[#This Row],[Order Priority]]=Introduction!$B$42,1,0)</f>
        <v>0</v>
      </c>
      <c r="J366" s="49">
        <f>IF(Table2[[#This Row],[Order Priority]]=Introduction!$B$43,1,0)</f>
        <v>0</v>
      </c>
      <c r="K366" s="49">
        <f>IF(Table2[[#This Row],[Order Priority]]=Introduction!$B$44,1,0)</f>
        <v>0</v>
      </c>
      <c r="L366" s="49">
        <f>IF(Table2[[#This Row],[Order Priority]]=Introduction!$B$45,1,0)</f>
        <v>1</v>
      </c>
      <c r="M366" s="49">
        <f>IF(Table2[[#This Row],[Ship Mode]]=Introduction!$C$42,1,0)</f>
        <v>1</v>
      </c>
      <c r="N366" s="48">
        <f>IF(Table2[[#This Row],[Ship Mode]]=Introduction!$C$44,1,0)</f>
        <v>0</v>
      </c>
      <c r="O366" s="48">
        <f>IF(Table2[[#This Row],[Customer Segment]]=Introduction!$D$45,1,0)</f>
        <v>0</v>
      </c>
      <c r="P366" s="48">
        <f>IF(Table2[[#This Row],[Customer Segment]]=Introduction!$D$42,1,0)</f>
        <v>0</v>
      </c>
      <c r="Q366" s="48">
        <f>IF(Table2[[#This Row],[Customer Segment]]=Introduction!$D$44,1,0)</f>
        <v>0</v>
      </c>
      <c r="R366" s="41">
        <v>1634.67</v>
      </c>
      <c r="S3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customFormat="1" x14ac:dyDescent="0.2">
      <c r="A367" s="1" t="s">
        <v>46</v>
      </c>
      <c r="B367" s="1" t="s">
        <v>14</v>
      </c>
      <c r="C367" s="1" t="s">
        <v>70</v>
      </c>
      <c r="D367" s="46">
        <v>0.05</v>
      </c>
      <c r="E367" s="46">
        <v>7.64</v>
      </c>
      <c r="F367" s="46">
        <v>5.83</v>
      </c>
      <c r="G367" s="46">
        <v>0.36</v>
      </c>
      <c r="H367" s="46">
        <v>-21.018000000000001</v>
      </c>
      <c r="I367" s="49">
        <f>IF(Table2[[#This Row],[Order Priority]]=Introduction!$B$42,1,0)</f>
        <v>0</v>
      </c>
      <c r="J367" s="49">
        <f>IF(Table2[[#This Row],[Order Priority]]=Introduction!$B$43,1,0)</f>
        <v>0</v>
      </c>
      <c r="K367" s="49">
        <f>IF(Table2[[#This Row],[Order Priority]]=Introduction!$B$44,1,0)</f>
        <v>0</v>
      </c>
      <c r="L367" s="49">
        <f>IF(Table2[[#This Row],[Order Priority]]=Introduction!$B$45,1,0)</f>
        <v>0</v>
      </c>
      <c r="M367" s="49">
        <f>IF(Table2[[#This Row],[Ship Mode]]=Introduction!$C$42,1,0)</f>
        <v>0</v>
      </c>
      <c r="N367" s="48">
        <f>IF(Table2[[#This Row],[Ship Mode]]=Introduction!$C$44,1,0)</f>
        <v>1</v>
      </c>
      <c r="O367" s="48">
        <f>IF(Table2[[#This Row],[Customer Segment]]=Introduction!$D$45,1,0)</f>
        <v>0</v>
      </c>
      <c r="P367" s="48">
        <f>IF(Table2[[#This Row],[Customer Segment]]=Introduction!$D$42,1,0)</f>
        <v>0</v>
      </c>
      <c r="Q367" s="48">
        <f>IF(Table2[[#This Row],[Customer Segment]]=Introduction!$D$44,1,0)</f>
        <v>0</v>
      </c>
      <c r="R367" s="38">
        <v>16.600000000000001</v>
      </c>
      <c r="S3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customFormat="1" x14ac:dyDescent="0.2">
      <c r="A368" s="1" t="s">
        <v>46</v>
      </c>
      <c r="B368" s="1" t="s">
        <v>2</v>
      </c>
      <c r="C368" s="1" t="s">
        <v>70</v>
      </c>
      <c r="D368" s="44">
        <v>0.04</v>
      </c>
      <c r="E368" s="44">
        <v>218.75</v>
      </c>
      <c r="F368" s="44">
        <v>69.64</v>
      </c>
      <c r="G368" s="44">
        <v>0.72</v>
      </c>
      <c r="H368" s="44">
        <v>-655.52987499999995</v>
      </c>
      <c r="I368" s="49">
        <f>IF(Table2[[#This Row],[Order Priority]]=Introduction!$B$42,1,0)</f>
        <v>0</v>
      </c>
      <c r="J368" s="49">
        <f>IF(Table2[[#This Row],[Order Priority]]=Introduction!$B$43,1,0)</f>
        <v>0</v>
      </c>
      <c r="K368" s="49">
        <f>IF(Table2[[#This Row],[Order Priority]]=Introduction!$B$44,1,0)</f>
        <v>0</v>
      </c>
      <c r="L368" s="49">
        <f>IF(Table2[[#This Row],[Order Priority]]=Introduction!$B$45,1,0)</f>
        <v>0</v>
      </c>
      <c r="M368" s="49">
        <f>IF(Table2[[#This Row],[Ship Mode]]=Introduction!$C$42,1,0)</f>
        <v>1</v>
      </c>
      <c r="N368" s="48">
        <f>IF(Table2[[#This Row],[Ship Mode]]=Introduction!$C$44,1,0)</f>
        <v>0</v>
      </c>
      <c r="O368" s="48">
        <f>IF(Table2[[#This Row],[Customer Segment]]=Introduction!$D$45,1,0)</f>
        <v>0</v>
      </c>
      <c r="P368" s="48">
        <f>IF(Table2[[#This Row],[Customer Segment]]=Introduction!$D$42,1,0)</f>
        <v>0</v>
      </c>
      <c r="Q368" s="48">
        <f>IF(Table2[[#This Row],[Customer Segment]]=Introduction!$D$44,1,0)</f>
        <v>0</v>
      </c>
      <c r="R368" s="41">
        <v>2285.41</v>
      </c>
      <c r="S3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customFormat="1" x14ac:dyDescent="0.2">
      <c r="A369" s="1" t="s">
        <v>46</v>
      </c>
      <c r="B369" s="1" t="s">
        <v>14</v>
      </c>
      <c r="C369" s="1" t="s">
        <v>70</v>
      </c>
      <c r="D369" s="46">
        <v>0</v>
      </c>
      <c r="E369" s="46">
        <v>6.98</v>
      </c>
      <c r="F369" s="46">
        <v>1.6</v>
      </c>
      <c r="G369" s="46">
        <v>0.38</v>
      </c>
      <c r="H369" s="46">
        <v>-343.86799999999999</v>
      </c>
      <c r="I369" s="49">
        <f>IF(Table2[[#This Row],[Order Priority]]=Introduction!$B$42,1,0)</f>
        <v>0</v>
      </c>
      <c r="J369" s="49">
        <f>IF(Table2[[#This Row],[Order Priority]]=Introduction!$B$43,1,0)</f>
        <v>0</v>
      </c>
      <c r="K369" s="49">
        <f>IF(Table2[[#This Row],[Order Priority]]=Introduction!$B$44,1,0)</f>
        <v>0</v>
      </c>
      <c r="L369" s="49">
        <f>IF(Table2[[#This Row],[Order Priority]]=Introduction!$B$45,1,0)</f>
        <v>0</v>
      </c>
      <c r="M369" s="49">
        <f>IF(Table2[[#This Row],[Ship Mode]]=Introduction!$C$42,1,0)</f>
        <v>0</v>
      </c>
      <c r="N369" s="48">
        <f>IF(Table2[[#This Row],[Ship Mode]]=Introduction!$C$44,1,0)</f>
        <v>1</v>
      </c>
      <c r="O369" s="48">
        <f>IF(Table2[[#This Row],[Customer Segment]]=Introduction!$D$45,1,0)</f>
        <v>0</v>
      </c>
      <c r="P369" s="48">
        <f>IF(Table2[[#This Row],[Customer Segment]]=Introduction!$D$42,1,0)</f>
        <v>0</v>
      </c>
      <c r="Q369" s="48">
        <f>IF(Table2[[#This Row],[Customer Segment]]=Introduction!$D$44,1,0)</f>
        <v>0</v>
      </c>
      <c r="R369" s="38">
        <v>64.48</v>
      </c>
      <c r="S3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customFormat="1" x14ac:dyDescent="0.2">
      <c r="A370" s="1" t="s">
        <v>1</v>
      </c>
      <c r="B370" s="1" t="s">
        <v>14</v>
      </c>
      <c r="C370" s="1" t="s">
        <v>70</v>
      </c>
      <c r="D370" s="44">
        <v>0.03</v>
      </c>
      <c r="E370" s="44">
        <v>6.37</v>
      </c>
      <c r="F370" s="44">
        <v>5.19</v>
      </c>
      <c r="G370" s="44">
        <v>0.38</v>
      </c>
      <c r="H370" s="44">
        <v>-29.092700000000001</v>
      </c>
      <c r="I370" s="49">
        <f>IF(Table2[[#This Row],[Order Priority]]=Introduction!$B$42,1,0)</f>
        <v>1</v>
      </c>
      <c r="J370" s="49">
        <f>IF(Table2[[#This Row],[Order Priority]]=Introduction!$B$43,1,0)</f>
        <v>0</v>
      </c>
      <c r="K370" s="49">
        <f>IF(Table2[[#This Row],[Order Priority]]=Introduction!$B$44,1,0)</f>
        <v>0</v>
      </c>
      <c r="L370" s="49">
        <f>IF(Table2[[#This Row],[Order Priority]]=Introduction!$B$45,1,0)</f>
        <v>0</v>
      </c>
      <c r="M370" s="49">
        <f>IF(Table2[[#This Row],[Ship Mode]]=Introduction!$C$42,1,0)</f>
        <v>0</v>
      </c>
      <c r="N370" s="48">
        <f>IF(Table2[[#This Row],[Ship Mode]]=Introduction!$C$44,1,0)</f>
        <v>1</v>
      </c>
      <c r="O370" s="48">
        <f>IF(Table2[[#This Row],[Customer Segment]]=Introduction!$D$45,1,0)</f>
        <v>0</v>
      </c>
      <c r="P370" s="48">
        <f>IF(Table2[[#This Row],[Customer Segment]]=Introduction!$D$42,1,0)</f>
        <v>0</v>
      </c>
      <c r="Q370" s="48">
        <f>IF(Table2[[#This Row],[Customer Segment]]=Introduction!$D$44,1,0)</f>
        <v>0</v>
      </c>
      <c r="R370" s="41">
        <v>89.79</v>
      </c>
      <c r="S3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customFormat="1" x14ac:dyDescent="0.2">
      <c r="A371" s="1" t="s">
        <v>1</v>
      </c>
      <c r="B371" s="1" t="s">
        <v>2</v>
      </c>
      <c r="C371" s="1" t="s">
        <v>15</v>
      </c>
      <c r="D371" s="46">
        <v>0.06</v>
      </c>
      <c r="E371" s="46">
        <v>80.97</v>
      </c>
      <c r="F371" s="46">
        <v>33.6</v>
      </c>
      <c r="G371" s="46">
        <v>0.37</v>
      </c>
      <c r="H371" s="46">
        <v>-15.1844</v>
      </c>
      <c r="I371" s="49">
        <f>IF(Table2[[#This Row],[Order Priority]]=Introduction!$B$42,1,0)</f>
        <v>1</v>
      </c>
      <c r="J371" s="49">
        <f>IF(Table2[[#This Row],[Order Priority]]=Introduction!$B$43,1,0)</f>
        <v>0</v>
      </c>
      <c r="K371" s="49">
        <f>IF(Table2[[#This Row],[Order Priority]]=Introduction!$B$44,1,0)</f>
        <v>0</v>
      </c>
      <c r="L371" s="49">
        <f>IF(Table2[[#This Row],[Order Priority]]=Introduction!$B$45,1,0)</f>
        <v>0</v>
      </c>
      <c r="M371" s="49">
        <f>IF(Table2[[#This Row],[Ship Mode]]=Introduction!$C$42,1,0)</f>
        <v>1</v>
      </c>
      <c r="N371" s="48">
        <f>IF(Table2[[#This Row],[Ship Mode]]=Introduction!$C$44,1,0)</f>
        <v>0</v>
      </c>
      <c r="O371" s="48">
        <f>IF(Table2[[#This Row],[Customer Segment]]=Introduction!$D$45,1,0)</f>
        <v>0</v>
      </c>
      <c r="P371" s="48">
        <f>IF(Table2[[#This Row],[Customer Segment]]=Introduction!$D$42,1,0)</f>
        <v>1</v>
      </c>
      <c r="Q371" s="48">
        <f>IF(Table2[[#This Row],[Customer Segment]]=Introduction!$D$44,1,0)</f>
        <v>0</v>
      </c>
      <c r="R371" s="38">
        <v>799.76</v>
      </c>
      <c r="S3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customFormat="1" x14ac:dyDescent="0.2">
      <c r="A372" s="1" t="s">
        <v>23</v>
      </c>
      <c r="B372" s="1" t="s">
        <v>14</v>
      </c>
      <c r="C372" s="1" t="s">
        <v>70</v>
      </c>
      <c r="D372" s="44">
        <v>0.01</v>
      </c>
      <c r="E372" s="44">
        <v>3.08</v>
      </c>
      <c r="F372" s="44">
        <v>0.5</v>
      </c>
      <c r="G372" s="44">
        <v>0.37</v>
      </c>
      <c r="H372" s="44">
        <v>9.0045000000000002</v>
      </c>
      <c r="I372" s="49">
        <f>IF(Table2[[#This Row],[Order Priority]]=Introduction!$B$42,1,0)</f>
        <v>0</v>
      </c>
      <c r="J372" s="49">
        <f>IF(Table2[[#This Row],[Order Priority]]=Introduction!$B$43,1,0)</f>
        <v>0</v>
      </c>
      <c r="K372" s="49">
        <f>IF(Table2[[#This Row],[Order Priority]]=Introduction!$B$44,1,0)</f>
        <v>1</v>
      </c>
      <c r="L372" s="49">
        <f>IF(Table2[[#This Row],[Order Priority]]=Introduction!$B$45,1,0)</f>
        <v>0</v>
      </c>
      <c r="M372" s="49">
        <f>IF(Table2[[#This Row],[Ship Mode]]=Introduction!$C$42,1,0)</f>
        <v>0</v>
      </c>
      <c r="N372" s="48">
        <f>IF(Table2[[#This Row],[Ship Mode]]=Introduction!$C$44,1,0)</f>
        <v>1</v>
      </c>
      <c r="O372" s="48">
        <f>IF(Table2[[#This Row],[Customer Segment]]=Introduction!$D$45,1,0)</f>
        <v>0</v>
      </c>
      <c r="P372" s="48">
        <f>IF(Table2[[#This Row],[Customer Segment]]=Introduction!$D$42,1,0)</f>
        <v>0</v>
      </c>
      <c r="Q372" s="48">
        <f>IF(Table2[[#This Row],[Customer Segment]]=Introduction!$D$44,1,0)</f>
        <v>0</v>
      </c>
      <c r="R372" s="41">
        <v>13.05</v>
      </c>
      <c r="S3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customFormat="1" x14ac:dyDescent="0.2">
      <c r="A373" s="1" t="s">
        <v>23</v>
      </c>
      <c r="B373" s="1" t="s">
        <v>2</v>
      </c>
      <c r="C373" s="1" t="s">
        <v>3</v>
      </c>
      <c r="D373" s="46">
        <v>0.05</v>
      </c>
      <c r="E373" s="46">
        <v>424.21</v>
      </c>
      <c r="F373" s="46">
        <v>110.2</v>
      </c>
      <c r="G373" s="46">
        <v>0.67</v>
      </c>
      <c r="H373" s="46">
        <v>-213.40280000000001</v>
      </c>
      <c r="I373" s="49">
        <f>IF(Table2[[#This Row],[Order Priority]]=Introduction!$B$42,1,0)</f>
        <v>0</v>
      </c>
      <c r="J373" s="49">
        <f>IF(Table2[[#This Row],[Order Priority]]=Introduction!$B$43,1,0)</f>
        <v>0</v>
      </c>
      <c r="K373" s="49">
        <f>IF(Table2[[#This Row],[Order Priority]]=Introduction!$B$44,1,0)</f>
        <v>1</v>
      </c>
      <c r="L373" s="49">
        <f>IF(Table2[[#This Row],[Order Priority]]=Introduction!$B$45,1,0)</f>
        <v>0</v>
      </c>
      <c r="M373" s="49">
        <f>IF(Table2[[#This Row],[Ship Mode]]=Introduction!$C$42,1,0)</f>
        <v>1</v>
      </c>
      <c r="N373" s="48">
        <f>IF(Table2[[#This Row],[Ship Mode]]=Introduction!$C$44,1,0)</f>
        <v>0</v>
      </c>
      <c r="O373" s="48">
        <f>IF(Table2[[#This Row],[Customer Segment]]=Introduction!$D$45,1,0)</f>
        <v>1</v>
      </c>
      <c r="P373" s="48">
        <f>IF(Table2[[#This Row],[Customer Segment]]=Introduction!$D$42,1,0)</f>
        <v>0</v>
      </c>
      <c r="Q373" s="48">
        <f>IF(Table2[[#This Row],[Customer Segment]]=Introduction!$D$44,1,0)</f>
        <v>0</v>
      </c>
      <c r="R373" s="38">
        <v>4935.22</v>
      </c>
      <c r="S3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customFormat="1" x14ac:dyDescent="0.2">
      <c r="A374" s="1" t="s">
        <v>46</v>
      </c>
      <c r="B374" s="1" t="s">
        <v>14</v>
      </c>
      <c r="C374" s="1" t="s">
        <v>70</v>
      </c>
      <c r="D374" s="44">
        <v>0.03</v>
      </c>
      <c r="E374" s="44">
        <v>60.98</v>
      </c>
      <c r="F374" s="44">
        <v>1.99</v>
      </c>
      <c r="G374" s="44">
        <v>0.5</v>
      </c>
      <c r="H374" s="44">
        <v>976.2672</v>
      </c>
      <c r="I374" s="49">
        <f>IF(Table2[[#This Row],[Order Priority]]=Introduction!$B$42,1,0)</f>
        <v>0</v>
      </c>
      <c r="J374" s="49">
        <f>IF(Table2[[#This Row],[Order Priority]]=Introduction!$B$43,1,0)</f>
        <v>0</v>
      </c>
      <c r="K374" s="49">
        <f>IF(Table2[[#This Row],[Order Priority]]=Introduction!$B$44,1,0)</f>
        <v>0</v>
      </c>
      <c r="L374" s="49">
        <f>IF(Table2[[#This Row],[Order Priority]]=Introduction!$B$45,1,0)</f>
        <v>0</v>
      </c>
      <c r="M374" s="49">
        <f>IF(Table2[[#This Row],[Ship Mode]]=Introduction!$C$42,1,0)</f>
        <v>0</v>
      </c>
      <c r="N374" s="48">
        <f>IF(Table2[[#This Row],[Ship Mode]]=Introduction!$C$44,1,0)</f>
        <v>1</v>
      </c>
      <c r="O374" s="48">
        <f>IF(Table2[[#This Row],[Customer Segment]]=Introduction!$D$45,1,0)</f>
        <v>0</v>
      </c>
      <c r="P374" s="48">
        <f>IF(Table2[[#This Row],[Customer Segment]]=Introduction!$D$42,1,0)</f>
        <v>0</v>
      </c>
      <c r="Q374" s="48">
        <f>IF(Table2[[#This Row],[Customer Segment]]=Introduction!$D$44,1,0)</f>
        <v>0</v>
      </c>
      <c r="R374" s="41">
        <v>1414.88</v>
      </c>
      <c r="S3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customFormat="1" x14ac:dyDescent="0.2">
      <c r="A375" s="1" t="s">
        <v>46</v>
      </c>
      <c r="B375" s="1" t="s">
        <v>14</v>
      </c>
      <c r="C375" s="1" t="s">
        <v>70</v>
      </c>
      <c r="D375" s="46">
        <v>0.04</v>
      </c>
      <c r="E375" s="46">
        <v>3.08</v>
      </c>
      <c r="F375" s="46">
        <v>0.99</v>
      </c>
      <c r="G375" s="46">
        <v>0.37</v>
      </c>
      <c r="H375" s="46">
        <v>23.204699999999999</v>
      </c>
      <c r="I375" s="49">
        <f>IF(Table2[[#This Row],[Order Priority]]=Introduction!$B$42,1,0)</f>
        <v>0</v>
      </c>
      <c r="J375" s="49">
        <f>IF(Table2[[#This Row],[Order Priority]]=Introduction!$B$43,1,0)</f>
        <v>0</v>
      </c>
      <c r="K375" s="49">
        <f>IF(Table2[[#This Row],[Order Priority]]=Introduction!$B$44,1,0)</f>
        <v>0</v>
      </c>
      <c r="L375" s="49">
        <f>IF(Table2[[#This Row],[Order Priority]]=Introduction!$B$45,1,0)</f>
        <v>0</v>
      </c>
      <c r="M375" s="49">
        <f>IF(Table2[[#This Row],[Ship Mode]]=Introduction!$C$42,1,0)</f>
        <v>0</v>
      </c>
      <c r="N375" s="48">
        <f>IF(Table2[[#This Row],[Ship Mode]]=Introduction!$C$44,1,0)</f>
        <v>1</v>
      </c>
      <c r="O375" s="48">
        <f>IF(Table2[[#This Row],[Customer Segment]]=Introduction!$D$45,1,0)</f>
        <v>0</v>
      </c>
      <c r="P375" s="48">
        <f>IF(Table2[[#This Row],[Customer Segment]]=Introduction!$D$42,1,0)</f>
        <v>0</v>
      </c>
      <c r="Q375" s="48">
        <f>IF(Table2[[#This Row],[Customer Segment]]=Introduction!$D$44,1,0)</f>
        <v>0</v>
      </c>
      <c r="R375" s="38">
        <v>33.630000000000003</v>
      </c>
      <c r="S3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customFormat="1" x14ac:dyDescent="0.2">
      <c r="A376" s="1" t="s">
        <v>46</v>
      </c>
      <c r="B376" s="1" t="s">
        <v>14</v>
      </c>
      <c r="C376" s="1" t="s">
        <v>70</v>
      </c>
      <c r="D376" s="44">
        <v>0</v>
      </c>
      <c r="E376" s="44">
        <v>10.31</v>
      </c>
      <c r="F376" s="44">
        <v>1.79</v>
      </c>
      <c r="G376" s="44">
        <v>0.38</v>
      </c>
      <c r="H376" s="44">
        <v>167.46299999999999</v>
      </c>
      <c r="I376" s="49">
        <f>IF(Table2[[#This Row],[Order Priority]]=Introduction!$B$42,1,0)</f>
        <v>0</v>
      </c>
      <c r="J376" s="49">
        <f>IF(Table2[[#This Row],[Order Priority]]=Introduction!$B$43,1,0)</f>
        <v>0</v>
      </c>
      <c r="K376" s="49">
        <f>IF(Table2[[#This Row],[Order Priority]]=Introduction!$B$44,1,0)</f>
        <v>0</v>
      </c>
      <c r="L376" s="49">
        <f>IF(Table2[[#This Row],[Order Priority]]=Introduction!$B$45,1,0)</f>
        <v>0</v>
      </c>
      <c r="M376" s="49">
        <f>IF(Table2[[#This Row],[Ship Mode]]=Introduction!$C$42,1,0)</f>
        <v>0</v>
      </c>
      <c r="N376" s="48">
        <f>IF(Table2[[#This Row],[Ship Mode]]=Introduction!$C$44,1,0)</f>
        <v>1</v>
      </c>
      <c r="O376" s="48">
        <f>IF(Table2[[#This Row],[Customer Segment]]=Introduction!$D$45,1,0)</f>
        <v>0</v>
      </c>
      <c r="P376" s="48">
        <f>IF(Table2[[#This Row],[Customer Segment]]=Introduction!$D$42,1,0)</f>
        <v>0</v>
      </c>
      <c r="Q376" s="48">
        <f>IF(Table2[[#This Row],[Customer Segment]]=Introduction!$D$44,1,0)</f>
        <v>0</v>
      </c>
      <c r="R376" s="41">
        <v>242.7</v>
      </c>
      <c r="S3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customFormat="1" x14ac:dyDescent="0.2">
      <c r="A377" s="1" t="s">
        <v>1</v>
      </c>
      <c r="B377" s="1" t="s">
        <v>14</v>
      </c>
      <c r="C377" s="1" t="s">
        <v>70</v>
      </c>
      <c r="D377" s="46">
        <v>0.1</v>
      </c>
      <c r="E377" s="46">
        <v>154.13</v>
      </c>
      <c r="F377" s="46">
        <v>69</v>
      </c>
      <c r="G377" s="46">
        <v>0.68</v>
      </c>
      <c r="H377" s="46">
        <v>-372.48597100000001</v>
      </c>
      <c r="I377" s="49">
        <f>IF(Table2[[#This Row],[Order Priority]]=Introduction!$B$42,1,0)</f>
        <v>1</v>
      </c>
      <c r="J377" s="49">
        <f>IF(Table2[[#This Row],[Order Priority]]=Introduction!$B$43,1,0)</f>
        <v>0</v>
      </c>
      <c r="K377" s="49">
        <f>IF(Table2[[#This Row],[Order Priority]]=Introduction!$B$44,1,0)</f>
        <v>0</v>
      </c>
      <c r="L377" s="49">
        <f>IF(Table2[[#This Row],[Order Priority]]=Introduction!$B$45,1,0)</f>
        <v>0</v>
      </c>
      <c r="M377" s="49">
        <f>IF(Table2[[#This Row],[Ship Mode]]=Introduction!$C$42,1,0)</f>
        <v>0</v>
      </c>
      <c r="N377" s="48">
        <f>IF(Table2[[#This Row],[Ship Mode]]=Introduction!$C$44,1,0)</f>
        <v>1</v>
      </c>
      <c r="O377" s="48">
        <f>IF(Table2[[#This Row],[Customer Segment]]=Introduction!$D$45,1,0)</f>
        <v>0</v>
      </c>
      <c r="P377" s="48">
        <f>IF(Table2[[#This Row],[Customer Segment]]=Introduction!$D$42,1,0)</f>
        <v>0</v>
      </c>
      <c r="Q377" s="48">
        <f>IF(Table2[[#This Row],[Customer Segment]]=Introduction!$D$44,1,0)</f>
        <v>0</v>
      </c>
      <c r="R377" s="38">
        <v>1216.32</v>
      </c>
      <c r="S3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customFormat="1" x14ac:dyDescent="0.2">
      <c r="A378" s="1" t="s">
        <v>1</v>
      </c>
      <c r="B378" s="1" t="s">
        <v>14</v>
      </c>
      <c r="C378" s="1" t="s">
        <v>47</v>
      </c>
      <c r="D378" s="44">
        <v>0</v>
      </c>
      <c r="E378" s="44">
        <v>12.97</v>
      </c>
      <c r="F378" s="44">
        <v>1.49</v>
      </c>
      <c r="G378" s="44">
        <v>0.35</v>
      </c>
      <c r="H378" s="44">
        <v>180.23490000000001</v>
      </c>
      <c r="I378" s="49">
        <f>IF(Table2[[#This Row],[Order Priority]]=Introduction!$B$42,1,0)</f>
        <v>1</v>
      </c>
      <c r="J378" s="49">
        <f>IF(Table2[[#This Row],[Order Priority]]=Introduction!$B$43,1,0)</f>
        <v>0</v>
      </c>
      <c r="K378" s="49">
        <f>IF(Table2[[#This Row],[Order Priority]]=Introduction!$B$44,1,0)</f>
        <v>0</v>
      </c>
      <c r="L378" s="49">
        <f>IF(Table2[[#This Row],[Order Priority]]=Introduction!$B$45,1,0)</f>
        <v>0</v>
      </c>
      <c r="M378" s="49">
        <f>IF(Table2[[#This Row],[Ship Mode]]=Introduction!$C$42,1,0)</f>
        <v>0</v>
      </c>
      <c r="N378" s="48">
        <f>IF(Table2[[#This Row],[Ship Mode]]=Introduction!$C$44,1,0)</f>
        <v>1</v>
      </c>
      <c r="O378" s="48">
        <f>IF(Table2[[#This Row],[Customer Segment]]=Introduction!$D$45,1,0)</f>
        <v>0</v>
      </c>
      <c r="P378" s="48">
        <f>IF(Table2[[#This Row],[Customer Segment]]=Introduction!$D$42,1,0)</f>
        <v>0</v>
      </c>
      <c r="Q378" s="48">
        <f>IF(Table2[[#This Row],[Customer Segment]]=Introduction!$D$44,1,0)</f>
        <v>1</v>
      </c>
      <c r="R378" s="41">
        <v>261.20999999999998</v>
      </c>
      <c r="S3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customFormat="1" x14ac:dyDescent="0.2">
      <c r="A379" s="1" t="s">
        <v>1</v>
      </c>
      <c r="B379" s="1" t="s">
        <v>14</v>
      </c>
      <c r="C379" s="1" t="s">
        <v>47</v>
      </c>
      <c r="D379" s="46">
        <v>0.06</v>
      </c>
      <c r="E379" s="46">
        <v>4.91</v>
      </c>
      <c r="F379" s="46">
        <v>0.5</v>
      </c>
      <c r="G379" s="46">
        <v>0.36</v>
      </c>
      <c r="H379" s="46">
        <v>29.525099999999998</v>
      </c>
      <c r="I379" s="49">
        <f>IF(Table2[[#This Row],[Order Priority]]=Introduction!$B$42,1,0)</f>
        <v>1</v>
      </c>
      <c r="J379" s="49">
        <f>IF(Table2[[#This Row],[Order Priority]]=Introduction!$B$43,1,0)</f>
        <v>0</v>
      </c>
      <c r="K379" s="49">
        <f>IF(Table2[[#This Row],[Order Priority]]=Introduction!$B$44,1,0)</f>
        <v>0</v>
      </c>
      <c r="L379" s="49">
        <f>IF(Table2[[#This Row],[Order Priority]]=Introduction!$B$45,1,0)</f>
        <v>0</v>
      </c>
      <c r="M379" s="49">
        <f>IF(Table2[[#This Row],[Ship Mode]]=Introduction!$C$42,1,0)</f>
        <v>0</v>
      </c>
      <c r="N379" s="48">
        <f>IF(Table2[[#This Row],[Ship Mode]]=Introduction!$C$44,1,0)</f>
        <v>1</v>
      </c>
      <c r="O379" s="48">
        <f>IF(Table2[[#This Row],[Customer Segment]]=Introduction!$D$45,1,0)</f>
        <v>0</v>
      </c>
      <c r="P379" s="48">
        <f>IF(Table2[[#This Row],[Customer Segment]]=Introduction!$D$42,1,0)</f>
        <v>0</v>
      </c>
      <c r="Q379" s="48">
        <f>IF(Table2[[#This Row],[Customer Segment]]=Introduction!$D$44,1,0)</f>
        <v>1</v>
      </c>
      <c r="R379" s="38">
        <v>42.79</v>
      </c>
      <c r="S3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customFormat="1" x14ac:dyDescent="0.2">
      <c r="A380" s="1" t="s">
        <v>13</v>
      </c>
      <c r="B380" s="1" t="s">
        <v>2</v>
      </c>
      <c r="C380" s="1" t="s">
        <v>70</v>
      </c>
      <c r="D380" s="44">
        <v>0.09</v>
      </c>
      <c r="E380" s="44">
        <v>122.99</v>
      </c>
      <c r="F380" s="44">
        <v>70.2</v>
      </c>
      <c r="G380" s="44">
        <v>0.74</v>
      </c>
      <c r="H380" s="44">
        <v>-2426.5500000000002</v>
      </c>
      <c r="I380" s="49">
        <f>IF(Table2[[#This Row],[Order Priority]]=Introduction!$B$42,1,0)</f>
        <v>0</v>
      </c>
      <c r="J380" s="49">
        <f>IF(Table2[[#This Row],[Order Priority]]=Introduction!$B$43,1,0)</f>
        <v>1</v>
      </c>
      <c r="K380" s="49">
        <f>IF(Table2[[#This Row],[Order Priority]]=Introduction!$B$44,1,0)</f>
        <v>0</v>
      </c>
      <c r="L380" s="49">
        <f>IF(Table2[[#This Row],[Order Priority]]=Introduction!$B$45,1,0)</f>
        <v>0</v>
      </c>
      <c r="M380" s="49">
        <f>IF(Table2[[#This Row],[Ship Mode]]=Introduction!$C$42,1,0)</f>
        <v>1</v>
      </c>
      <c r="N380" s="48">
        <f>IF(Table2[[#This Row],[Ship Mode]]=Introduction!$C$44,1,0)</f>
        <v>0</v>
      </c>
      <c r="O380" s="48">
        <f>IF(Table2[[#This Row],[Customer Segment]]=Introduction!$D$45,1,0)</f>
        <v>0</v>
      </c>
      <c r="P380" s="48">
        <f>IF(Table2[[#This Row],[Customer Segment]]=Introduction!$D$42,1,0)</f>
        <v>0</v>
      </c>
      <c r="Q380" s="48">
        <f>IF(Table2[[#This Row],[Customer Segment]]=Introduction!$D$44,1,0)</f>
        <v>0</v>
      </c>
      <c r="R380" s="41">
        <v>5718.85</v>
      </c>
      <c r="S3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customFormat="1" x14ac:dyDescent="0.2">
      <c r="A381" s="1" t="s">
        <v>13</v>
      </c>
      <c r="B381" s="1" t="s">
        <v>2</v>
      </c>
      <c r="C381" s="1" t="s">
        <v>70</v>
      </c>
      <c r="D381" s="46">
        <v>0.09</v>
      </c>
      <c r="E381" s="46">
        <v>122.99</v>
      </c>
      <c r="F381" s="46">
        <v>70.2</v>
      </c>
      <c r="G381" s="46">
        <v>0.74</v>
      </c>
      <c r="H381" s="46">
        <v>-2426.5500000000002</v>
      </c>
      <c r="I381" s="49">
        <f>IF(Table2[[#This Row],[Order Priority]]=Introduction!$B$42,1,0)</f>
        <v>0</v>
      </c>
      <c r="J381" s="49">
        <f>IF(Table2[[#This Row],[Order Priority]]=Introduction!$B$43,1,0)</f>
        <v>1</v>
      </c>
      <c r="K381" s="49">
        <f>IF(Table2[[#This Row],[Order Priority]]=Introduction!$B$44,1,0)</f>
        <v>0</v>
      </c>
      <c r="L381" s="49">
        <f>IF(Table2[[#This Row],[Order Priority]]=Introduction!$B$45,1,0)</f>
        <v>0</v>
      </c>
      <c r="M381" s="49">
        <f>IF(Table2[[#This Row],[Ship Mode]]=Introduction!$C$42,1,0)</f>
        <v>1</v>
      </c>
      <c r="N381" s="48">
        <f>IF(Table2[[#This Row],[Ship Mode]]=Introduction!$C$44,1,0)</f>
        <v>0</v>
      </c>
      <c r="O381" s="48">
        <f>IF(Table2[[#This Row],[Customer Segment]]=Introduction!$D$45,1,0)</f>
        <v>0</v>
      </c>
      <c r="P381" s="48">
        <f>IF(Table2[[#This Row],[Customer Segment]]=Introduction!$D$42,1,0)</f>
        <v>0</v>
      </c>
      <c r="Q381" s="48">
        <f>IF(Table2[[#This Row],[Customer Segment]]=Introduction!$D$44,1,0)</f>
        <v>0</v>
      </c>
      <c r="R381" s="38">
        <v>1400.53</v>
      </c>
      <c r="S3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customFormat="1" x14ac:dyDescent="0.2">
      <c r="A382" s="1" t="s">
        <v>23</v>
      </c>
      <c r="B382" s="1" t="s">
        <v>14</v>
      </c>
      <c r="C382" s="1" t="s">
        <v>70</v>
      </c>
      <c r="D382" s="44">
        <v>0.02</v>
      </c>
      <c r="E382" s="44">
        <v>1.1399999999999999</v>
      </c>
      <c r="F382" s="44">
        <v>0.7</v>
      </c>
      <c r="G382" s="44">
        <v>0.38</v>
      </c>
      <c r="H382" s="44">
        <v>-0.49</v>
      </c>
      <c r="I382" s="49">
        <f>IF(Table2[[#This Row],[Order Priority]]=Introduction!$B$42,1,0)</f>
        <v>0</v>
      </c>
      <c r="J382" s="49">
        <f>IF(Table2[[#This Row],[Order Priority]]=Introduction!$B$43,1,0)</f>
        <v>0</v>
      </c>
      <c r="K382" s="49">
        <f>IF(Table2[[#This Row],[Order Priority]]=Introduction!$B$44,1,0)</f>
        <v>1</v>
      </c>
      <c r="L382" s="49">
        <f>IF(Table2[[#This Row],[Order Priority]]=Introduction!$B$45,1,0)</f>
        <v>0</v>
      </c>
      <c r="M382" s="49">
        <f>IF(Table2[[#This Row],[Ship Mode]]=Introduction!$C$42,1,0)</f>
        <v>0</v>
      </c>
      <c r="N382" s="48">
        <f>IF(Table2[[#This Row],[Ship Mode]]=Introduction!$C$44,1,0)</f>
        <v>1</v>
      </c>
      <c r="O382" s="48">
        <f>IF(Table2[[#This Row],[Customer Segment]]=Introduction!$D$45,1,0)</f>
        <v>0</v>
      </c>
      <c r="P382" s="48">
        <f>IF(Table2[[#This Row],[Customer Segment]]=Introduction!$D$42,1,0)</f>
        <v>0</v>
      </c>
      <c r="Q382" s="48">
        <f>IF(Table2[[#This Row],[Customer Segment]]=Introduction!$D$44,1,0)</f>
        <v>0</v>
      </c>
      <c r="R382" s="41">
        <v>44.85</v>
      </c>
      <c r="S3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customFormat="1" x14ac:dyDescent="0.2">
      <c r="A383" s="1" t="s">
        <v>92</v>
      </c>
      <c r="B383" s="1" t="s">
        <v>14</v>
      </c>
      <c r="C383" s="1" t="s">
        <v>3</v>
      </c>
      <c r="D383" s="46">
        <v>0.09</v>
      </c>
      <c r="E383" s="46">
        <v>6.28</v>
      </c>
      <c r="F383" s="46">
        <v>5.41</v>
      </c>
      <c r="G383" s="46">
        <v>0.53</v>
      </c>
      <c r="H383" s="46">
        <v>-61.59</v>
      </c>
      <c r="I383" s="49">
        <f>IF(Table2[[#This Row],[Order Priority]]=Introduction!$B$42,1,0)</f>
        <v>0</v>
      </c>
      <c r="J383" s="49">
        <f>IF(Table2[[#This Row],[Order Priority]]=Introduction!$B$43,1,0)</f>
        <v>0</v>
      </c>
      <c r="K383" s="49">
        <f>IF(Table2[[#This Row],[Order Priority]]=Introduction!$B$44,1,0)</f>
        <v>0</v>
      </c>
      <c r="L383" s="49">
        <f>IF(Table2[[#This Row],[Order Priority]]=Introduction!$B$45,1,0)</f>
        <v>1</v>
      </c>
      <c r="M383" s="49">
        <f>IF(Table2[[#This Row],[Ship Mode]]=Introduction!$C$42,1,0)</f>
        <v>0</v>
      </c>
      <c r="N383" s="48">
        <f>IF(Table2[[#This Row],[Ship Mode]]=Introduction!$C$44,1,0)</f>
        <v>1</v>
      </c>
      <c r="O383" s="48">
        <f>IF(Table2[[#This Row],[Customer Segment]]=Introduction!$D$45,1,0)</f>
        <v>1</v>
      </c>
      <c r="P383" s="48">
        <f>IF(Table2[[#This Row],[Customer Segment]]=Introduction!$D$42,1,0)</f>
        <v>0</v>
      </c>
      <c r="Q383" s="48">
        <f>IF(Table2[[#This Row],[Customer Segment]]=Introduction!$D$44,1,0)</f>
        <v>0</v>
      </c>
      <c r="R383" s="38">
        <v>355.4</v>
      </c>
      <c r="S3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customFormat="1" x14ac:dyDescent="0.2">
      <c r="A384" s="1" t="s">
        <v>92</v>
      </c>
      <c r="B384" s="1" t="s">
        <v>14</v>
      </c>
      <c r="C384" s="1" t="s">
        <v>3</v>
      </c>
      <c r="D384" s="44">
        <v>0.09</v>
      </c>
      <c r="E384" s="44">
        <v>6.28</v>
      </c>
      <c r="F384" s="44">
        <v>5.41</v>
      </c>
      <c r="G384" s="44">
        <v>0.53</v>
      </c>
      <c r="H384" s="44">
        <v>-32.026800000000001</v>
      </c>
      <c r="I384" s="49">
        <f>IF(Table2[[#This Row],[Order Priority]]=Introduction!$B$42,1,0)</f>
        <v>0</v>
      </c>
      <c r="J384" s="49">
        <f>IF(Table2[[#This Row],[Order Priority]]=Introduction!$B$43,1,0)</f>
        <v>0</v>
      </c>
      <c r="K384" s="49">
        <f>IF(Table2[[#This Row],[Order Priority]]=Introduction!$B$44,1,0)</f>
        <v>0</v>
      </c>
      <c r="L384" s="49">
        <f>IF(Table2[[#This Row],[Order Priority]]=Introduction!$B$45,1,0)</f>
        <v>1</v>
      </c>
      <c r="M384" s="49">
        <f>IF(Table2[[#This Row],[Ship Mode]]=Introduction!$C$42,1,0)</f>
        <v>0</v>
      </c>
      <c r="N384" s="48">
        <f>IF(Table2[[#This Row],[Ship Mode]]=Introduction!$C$44,1,0)</f>
        <v>1</v>
      </c>
      <c r="O384" s="48">
        <f>IF(Table2[[#This Row],[Customer Segment]]=Introduction!$D$45,1,0)</f>
        <v>1</v>
      </c>
      <c r="P384" s="48">
        <f>IF(Table2[[#This Row],[Customer Segment]]=Introduction!$D$42,1,0)</f>
        <v>0</v>
      </c>
      <c r="Q384" s="48">
        <f>IF(Table2[[#This Row],[Customer Segment]]=Introduction!$D$44,1,0)</f>
        <v>0</v>
      </c>
      <c r="R384" s="41">
        <v>88.85</v>
      </c>
      <c r="S3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customFormat="1" x14ac:dyDescent="0.2">
      <c r="A385" s="1" t="s">
        <v>46</v>
      </c>
      <c r="B385" s="1" t="s">
        <v>14</v>
      </c>
      <c r="C385" s="1" t="s">
        <v>15</v>
      </c>
      <c r="D385" s="46">
        <v>0</v>
      </c>
      <c r="E385" s="46">
        <v>8.09</v>
      </c>
      <c r="F385" s="46">
        <v>7.96</v>
      </c>
      <c r="G385" s="46">
        <v>0.49</v>
      </c>
      <c r="H385" s="46">
        <v>-144.56</v>
      </c>
      <c r="I385" s="49">
        <f>IF(Table2[[#This Row],[Order Priority]]=Introduction!$B$42,1,0)</f>
        <v>0</v>
      </c>
      <c r="J385" s="49">
        <f>IF(Table2[[#This Row],[Order Priority]]=Introduction!$B$43,1,0)</f>
        <v>0</v>
      </c>
      <c r="K385" s="49">
        <f>IF(Table2[[#This Row],[Order Priority]]=Introduction!$B$44,1,0)</f>
        <v>0</v>
      </c>
      <c r="L385" s="49">
        <f>IF(Table2[[#This Row],[Order Priority]]=Introduction!$B$45,1,0)</f>
        <v>0</v>
      </c>
      <c r="M385" s="49">
        <f>IF(Table2[[#This Row],[Ship Mode]]=Introduction!$C$42,1,0)</f>
        <v>0</v>
      </c>
      <c r="N385" s="48">
        <f>IF(Table2[[#This Row],[Ship Mode]]=Introduction!$C$44,1,0)</f>
        <v>1</v>
      </c>
      <c r="O385" s="48">
        <f>IF(Table2[[#This Row],[Customer Segment]]=Introduction!$D$45,1,0)</f>
        <v>0</v>
      </c>
      <c r="P385" s="48">
        <f>IF(Table2[[#This Row],[Customer Segment]]=Introduction!$D$42,1,0)</f>
        <v>1</v>
      </c>
      <c r="Q385" s="48">
        <f>IF(Table2[[#This Row],[Customer Segment]]=Introduction!$D$44,1,0)</f>
        <v>0</v>
      </c>
      <c r="R385" s="38">
        <v>90.98</v>
      </c>
      <c r="S3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customFormat="1" x14ac:dyDescent="0.2">
      <c r="A386" s="1" t="s">
        <v>46</v>
      </c>
      <c r="B386" s="1" t="s">
        <v>14</v>
      </c>
      <c r="C386" s="1" t="s">
        <v>70</v>
      </c>
      <c r="D386" s="44">
        <v>0.08</v>
      </c>
      <c r="E386" s="44">
        <v>3.38</v>
      </c>
      <c r="F386" s="44">
        <v>0.85</v>
      </c>
      <c r="G386" s="44">
        <v>0.48</v>
      </c>
      <c r="H386" s="44">
        <v>20.453600000000002</v>
      </c>
      <c r="I386" s="49">
        <f>IF(Table2[[#This Row],[Order Priority]]=Introduction!$B$42,1,0)</f>
        <v>0</v>
      </c>
      <c r="J386" s="49">
        <f>IF(Table2[[#This Row],[Order Priority]]=Introduction!$B$43,1,0)</f>
        <v>0</v>
      </c>
      <c r="K386" s="49">
        <f>IF(Table2[[#This Row],[Order Priority]]=Introduction!$B$44,1,0)</f>
        <v>0</v>
      </c>
      <c r="L386" s="49">
        <f>IF(Table2[[#This Row],[Order Priority]]=Introduction!$B$45,1,0)</f>
        <v>0</v>
      </c>
      <c r="M386" s="49">
        <f>IF(Table2[[#This Row],[Ship Mode]]=Introduction!$C$42,1,0)</f>
        <v>0</v>
      </c>
      <c r="N386" s="48">
        <f>IF(Table2[[#This Row],[Ship Mode]]=Introduction!$C$44,1,0)</f>
        <v>1</v>
      </c>
      <c r="O386" s="48">
        <f>IF(Table2[[#This Row],[Customer Segment]]=Introduction!$D$45,1,0)</f>
        <v>0</v>
      </c>
      <c r="P386" s="48">
        <f>IF(Table2[[#This Row],[Customer Segment]]=Introduction!$D$42,1,0)</f>
        <v>0</v>
      </c>
      <c r="Q386" s="48">
        <f>IF(Table2[[#This Row],[Customer Segment]]=Introduction!$D$44,1,0)</f>
        <v>0</v>
      </c>
      <c r="R386" s="41">
        <v>38.81</v>
      </c>
      <c r="S3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customFormat="1" x14ac:dyDescent="0.2">
      <c r="A387" s="1" t="s">
        <v>46</v>
      </c>
      <c r="B387" s="1" t="s">
        <v>63</v>
      </c>
      <c r="C387" s="1" t="s">
        <v>70</v>
      </c>
      <c r="D387" s="46">
        <v>0.02</v>
      </c>
      <c r="E387" s="46">
        <v>16.48</v>
      </c>
      <c r="F387" s="46">
        <v>1.99</v>
      </c>
      <c r="G387" s="46">
        <v>0.42</v>
      </c>
      <c r="H387" s="46">
        <v>69.61</v>
      </c>
      <c r="I387" s="49">
        <f>IF(Table2[[#This Row],[Order Priority]]=Introduction!$B$42,1,0)</f>
        <v>0</v>
      </c>
      <c r="J387" s="49">
        <f>IF(Table2[[#This Row],[Order Priority]]=Introduction!$B$43,1,0)</f>
        <v>0</v>
      </c>
      <c r="K387" s="49">
        <f>IF(Table2[[#This Row],[Order Priority]]=Introduction!$B$44,1,0)</f>
        <v>0</v>
      </c>
      <c r="L387" s="49">
        <f>IF(Table2[[#This Row],[Order Priority]]=Introduction!$B$45,1,0)</f>
        <v>0</v>
      </c>
      <c r="M387" s="49">
        <f>IF(Table2[[#This Row],[Ship Mode]]=Introduction!$C$42,1,0)</f>
        <v>0</v>
      </c>
      <c r="N387" s="48">
        <f>IF(Table2[[#This Row],[Ship Mode]]=Introduction!$C$44,1,0)</f>
        <v>0</v>
      </c>
      <c r="O387" s="48">
        <f>IF(Table2[[#This Row],[Customer Segment]]=Introduction!$D$45,1,0)</f>
        <v>0</v>
      </c>
      <c r="P387" s="48">
        <f>IF(Table2[[#This Row],[Customer Segment]]=Introduction!$D$42,1,0)</f>
        <v>0</v>
      </c>
      <c r="Q387" s="48">
        <f>IF(Table2[[#This Row],[Customer Segment]]=Introduction!$D$44,1,0)</f>
        <v>0</v>
      </c>
      <c r="R387" s="38">
        <v>484.56</v>
      </c>
      <c r="S3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customFormat="1" x14ac:dyDescent="0.2">
      <c r="A388" s="1" t="s">
        <v>46</v>
      </c>
      <c r="B388" s="1" t="s">
        <v>2</v>
      </c>
      <c r="C388" s="1" t="s">
        <v>47</v>
      </c>
      <c r="D388" s="44">
        <v>0.03</v>
      </c>
      <c r="E388" s="44">
        <v>200.97</v>
      </c>
      <c r="F388" s="44">
        <v>15.59</v>
      </c>
      <c r="G388" s="44">
        <v>0.36</v>
      </c>
      <c r="H388" s="44">
        <v>1951.3</v>
      </c>
      <c r="I388" s="49">
        <f>IF(Table2[[#This Row],[Order Priority]]=Introduction!$B$42,1,0)</f>
        <v>0</v>
      </c>
      <c r="J388" s="49">
        <f>IF(Table2[[#This Row],[Order Priority]]=Introduction!$B$43,1,0)</f>
        <v>0</v>
      </c>
      <c r="K388" s="49">
        <f>IF(Table2[[#This Row],[Order Priority]]=Introduction!$B$44,1,0)</f>
        <v>0</v>
      </c>
      <c r="L388" s="49">
        <f>IF(Table2[[#This Row],[Order Priority]]=Introduction!$B$45,1,0)</f>
        <v>0</v>
      </c>
      <c r="M388" s="49">
        <f>IF(Table2[[#This Row],[Ship Mode]]=Introduction!$C$42,1,0)</f>
        <v>1</v>
      </c>
      <c r="N388" s="48">
        <f>IF(Table2[[#This Row],[Ship Mode]]=Introduction!$C$44,1,0)</f>
        <v>0</v>
      </c>
      <c r="O388" s="48">
        <f>IF(Table2[[#This Row],[Customer Segment]]=Introduction!$D$45,1,0)</f>
        <v>0</v>
      </c>
      <c r="P388" s="48">
        <f>IF(Table2[[#This Row],[Customer Segment]]=Introduction!$D$42,1,0)</f>
        <v>0</v>
      </c>
      <c r="Q388" s="48">
        <f>IF(Table2[[#This Row],[Customer Segment]]=Introduction!$D$44,1,0)</f>
        <v>1</v>
      </c>
      <c r="R388" s="41">
        <v>8717.75</v>
      </c>
      <c r="S3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customFormat="1" x14ac:dyDescent="0.2">
      <c r="A389" s="1" t="s">
        <v>46</v>
      </c>
      <c r="B389" s="1" t="s">
        <v>2</v>
      </c>
      <c r="C389" s="1" t="s">
        <v>47</v>
      </c>
      <c r="D389" s="46">
        <v>0.03</v>
      </c>
      <c r="E389" s="46">
        <v>200.97</v>
      </c>
      <c r="F389" s="46">
        <v>15.59</v>
      </c>
      <c r="G389" s="46">
        <v>0.36</v>
      </c>
      <c r="H389" s="46">
        <v>1538.7828</v>
      </c>
      <c r="I389" s="49">
        <f>IF(Table2[[#This Row],[Order Priority]]=Introduction!$B$42,1,0)</f>
        <v>0</v>
      </c>
      <c r="J389" s="49">
        <f>IF(Table2[[#This Row],[Order Priority]]=Introduction!$B$43,1,0)</f>
        <v>0</v>
      </c>
      <c r="K389" s="49">
        <f>IF(Table2[[#This Row],[Order Priority]]=Introduction!$B$44,1,0)</f>
        <v>0</v>
      </c>
      <c r="L389" s="49">
        <f>IF(Table2[[#This Row],[Order Priority]]=Introduction!$B$45,1,0)</f>
        <v>0</v>
      </c>
      <c r="M389" s="49">
        <f>IF(Table2[[#This Row],[Ship Mode]]=Introduction!$C$42,1,0)</f>
        <v>1</v>
      </c>
      <c r="N389" s="48">
        <f>IF(Table2[[#This Row],[Ship Mode]]=Introduction!$C$44,1,0)</f>
        <v>0</v>
      </c>
      <c r="O389" s="48">
        <f>IF(Table2[[#This Row],[Customer Segment]]=Introduction!$D$45,1,0)</f>
        <v>0</v>
      </c>
      <c r="P389" s="48">
        <f>IF(Table2[[#This Row],[Customer Segment]]=Introduction!$D$42,1,0)</f>
        <v>0</v>
      </c>
      <c r="Q389" s="48">
        <f>IF(Table2[[#This Row],[Customer Segment]]=Introduction!$D$44,1,0)</f>
        <v>1</v>
      </c>
      <c r="R389" s="38">
        <v>2230.12</v>
      </c>
      <c r="S3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customFormat="1" x14ac:dyDescent="0.2">
      <c r="A390" s="1" t="s">
        <v>23</v>
      </c>
      <c r="B390" s="1" t="s">
        <v>2</v>
      </c>
      <c r="C390" s="1" t="s">
        <v>3</v>
      </c>
      <c r="D390" s="44">
        <v>0</v>
      </c>
      <c r="E390" s="44">
        <v>180.98</v>
      </c>
      <c r="F390" s="44">
        <v>30</v>
      </c>
      <c r="G390" s="44">
        <v>0.69</v>
      </c>
      <c r="H390" s="44">
        <v>9.2040000000000006</v>
      </c>
      <c r="I390" s="49">
        <f>IF(Table2[[#This Row],[Order Priority]]=Introduction!$B$42,1,0)</f>
        <v>0</v>
      </c>
      <c r="J390" s="49">
        <f>IF(Table2[[#This Row],[Order Priority]]=Introduction!$B$43,1,0)</f>
        <v>0</v>
      </c>
      <c r="K390" s="49">
        <f>IF(Table2[[#This Row],[Order Priority]]=Introduction!$B$44,1,0)</f>
        <v>1</v>
      </c>
      <c r="L390" s="49">
        <f>IF(Table2[[#This Row],[Order Priority]]=Introduction!$B$45,1,0)</f>
        <v>0</v>
      </c>
      <c r="M390" s="49">
        <f>IF(Table2[[#This Row],[Ship Mode]]=Introduction!$C$42,1,0)</f>
        <v>1</v>
      </c>
      <c r="N390" s="48">
        <f>IF(Table2[[#This Row],[Ship Mode]]=Introduction!$C$44,1,0)</f>
        <v>0</v>
      </c>
      <c r="O390" s="48">
        <f>IF(Table2[[#This Row],[Customer Segment]]=Introduction!$D$45,1,0)</f>
        <v>1</v>
      </c>
      <c r="P390" s="48">
        <f>IF(Table2[[#This Row],[Customer Segment]]=Introduction!$D$42,1,0)</f>
        <v>0</v>
      </c>
      <c r="Q390" s="48">
        <f>IF(Table2[[#This Row],[Customer Segment]]=Introduction!$D$44,1,0)</f>
        <v>0</v>
      </c>
      <c r="R390" s="41">
        <v>2084.16</v>
      </c>
      <c r="S3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customFormat="1" x14ac:dyDescent="0.2">
      <c r="A391" s="1" t="s">
        <v>92</v>
      </c>
      <c r="B391" s="1" t="s">
        <v>14</v>
      </c>
      <c r="C391" s="1" t="s">
        <v>70</v>
      </c>
      <c r="D391" s="46">
        <v>0.06</v>
      </c>
      <c r="E391" s="46">
        <v>125.99</v>
      </c>
      <c r="F391" s="46">
        <v>2.5</v>
      </c>
      <c r="G391" s="46">
        <v>0.6</v>
      </c>
      <c r="H391" s="46">
        <v>402.06599999999997</v>
      </c>
      <c r="I391" s="49">
        <f>IF(Table2[[#This Row],[Order Priority]]=Introduction!$B$42,1,0)</f>
        <v>0</v>
      </c>
      <c r="J391" s="49">
        <f>IF(Table2[[#This Row],[Order Priority]]=Introduction!$B$43,1,0)</f>
        <v>0</v>
      </c>
      <c r="K391" s="49">
        <f>IF(Table2[[#This Row],[Order Priority]]=Introduction!$B$44,1,0)</f>
        <v>0</v>
      </c>
      <c r="L391" s="49">
        <f>IF(Table2[[#This Row],[Order Priority]]=Introduction!$B$45,1,0)</f>
        <v>1</v>
      </c>
      <c r="M391" s="49">
        <f>IF(Table2[[#This Row],[Ship Mode]]=Introduction!$C$42,1,0)</f>
        <v>0</v>
      </c>
      <c r="N391" s="48">
        <f>IF(Table2[[#This Row],[Ship Mode]]=Introduction!$C$44,1,0)</f>
        <v>1</v>
      </c>
      <c r="O391" s="48">
        <f>IF(Table2[[#This Row],[Customer Segment]]=Introduction!$D$45,1,0)</f>
        <v>0</v>
      </c>
      <c r="P391" s="48">
        <f>IF(Table2[[#This Row],[Customer Segment]]=Introduction!$D$42,1,0)</f>
        <v>0</v>
      </c>
      <c r="Q391" s="48">
        <f>IF(Table2[[#This Row],[Customer Segment]]=Introduction!$D$44,1,0)</f>
        <v>0</v>
      </c>
      <c r="R391" s="38">
        <v>1173.76</v>
      </c>
      <c r="S3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customFormat="1" x14ac:dyDescent="0.2">
      <c r="A392" s="1" t="s">
        <v>46</v>
      </c>
      <c r="B392" s="1" t="s">
        <v>14</v>
      </c>
      <c r="C392" s="1" t="s">
        <v>47</v>
      </c>
      <c r="D392" s="44">
        <v>0.02</v>
      </c>
      <c r="E392" s="44">
        <v>35.99</v>
      </c>
      <c r="F392" s="44">
        <v>5</v>
      </c>
      <c r="G392" s="44">
        <v>0.85</v>
      </c>
      <c r="H392" s="44">
        <v>-120.934</v>
      </c>
      <c r="I392" s="49">
        <f>IF(Table2[[#This Row],[Order Priority]]=Introduction!$B$42,1,0)</f>
        <v>0</v>
      </c>
      <c r="J392" s="49">
        <f>IF(Table2[[#This Row],[Order Priority]]=Introduction!$B$43,1,0)</f>
        <v>0</v>
      </c>
      <c r="K392" s="49">
        <f>IF(Table2[[#This Row],[Order Priority]]=Introduction!$B$44,1,0)</f>
        <v>0</v>
      </c>
      <c r="L392" s="49">
        <f>IF(Table2[[#This Row],[Order Priority]]=Introduction!$B$45,1,0)</f>
        <v>0</v>
      </c>
      <c r="M392" s="49">
        <f>IF(Table2[[#This Row],[Ship Mode]]=Introduction!$C$42,1,0)</f>
        <v>0</v>
      </c>
      <c r="N392" s="48">
        <f>IF(Table2[[#This Row],[Ship Mode]]=Introduction!$C$44,1,0)</f>
        <v>1</v>
      </c>
      <c r="O392" s="48">
        <f>IF(Table2[[#This Row],[Customer Segment]]=Introduction!$D$45,1,0)</f>
        <v>0</v>
      </c>
      <c r="P392" s="48">
        <f>IF(Table2[[#This Row],[Customer Segment]]=Introduction!$D$42,1,0)</f>
        <v>0</v>
      </c>
      <c r="Q392" s="48">
        <f>IF(Table2[[#This Row],[Customer Segment]]=Introduction!$D$44,1,0)</f>
        <v>1</v>
      </c>
      <c r="R392" s="41">
        <v>227.79</v>
      </c>
      <c r="S3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customFormat="1" x14ac:dyDescent="0.2">
      <c r="A393" s="1" t="s">
        <v>1</v>
      </c>
      <c r="B393" s="1" t="s">
        <v>2</v>
      </c>
      <c r="C393" s="1" t="s">
        <v>70</v>
      </c>
      <c r="D393" s="46">
        <v>0.01</v>
      </c>
      <c r="E393" s="46">
        <v>3502.14</v>
      </c>
      <c r="F393" s="46">
        <v>8.73</v>
      </c>
      <c r="G393" s="46">
        <v>0.56999999999999995</v>
      </c>
      <c r="H393" s="46">
        <v>-4075.9339920000002</v>
      </c>
      <c r="I393" s="49">
        <f>IF(Table2[[#This Row],[Order Priority]]=Introduction!$B$42,1,0)</f>
        <v>1</v>
      </c>
      <c r="J393" s="49">
        <f>IF(Table2[[#This Row],[Order Priority]]=Introduction!$B$43,1,0)</f>
        <v>0</v>
      </c>
      <c r="K393" s="49">
        <f>IF(Table2[[#This Row],[Order Priority]]=Introduction!$B$44,1,0)</f>
        <v>0</v>
      </c>
      <c r="L393" s="49">
        <f>IF(Table2[[#This Row],[Order Priority]]=Introduction!$B$45,1,0)</f>
        <v>0</v>
      </c>
      <c r="M393" s="49">
        <f>IF(Table2[[#This Row],[Ship Mode]]=Introduction!$C$42,1,0)</f>
        <v>1</v>
      </c>
      <c r="N393" s="48">
        <f>IF(Table2[[#This Row],[Ship Mode]]=Introduction!$C$44,1,0)</f>
        <v>0</v>
      </c>
      <c r="O393" s="48">
        <f>IF(Table2[[#This Row],[Customer Segment]]=Introduction!$D$45,1,0)</f>
        <v>0</v>
      </c>
      <c r="P393" s="48">
        <f>IF(Table2[[#This Row],[Customer Segment]]=Introduction!$D$42,1,0)</f>
        <v>0</v>
      </c>
      <c r="Q393" s="48">
        <f>IF(Table2[[#This Row],[Customer Segment]]=Introduction!$D$44,1,0)</f>
        <v>0</v>
      </c>
      <c r="R393" s="38">
        <v>3501.79</v>
      </c>
      <c r="S3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customFormat="1" x14ac:dyDescent="0.2">
      <c r="A394" s="1" t="s">
        <v>1</v>
      </c>
      <c r="B394" s="1" t="s">
        <v>14</v>
      </c>
      <c r="C394" s="1" t="s">
        <v>70</v>
      </c>
      <c r="D394" s="44">
        <v>0.06</v>
      </c>
      <c r="E394" s="44">
        <v>15.73</v>
      </c>
      <c r="F394" s="44">
        <v>7.42</v>
      </c>
      <c r="G394" s="44">
        <v>0.56000000000000005</v>
      </c>
      <c r="H394" s="44">
        <v>-18.558800000000002</v>
      </c>
      <c r="I394" s="49">
        <f>IF(Table2[[#This Row],[Order Priority]]=Introduction!$B$42,1,0)</f>
        <v>1</v>
      </c>
      <c r="J394" s="49">
        <f>IF(Table2[[#This Row],[Order Priority]]=Introduction!$B$43,1,0)</f>
        <v>0</v>
      </c>
      <c r="K394" s="49">
        <f>IF(Table2[[#This Row],[Order Priority]]=Introduction!$B$44,1,0)</f>
        <v>0</v>
      </c>
      <c r="L394" s="49">
        <f>IF(Table2[[#This Row],[Order Priority]]=Introduction!$B$45,1,0)</f>
        <v>0</v>
      </c>
      <c r="M394" s="49">
        <f>IF(Table2[[#This Row],[Ship Mode]]=Introduction!$C$42,1,0)</f>
        <v>0</v>
      </c>
      <c r="N394" s="48">
        <f>IF(Table2[[#This Row],[Ship Mode]]=Introduction!$C$44,1,0)</f>
        <v>1</v>
      </c>
      <c r="O394" s="48">
        <f>IF(Table2[[#This Row],[Customer Segment]]=Introduction!$D$45,1,0)</f>
        <v>0</v>
      </c>
      <c r="P394" s="48">
        <f>IF(Table2[[#This Row],[Customer Segment]]=Introduction!$D$42,1,0)</f>
        <v>0</v>
      </c>
      <c r="Q394" s="48">
        <f>IF(Table2[[#This Row],[Customer Segment]]=Introduction!$D$44,1,0)</f>
        <v>0</v>
      </c>
      <c r="R394" s="41">
        <v>63.04</v>
      </c>
      <c r="S3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customFormat="1" x14ac:dyDescent="0.2">
      <c r="A395" s="1" t="s">
        <v>1</v>
      </c>
      <c r="B395" s="1" t="s">
        <v>14</v>
      </c>
      <c r="C395" s="1" t="s">
        <v>3</v>
      </c>
      <c r="D395" s="46">
        <v>0.1</v>
      </c>
      <c r="E395" s="46">
        <v>10.89</v>
      </c>
      <c r="F395" s="46">
        <v>4.5</v>
      </c>
      <c r="G395" s="46">
        <v>0.59</v>
      </c>
      <c r="H395" s="46">
        <v>-19.2972</v>
      </c>
      <c r="I395" s="49">
        <f>IF(Table2[[#This Row],[Order Priority]]=Introduction!$B$42,1,0)</f>
        <v>1</v>
      </c>
      <c r="J395" s="49">
        <f>IF(Table2[[#This Row],[Order Priority]]=Introduction!$B$43,1,0)</f>
        <v>0</v>
      </c>
      <c r="K395" s="49">
        <f>IF(Table2[[#This Row],[Order Priority]]=Introduction!$B$44,1,0)</f>
        <v>0</v>
      </c>
      <c r="L395" s="49">
        <f>IF(Table2[[#This Row],[Order Priority]]=Introduction!$B$45,1,0)</f>
        <v>0</v>
      </c>
      <c r="M395" s="49">
        <f>IF(Table2[[#This Row],[Ship Mode]]=Introduction!$C$42,1,0)</f>
        <v>0</v>
      </c>
      <c r="N395" s="48">
        <f>IF(Table2[[#This Row],[Ship Mode]]=Introduction!$C$44,1,0)</f>
        <v>1</v>
      </c>
      <c r="O395" s="48">
        <f>IF(Table2[[#This Row],[Customer Segment]]=Introduction!$D$45,1,0)</f>
        <v>1</v>
      </c>
      <c r="P395" s="48">
        <f>IF(Table2[[#This Row],[Customer Segment]]=Introduction!$D$42,1,0)</f>
        <v>0</v>
      </c>
      <c r="Q395" s="48">
        <f>IF(Table2[[#This Row],[Customer Segment]]=Introduction!$D$44,1,0)</f>
        <v>0</v>
      </c>
      <c r="R395" s="38">
        <v>178.68</v>
      </c>
      <c r="S3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customFormat="1" x14ac:dyDescent="0.2">
      <c r="A396" s="1" t="s">
        <v>23</v>
      </c>
      <c r="B396" s="1" t="s">
        <v>14</v>
      </c>
      <c r="C396" s="1" t="s">
        <v>47</v>
      </c>
      <c r="D396" s="44">
        <v>0.03</v>
      </c>
      <c r="E396" s="44">
        <v>2.94</v>
      </c>
      <c r="F396" s="44">
        <v>0.96</v>
      </c>
      <c r="G396" s="44">
        <v>0.57999999999999996</v>
      </c>
      <c r="H396" s="44">
        <v>-4.2</v>
      </c>
      <c r="I396" s="49">
        <f>IF(Table2[[#This Row],[Order Priority]]=Introduction!$B$42,1,0)</f>
        <v>0</v>
      </c>
      <c r="J396" s="49">
        <f>IF(Table2[[#This Row],[Order Priority]]=Introduction!$B$43,1,0)</f>
        <v>0</v>
      </c>
      <c r="K396" s="49">
        <f>IF(Table2[[#This Row],[Order Priority]]=Introduction!$B$44,1,0)</f>
        <v>1</v>
      </c>
      <c r="L396" s="49">
        <f>IF(Table2[[#This Row],[Order Priority]]=Introduction!$B$45,1,0)</f>
        <v>0</v>
      </c>
      <c r="M396" s="49">
        <f>IF(Table2[[#This Row],[Ship Mode]]=Introduction!$C$42,1,0)</f>
        <v>0</v>
      </c>
      <c r="N396" s="48">
        <f>IF(Table2[[#This Row],[Ship Mode]]=Introduction!$C$44,1,0)</f>
        <v>1</v>
      </c>
      <c r="O396" s="48">
        <f>IF(Table2[[#This Row],[Customer Segment]]=Introduction!$D$45,1,0)</f>
        <v>0</v>
      </c>
      <c r="P396" s="48">
        <f>IF(Table2[[#This Row],[Customer Segment]]=Introduction!$D$42,1,0)</f>
        <v>0</v>
      </c>
      <c r="Q396" s="48">
        <f>IF(Table2[[#This Row],[Customer Segment]]=Introduction!$D$44,1,0)</f>
        <v>1</v>
      </c>
      <c r="R396" s="41">
        <v>3.51</v>
      </c>
      <c r="S3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customFormat="1" x14ac:dyDescent="0.2">
      <c r="A397" s="1" t="s">
        <v>23</v>
      </c>
      <c r="B397" s="1" t="s">
        <v>14</v>
      </c>
      <c r="C397" s="1" t="s">
        <v>47</v>
      </c>
      <c r="D397" s="46">
        <v>0.03</v>
      </c>
      <c r="E397" s="46">
        <v>2.94</v>
      </c>
      <c r="F397" s="46">
        <v>0.96</v>
      </c>
      <c r="G397" s="46">
        <v>0.57999999999999996</v>
      </c>
      <c r="H397" s="46">
        <v>-4.2</v>
      </c>
      <c r="I397" s="49">
        <f>IF(Table2[[#This Row],[Order Priority]]=Introduction!$B$42,1,0)</f>
        <v>0</v>
      </c>
      <c r="J397" s="49">
        <f>IF(Table2[[#This Row],[Order Priority]]=Introduction!$B$43,1,0)</f>
        <v>0</v>
      </c>
      <c r="K397" s="49">
        <f>IF(Table2[[#This Row],[Order Priority]]=Introduction!$B$44,1,0)</f>
        <v>1</v>
      </c>
      <c r="L397" s="49">
        <f>IF(Table2[[#This Row],[Order Priority]]=Introduction!$B$45,1,0)</f>
        <v>0</v>
      </c>
      <c r="M397" s="49">
        <f>IF(Table2[[#This Row],[Ship Mode]]=Introduction!$C$42,1,0)</f>
        <v>0</v>
      </c>
      <c r="N397" s="48">
        <f>IF(Table2[[#This Row],[Ship Mode]]=Introduction!$C$44,1,0)</f>
        <v>1</v>
      </c>
      <c r="O397" s="48">
        <f>IF(Table2[[#This Row],[Customer Segment]]=Introduction!$D$45,1,0)</f>
        <v>0</v>
      </c>
      <c r="P397" s="48">
        <f>IF(Table2[[#This Row],[Customer Segment]]=Introduction!$D$42,1,0)</f>
        <v>0</v>
      </c>
      <c r="Q397" s="48">
        <f>IF(Table2[[#This Row],[Customer Segment]]=Introduction!$D$44,1,0)</f>
        <v>1</v>
      </c>
      <c r="R397" s="38">
        <v>7.01</v>
      </c>
      <c r="S3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customFormat="1" x14ac:dyDescent="0.2">
      <c r="A398" s="1" t="s">
        <v>23</v>
      </c>
      <c r="B398" s="1" t="s">
        <v>63</v>
      </c>
      <c r="C398" s="1" t="s">
        <v>70</v>
      </c>
      <c r="D398" s="44">
        <v>7.0000000000000007E-2</v>
      </c>
      <c r="E398" s="44">
        <v>29.89</v>
      </c>
      <c r="F398" s="44">
        <v>1.99</v>
      </c>
      <c r="G398" s="44">
        <v>0.5</v>
      </c>
      <c r="H398" s="44">
        <v>258.6189</v>
      </c>
      <c r="I398" s="49">
        <f>IF(Table2[[#This Row],[Order Priority]]=Introduction!$B$42,1,0)</f>
        <v>0</v>
      </c>
      <c r="J398" s="49">
        <f>IF(Table2[[#This Row],[Order Priority]]=Introduction!$B$43,1,0)</f>
        <v>0</v>
      </c>
      <c r="K398" s="49">
        <f>IF(Table2[[#This Row],[Order Priority]]=Introduction!$B$44,1,0)</f>
        <v>1</v>
      </c>
      <c r="L398" s="49">
        <f>IF(Table2[[#This Row],[Order Priority]]=Introduction!$B$45,1,0)</f>
        <v>0</v>
      </c>
      <c r="M398" s="49">
        <f>IF(Table2[[#This Row],[Ship Mode]]=Introduction!$C$42,1,0)</f>
        <v>0</v>
      </c>
      <c r="N398" s="48">
        <f>IF(Table2[[#This Row],[Ship Mode]]=Introduction!$C$44,1,0)</f>
        <v>0</v>
      </c>
      <c r="O398" s="48">
        <f>IF(Table2[[#This Row],[Customer Segment]]=Introduction!$D$45,1,0)</f>
        <v>0</v>
      </c>
      <c r="P398" s="48">
        <f>IF(Table2[[#This Row],[Customer Segment]]=Introduction!$D$42,1,0)</f>
        <v>0</v>
      </c>
      <c r="Q398" s="48">
        <f>IF(Table2[[#This Row],[Customer Segment]]=Introduction!$D$44,1,0)</f>
        <v>0</v>
      </c>
      <c r="R398" s="41">
        <v>374.81</v>
      </c>
      <c r="S3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customFormat="1" x14ac:dyDescent="0.2">
      <c r="A399" s="1" t="s">
        <v>23</v>
      </c>
      <c r="B399" s="1" t="s">
        <v>14</v>
      </c>
      <c r="C399" s="1" t="s">
        <v>70</v>
      </c>
      <c r="D399" s="46">
        <v>0.03</v>
      </c>
      <c r="E399" s="46">
        <v>8.34</v>
      </c>
      <c r="F399" s="46">
        <v>4.82</v>
      </c>
      <c r="G399" s="46">
        <v>0.4</v>
      </c>
      <c r="H399" s="46">
        <v>-6.71</v>
      </c>
      <c r="I399" s="49">
        <f>IF(Table2[[#This Row],[Order Priority]]=Introduction!$B$42,1,0)</f>
        <v>0</v>
      </c>
      <c r="J399" s="49">
        <f>IF(Table2[[#This Row],[Order Priority]]=Introduction!$B$43,1,0)</f>
        <v>0</v>
      </c>
      <c r="K399" s="49">
        <f>IF(Table2[[#This Row],[Order Priority]]=Introduction!$B$44,1,0)</f>
        <v>1</v>
      </c>
      <c r="L399" s="49">
        <f>IF(Table2[[#This Row],[Order Priority]]=Introduction!$B$45,1,0)</f>
        <v>0</v>
      </c>
      <c r="M399" s="49">
        <f>IF(Table2[[#This Row],[Ship Mode]]=Introduction!$C$42,1,0)</f>
        <v>0</v>
      </c>
      <c r="N399" s="48">
        <f>IF(Table2[[#This Row],[Ship Mode]]=Introduction!$C$44,1,0)</f>
        <v>1</v>
      </c>
      <c r="O399" s="48">
        <f>IF(Table2[[#This Row],[Customer Segment]]=Introduction!$D$45,1,0)</f>
        <v>0</v>
      </c>
      <c r="P399" s="48">
        <f>IF(Table2[[#This Row],[Customer Segment]]=Introduction!$D$42,1,0)</f>
        <v>0</v>
      </c>
      <c r="Q399" s="48">
        <f>IF(Table2[[#This Row],[Customer Segment]]=Introduction!$D$44,1,0)</f>
        <v>0</v>
      </c>
      <c r="R399" s="38">
        <v>43.27</v>
      </c>
      <c r="S3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customFormat="1" x14ac:dyDescent="0.2">
      <c r="A400" s="1" t="s">
        <v>23</v>
      </c>
      <c r="B400" s="1" t="s">
        <v>2</v>
      </c>
      <c r="C400" s="1" t="s">
        <v>47</v>
      </c>
      <c r="D400" s="44">
        <v>0.08</v>
      </c>
      <c r="E400" s="44">
        <v>145.44999999999999</v>
      </c>
      <c r="F400" s="44">
        <v>17.850000000000001</v>
      </c>
      <c r="G400" s="44">
        <v>0.56000000000000005</v>
      </c>
      <c r="H400" s="44">
        <v>751.58</v>
      </c>
      <c r="I400" s="49">
        <f>IF(Table2[[#This Row],[Order Priority]]=Introduction!$B$42,1,0)</f>
        <v>0</v>
      </c>
      <c r="J400" s="49">
        <f>IF(Table2[[#This Row],[Order Priority]]=Introduction!$B$43,1,0)</f>
        <v>0</v>
      </c>
      <c r="K400" s="49">
        <f>IF(Table2[[#This Row],[Order Priority]]=Introduction!$B$44,1,0)</f>
        <v>1</v>
      </c>
      <c r="L400" s="49">
        <f>IF(Table2[[#This Row],[Order Priority]]=Introduction!$B$45,1,0)</f>
        <v>0</v>
      </c>
      <c r="M400" s="49">
        <f>IF(Table2[[#This Row],[Ship Mode]]=Introduction!$C$42,1,0)</f>
        <v>1</v>
      </c>
      <c r="N400" s="48">
        <f>IF(Table2[[#This Row],[Ship Mode]]=Introduction!$C$44,1,0)</f>
        <v>0</v>
      </c>
      <c r="O400" s="48">
        <f>IF(Table2[[#This Row],[Customer Segment]]=Introduction!$D$45,1,0)</f>
        <v>0</v>
      </c>
      <c r="P400" s="48">
        <f>IF(Table2[[#This Row],[Customer Segment]]=Introduction!$D$42,1,0)</f>
        <v>0</v>
      </c>
      <c r="Q400" s="48">
        <f>IF(Table2[[#This Row],[Customer Segment]]=Introduction!$D$44,1,0)</f>
        <v>1</v>
      </c>
      <c r="R400" s="41">
        <v>1117.6600000000001</v>
      </c>
      <c r="S4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customFormat="1" x14ac:dyDescent="0.2">
      <c r="A401" s="1" t="s">
        <v>23</v>
      </c>
      <c r="B401" s="1" t="s">
        <v>2</v>
      </c>
      <c r="C401" s="1" t="s">
        <v>47</v>
      </c>
      <c r="D401" s="46">
        <v>7.0000000000000007E-2</v>
      </c>
      <c r="E401" s="46">
        <v>33.94</v>
      </c>
      <c r="F401" s="46">
        <v>19.190000000000001</v>
      </c>
      <c r="G401" s="46">
        <v>0.57999999999999996</v>
      </c>
      <c r="H401" s="46">
        <v>-157.56</v>
      </c>
      <c r="I401" s="49">
        <f>IF(Table2[[#This Row],[Order Priority]]=Introduction!$B$42,1,0)</f>
        <v>0</v>
      </c>
      <c r="J401" s="49">
        <f>IF(Table2[[#This Row],[Order Priority]]=Introduction!$B$43,1,0)</f>
        <v>0</v>
      </c>
      <c r="K401" s="49">
        <f>IF(Table2[[#This Row],[Order Priority]]=Introduction!$B$44,1,0)</f>
        <v>1</v>
      </c>
      <c r="L401" s="49">
        <f>IF(Table2[[#This Row],[Order Priority]]=Introduction!$B$45,1,0)</f>
        <v>0</v>
      </c>
      <c r="M401" s="49">
        <f>IF(Table2[[#This Row],[Ship Mode]]=Introduction!$C$42,1,0)</f>
        <v>1</v>
      </c>
      <c r="N401" s="48">
        <f>IF(Table2[[#This Row],[Ship Mode]]=Introduction!$C$44,1,0)</f>
        <v>0</v>
      </c>
      <c r="O401" s="48">
        <f>IF(Table2[[#This Row],[Customer Segment]]=Introduction!$D$45,1,0)</f>
        <v>0</v>
      </c>
      <c r="P401" s="48">
        <f>IF(Table2[[#This Row],[Customer Segment]]=Introduction!$D$42,1,0)</f>
        <v>0</v>
      </c>
      <c r="Q401" s="48">
        <f>IF(Table2[[#This Row],[Customer Segment]]=Introduction!$D$44,1,0)</f>
        <v>1</v>
      </c>
      <c r="R401" s="38">
        <v>169.46</v>
      </c>
      <c r="S4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customFormat="1" x14ac:dyDescent="0.2">
      <c r="A402" s="1" t="s">
        <v>92</v>
      </c>
      <c r="B402" s="1" t="s">
        <v>14</v>
      </c>
      <c r="C402" s="1" t="s">
        <v>3</v>
      </c>
      <c r="D402" s="44">
        <v>7.0000000000000007E-2</v>
      </c>
      <c r="E402" s="44">
        <v>1.7</v>
      </c>
      <c r="F402" s="44">
        <v>1.99</v>
      </c>
      <c r="G402" s="44">
        <v>0.51</v>
      </c>
      <c r="H402" s="44">
        <v>-51.42</v>
      </c>
      <c r="I402" s="49">
        <f>IF(Table2[[#This Row],[Order Priority]]=Introduction!$B$42,1,0)</f>
        <v>0</v>
      </c>
      <c r="J402" s="49">
        <f>IF(Table2[[#This Row],[Order Priority]]=Introduction!$B$43,1,0)</f>
        <v>0</v>
      </c>
      <c r="K402" s="49">
        <f>IF(Table2[[#This Row],[Order Priority]]=Introduction!$B$44,1,0)</f>
        <v>0</v>
      </c>
      <c r="L402" s="49">
        <f>IF(Table2[[#This Row],[Order Priority]]=Introduction!$B$45,1,0)</f>
        <v>1</v>
      </c>
      <c r="M402" s="49">
        <f>IF(Table2[[#This Row],[Ship Mode]]=Introduction!$C$42,1,0)</f>
        <v>0</v>
      </c>
      <c r="N402" s="48">
        <f>IF(Table2[[#This Row],[Ship Mode]]=Introduction!$C$44,1,0)</f>
        <v>1</v>
      </c>
      <c r="O402" s="48">
        <f>IF(Table2[[#This Row],[Customer Segment]]=Introduction!$D$45,1,0)</f>
        <v>1</v>
      </c>
      <c r="P402" s="48">
        <f>IF(Table2[[#This Row],[Customer Segment]]=Introduction!$D$42,1,0)</f>
        <v>0</v>
      </c>
      <c r="Q402" s="48">
        <f>IF(Table2[[#This Row],[Customer Segment]]=Introduction!$D$44,1,0)</f>
        <v>0</v>
      </c>
      <c r="R402" s="41">
        <v>17.420000000000002</v>
      </c>
      <c r="S4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customFormat="1" x14ac:dyDescent="0.2">
      <c r="A403" s="1" t="s">
        <v>92</v>
      </c>
      <c r="B403" s="1" t="s">
        <v>14</v>
      </c>
      <c r="C403" s="1" t="s">
        <v>15</v>
      </c>
      <c r="D403" s="46">
        <v>0.05</v>
      </c>
      <c r="E403" s="46">
        <v>12.97</v>
      </c>
      <c r="F403" s="46">
        <v>1.49</v>
      </c>
      <c r="G403" s="46">
        <v>0.35</v>
      </c>
      <c r="H403" s="46">
        <v>5.4660000000000002</v>
      </c>
      <c r="I403" s="49">
        <f>IF(Table2[[#This Row],[Order Priority]]=Introduction!$B$42,1,0)</f>
        <v>0</v>
      </c>
      <c r="J403" s="49">
        <f>IF(Table2[[#This Row],[Order Priority]]=Introduction!$B$43,1,0)</f>
        <v>0</v>
      </c>
      <c r="K403" s="49">
        <f>IF(Table2[[#This Row],[Order Priority]]=Introduction!$B$44,1,0)</f>
        <v>0</v>
      </c>
      <c r="L403" s="49">
        <f>IF(Table2[[#This Row],[Order Priority]]=Introduction!$B$45,1,0)</f>
        <v>1</v>
      </c>
      <c r="M403" s="49">
        <f>IF(Table2[[#This Row],[Ship Mode]]=Introduction!$C$42,1,0)</f>
        <v>0</v>
      </c>
      <c r="N403" s="48">
        <f>IF(Table2[[#This Row],[Ship Mode]]=Introduction!$C$44,1,0)</f>
        <v>1</v>
      </c>
      <c r="O403" s="48">
        <f>IF(Table2[[#This Row],[Customer Segment]]=Introduction!$D$45,1,0)</f>
        <v>0</v>
      </c>
      <c r="P403" s="48">
        <f>IF(Table2[[#This Row],[Customer Segment]]=Introduction!$D$42,1,0)</f>
        <v>1</v>
      </c>
      <c r="Q403" s="48">
        <f>IF(Table2[[#This Row],[Customer Segment]]=Introduction!$D$44,1,0)</f>
        <v>0</v>
      </c>
      <c r="R403" s="38">
        <v>26.37</v>
      </c>
      <c r="S4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customFormat="1" x14ac:dyDescent="0.2">
      <c r="A404" s="1" t="s">
        <v>92</v>
      </c>
      <c r="B404" s="1" t="s">
        <v>14</v>
      </c>
      <c r="C404" s="1" t="s">
        <v>15</v>
      </c>
      <c r="D404" s="44">
        <v>0.06</v>
      </c>
      <c r="E404" s="44">
        <v>5.81</v>
      </c>
      <c r="F404" s="44">
        <v>3.37</v>
      </c>
      <c r="G404" s="44">
        <v>0.54</v>
      </c>
      <c r="H404" s="44">
        <v>-149.1182</v>
      </c>
      <c r="I404" s="49">
        <f>IF(Table2[[#This Row],[Order Priority]]=Introduction!$B$42,1,0)</f>
        <v>0</v>
      </c>
      <c r="J404" s="49">
        <f>IF(Table2[[#This Row],[Order Priority]]=Introduction!$B$43,1,0)</f>
        <v>0</v>
      </c>
      <c r="K404" s="49">
        <f>IF(Table2[[#This Row],[Order Priority]]=Introduction!$B$44,1,0)</f>
        <v>0</v>
      </c>
      <c r="L404" s="49">
        <f>IF(Table2[[#This Row],[Order Priority]]=Introduction!$B$45,1,0)</f>
        <v>1</v>
      </c>
      <c r="M404" s="49">
        <f>IF(Table2[[#This Row],[Ship Mode]]=Introduction!$C$42,1,0)</f>
        <v>0</v>
      </c>
      <c r="N404" s="48">
        <f>IF(Table2[[#This Row],[Ship Mode]]=Introduction!$C$44,1,0)</f>
        <v>1</v>
      </c>
      <c r="O404" s="48">
        <f>IF(Table2[[#This Row],[Customer Segment]]=Introduction!$D$45,1,0)</f>
        <v>0</v>
      </c>
      <c r="P404" s="48">
        <f>IF(Table2[[#This Row],[Customer Segment]]=Introduction!$D$42,1,0)</f>
        <v>1</v>
      </c>
      <c r="Q404" s="48">
        <f>IF(Table2[[#This Row],[Customer Segment]]=Introduction!$D$44,1,0)</f>
        <v>0</v>
      </c>
      <c r="R404" s="41">
        <v>53.44</v>
      </c>
      <c r="S4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customFormat="1" x14ac:dyDescent="0.2">
      <c r="A405" s="1" t="s">
        <v>92</v>
      </c>
      <c r="B405" s="1" t="s">
        <v>14</v>
      </c>
      <c r="C405" s="1" t="s">
        <v>47</v>
      </c>
      <c r="D405" s="46">
        <v>0.05</v>
      </c>
      <c r="E405" s="46">
        <v>2.16</v>
      </c>
      <c r="F405" s="46">
        <v>6.05</v>
      </c>
      <c r="G405" s="46">
        <v>0.37</v>
      </c>
      <c r="H405" s="46">
        <v>-298.88600000000002</v>
      </c>
      <c r="I405" s="49">
        <f>IF(Table2[[#This Row],[Order Priority]]=Introduction!$B$42,1,0)</f>
        <v>0</v>
      </c>
      <c r="J405" s="49">
        <f>IF(Table2[[#This Row],[Order Priority]]=Introduction!$B$43,1,0)</f>
        <v>0</v>
      </c>
      <c r="K405" s="49">
        <f>IF(Table2[[#This Row],[Order Priority]]=Introduction!$B$44,1,0)</f>
        <v>0</v>
      </c>
      <c r="L405" s="49">
        <f>IF(Table2[[#This Row],[Order Priority]]=Introduction!$B$45,1,0)</f>
        <v>1</v>
      </c>
      <c r="M405" s="49">
        <f>IF(Table2[[#This Row],[Ship Mode]]=Introduction!$C$42,1,0)</f>
        <v>0</v>
      </c>
      <c r="N405" s="48">
        <f>IF(Table2[[#This Row],[Ship Mode]]=Introduction!$C$44,1,0)</f>
        <v>1</v>
      </c>
      <c r="O405" s="48">
        <f>IF(Table2[[#This Row],[Customer Segment]]=Introduction!$D$45,1,0)</f>
        <v>0</v>
      </c>
      <c r="P405" s="48">
        <f>IF(Table2[[#This Row],[Customer Segment]]=Introduction!$D$42,1,0)</f>
        <v>0</v>
      </c>
      <c r="Q405" s="48">
        <f>IF(Table2[[#This Row],[Customer Segment]]=Introduction!$D$44,1,0)</f>
        <v>1</v>
      </c>
      <c r="R405" s="38">
        <v>18.59</v>
      </c>
      <c r="S4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customFormat="1" x14ac:dyDescent="0.2">
      <c r="A406" s="1" t="s">
        <v>92</v>
      </c>
      <c r="B406" s="1" t="s">
        <v>14</v>
      </c>
      <c r="C406" s="1" t="s">
        <v>47</v>
      </c>
      <c r="D406" s="44">
        <v>0.03</v>
      </c>
      <c r="E406" s="44">
        <v>6.48</v>
      </c>
      <c r="F406" s="44">
        <v>6.6</v>
      </c>
      <c r="G406" s="44">
        <v>0.37</v>
      </c>
      <c r="H406" s="44">
        <v>-145.852</v>
      </c>
      <c r="I406" s="49">
        <f>IF(Table2[[#This Row],[Order Priority]]=Introduction!$B$42,1,0)</f>
        <v>0</v>
      </c>
      <c r="J406" s="49">
        <f>IF(Table2[[#This Row],[Order Priority]]=Introduction!$B$43,1,0)</f>
        <v>0</v>
      </c>
      <c r="K406" s="49">
        <f>IF(Table2[[#This Row],[Order Priority]]=Introduction!$B$44,1,0)</f>
        <v>0</v>
      </c>
      <c r="L406" s="49">
        <f>IF(Table2[[#This Row],[Order Priority]]=Introduction!$B$45,1,0)</f>
        <v>1</v>
      </c>
      <c r="M406" s="49">
        <f>IF(Table2[[#This Row],[Ship Mode]]=Introduction!$C$42,1,0)</f>
        <v>0</v>
      </c>
      <c r="N406" s="48">
        <f>IF(Table2[[#This Row],[Ship Mode]]=Introduction!$C$44,1,0)</f>
        <v>1</v>
      </c>
      <c r="O406" s="48">
        <f>IF(Table2[[#This Row],[Customer Segment]]=Introduction!$D$45,1,0)</f>
        <v>0</v>
      </c>
      <c r="P406" s="48">
        <f>IF(Table2[[#This Row],[Customer Segment]]=Introduction!$D$42,1,0)</f>
        <v>0</v>
      </c>
      <c r="Q406" s="48">
        <f>IF(Table2[[#This Row],[Customer Segment]]=Introduction!$D$44,1,0)</f>
        <v>1</v>
      </c>
      <c r="R406" s="41">
        <v>58.83</v>
      </c>
      <c r="S4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customFormat="1" x14ac:dyDescent="0.2">
      <c r="A407" s="1" t="s">
        <v>92</v>
      </c>
      <c r="B407" s="1" t="s">
        <v>2</v>
      </c>
      <c r="C407" s="1" t="s">
        <v>47</v>
      </c>
      <c r="D407" s="46">
        <v>0.08</v>
      </c>
      <c r="E407" s="46">
        <v>146.05000000000001</v>
      </c>
      <c r="F407" s="46">
        <v>80.2</v>
      </c>
      <c r="G407" s="46">
        <v>0.71</v>
      </c>
      <c r="H407" s="46">
        <v>-27.951000000000001</v>
      </c>
      <c r="I407" s="49">
        <f>IF(Table2[[#This Row],[Order Priority]]=Introduction!$B$42,1,0)</f>
        <v>0</v>
      </c>
      <c r="J407" s="49">
        <f>IF(Table2[[#This Row],[Order Priority]]=Introduction!$B$43,1,0)</f>
        <v>0</v>
      </c>
      <c r="K407" s="49">
        <f>IF(Table2[[#This Row],[Order Priority]]=Introduction!$B$44,1,0)</f>
        <v>0</v>
      </c>
      <c r="L407" s="49">
        <f>IF(Table2[[#This Row],[Order Priority]]=Introduction!$B$45,1,0)</f>
        <v>1</v>
      </c>
      <c r="M407" s="49">
        <f>IF(Table2[[#This Row],[Ship Mode]]=Introduction!$C$42,1,0)</f>
        <v>1</v>
      </c>
      <c r="N407" s="48">
        <f>IF(Table2[[#This Row],[Ship Mode]]=Introduction!$C$44,1,0)</f>
        <v>0</v>
      </c>
      <c r="O407" s="48">
        <f>IF(Table2[[#This Row],[Customer Segment]]=Introduction!$D$45,1,0)</f>
        <v>0</v>
      </c>
      <c r="P407" s="48">
        <f>IF(Table2[[#This Row],[Customer Segment]]=Introduction!$D$42,1,0)</f>
        <v>0</v>
      </c>
      <c r="Q407" s="48">
        <f>IF(Table2[[#This Row],[Customer Segment]]=Introduction!$D$44,1,0)</f>
        <v>1</v>
      </c>
      <c r="R407" s="38">
        <v>1557.66</v>
      </c>
      <c r="S4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customFormat="1" x14ac:dyDescent="0.2">
      <c r="A408" s="1" t="s">
        <v>92</v>
      </c>
      <c r="B408" s="1" t="s">
        <v>14</v>
      </c>
      <c r="C408" s="1" t="s">
        <v>70</v>
      </c>
      <c r="D408" s="44">
        <v>0</v>
      </c>
      <c r="E408" s="44">
        <v>4.91</v>
      </c>
      <c r="F408" s="44">
        <v>0.5</v>
      </c>
      <c r="G408" s="44">
        <v>0.36</v>
      </c>
      <c r="H408" s="44">
        <v>99.197999999999993</v>
      </c>
      <c r="I408" s="49">
        <f>IF(Table2[[#This Row],[Order Priority]]=Introduction!$B$42,1,0)</f>
        <v>0</v>
      </c>
      <c r="J408" s="49">
        <f>IF(Table2[[#This Row],[Order Priority]]=Introduction!$B$43,1,0)</f>
        <v>0</v>
      </c>
      <c r="K408" s="49">
        <f>IF(Table2[[#This Row],[Order Priority]]=Introduction!$B$44,1,0)</f>
        <v>0</v>
      </c>
      <c r="L408" s="49">
        <f>IF(Table2[[#This Row],[Order Priority]]=Introduction!$B$45,1,0)</f>
        <v>1</v>
      </c>
      <c r="M408" s="49">
        <f>IF(Table2[[#This Row],[Ship Mode]]=Introduction!$C$42,1,0)</f>
        <v>0</v>
      </c>
      <c r="N408" s="48">
        <f>IF(Table2[[#This Row],[Ship Mode]]=Introduction!$C$44,1,0)</f>
        <v>1</v>
      </c>
      <c r="O408" s="48">
        <f>IF(Table2[[#This Row],[Customer Segment]]=Introduction!$D$45,1,0)</f>
        <v>0</v>
      </c>
      <c r="P408" s="48">
        <f>IF(Table2[[#This Row],[Customer Segment]]=Introduction!$D$42,1,0)</f>
        <v>0</v>
      </c>
      <c r="Q408" s="48">
        <f>IF(Table2[[#This Row],[Customer Segment]]=Introduction!$D$44,1,0)</f>
        <v>0</v>
      </c>
      <c r="R408" s="41">
        <v>61.87</v>
      </c>
      <c r="S4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customFormat="1" x14ac:dyDescent="0.2">
      <c r="A409" s="1" t="s">
        <v>92</v>
      </c>
      <c r="B409" s="1" t="s">
        <v>14</v>
      </c>
      <c r="C409" s="1" t="s">
        <v>70</v>
      </c>
      <c r="D409" s="46">
        <v>0.01</v>
      </c>
      <c r="E409" s="46">
        <v>7.28</v>
      </c>
      <c r="F409" s="46">
        <v>11.15</v>
      </c>
      <c r="G409" s="46">
        <v>0.37</v>
      </c>
      <c r="H409" s="46">
        <v>136.03139999999999</v>
      </c>
      <c r="I409" s="49">
        <f>IF(Table2[[#This Row],[Order Priority]]=Introduction!$B$42,1,0)</f>
        <v>0</v>
      </c>
      <c r="J409" s="49">
        <f>IF(Table2[[#This Row],[Order Priority]]=Introduction!$B$43,1,0)</f>
        <v>0</v>
      </c>
      <c r="K409" s="49">
        <f>IF(Table2[[#This Row],[Order Priority]]=Introduction!$B$44,1,0)</f>
        <v>0</v>
      </c>
      <c r="L409" s="49">
        <f>IF(Table2[[#This Row],[Order Priority]]=Introduction!$B$45,1,0)</f>
        <v>1</v>
      </c>
      <c r="M409" s="49">
        <f>IF(Table2[[#This Row],[Ship Mode]]=Introduction!$C$42,1,0)</f>
        <v>0</v>
      </c>
      <c r="N409" s="48">
        <f>IF(Table2[[#This Row],[Ship Mode]]=Introduction!$C$44,1,0)</f>
        <v>1</v>
      </c>
      <c r="O409" s="48">
        <f>IF(Table2[[#This Row],[Customer Segment]]=Introduction!$D$45,1,0)</f>
        <v>0</v>
      </c>
      <c r="P409" s="48">
        <f>IF(Table2[[#This Row],[Customer Segment]]=Introduction!$D$42,1,0)</f>
        <v>0</v>
      </c>
      <c r="Q409" s="48">
        <f>IF(Table2[[#This Row],[Customer Segment]]=Introduction!$D$44,1,0)</f>
        <v>0</v>
      </c>
      <c r="R409" s="38">
        <v>48.88</v>
      </c>
      <c r="S4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customFormat="1" x14ac:dyDescent="0.2">
      <c r="A410" s="1" t="s">
        <v>92</v>
      </c>
      <c r="B410" s="1" t="s">
        <v>14</v>
      </c>
      <c r="C410" s="1" t="s">
        <v>70</v>
      </c>
      <c r="D410" s="44">
        <v>0.1</v>
      </c>
      <c r="E410" s="44">
        <v>6.68</v>
      </c>
      <c r="F410" s="44">
        <v>6.93</v>
      </c>
      <c r="G410" s="44">
        <v>0.37</v>
      </c>
      <c r="H410" s="44">
        <v>-100.072</v>
      </c>
      <c r="I410" s="49">
        <f>IF(Table2[[#This Row],[Order Priority]]=Introduction!$B$42,1,0)</f>
        <v>0</v>
      </c>
      <c r="J410" s="49">
        <f>IF(Table2[[#This Row],[Order Priority]]=Introduction!$B$43,1,0)</f>
        <v>0</v>
      </c>
      <c r="K410" s="49">
        <f>IF(Table2[[#This Row],[Order Priority]]=Introduction!$B$44,1,0)</f>
        <v>0</v>
      </c>
      <c r="L410" s="49">
        <f>IF(Table2[[#This Row],[Order Priority]]=Introduction!$B$45,1,0)</f>
        <v>1</v>
      </c>
      <c r="M410" s="49">
        <f>IF(Table2[[#This Row],[Ship Mode]]=Introduction!$C$42,1,0)</f>
        <v>0</v>
      </c>
      <c r="N410" s="48">
        <f>IF(Table2[[#This Row],[Ship Mode]]=Introduction!$C$44,1,0)</f>
        <v>1</v>
      </c>
      <c r="O410" s="48">
        <f>IF(Table2[[#This Row],[Customer Segment]]=Introduction!$D$45,1,0)</f>
        <v>0</v>
      </c>
      <c r="P410" s="48">
        <f>IF(Table2[[#This Row],[Customer Segment]]=Introduction!$D$42,1,0)</f>
        <v>0</v>
      </c>
      <c r="Q410" s="48">
        <f>IF(Table2[[#This Row],[Customer Segment]]=Introduction!$D$44,1,0)</f>
        <v>0</v>
      </c>
      <c r="R410" s="41">
        <v>21.56</v>
      </c>
      <c r="S4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customFormat="1" x14ac:dyDescent="0.2">
      <c r="A411" s="1" t="s">
        <v>92</v>
      </c>
      <c r="B411" s="1" t="s">
        <v>14</v>
      </c>
      <c r="C411" s="1" t="s">
        <v>70</v>
      </c>
      <c r="D411" s="46">
        <v>7.0000000000000007E-2</v>
      </c>
      <c r="E411" s="46">
        <v>80.98</v>
      </c>
      <c r="F411" s="46">
        <v>7.18</v>
      </c>
      <c r="G411" s="46">
        <v>0.48</v>
      </c>
      <c r="H411" s="46">
        <v>779.47230000000002</v>
      </c>
      <c r="I411" s="49">
        <f>IF(Table2[[#This Row],[Order Priority]]=Introduction!$B$42,1,0)</f>
        <v>0</v>
      </c>
      <c r="J411" s="49">
        <f>IF(Table2[[#This Row],[Order Priority]]=Introduction!$B$43,1,0)</f>
        <v>0</v>
      </c>
      <c r="K411" s="49">
        <f>IF(Table2[[#This Row],[Order Priority]]=Introduction!$B$44,1,0)</f>
        <v>0</v>
      </c>
      <c r="L411" s="49">
        <f>IF(Table2[[#This Row],[Order Priority]]=Introduction!$B$45,1,0)</f>
        <v>1</v>
      </c>
      <c r="M411" s="49">
        <f>IF(Table2[[#This Row],[Ship Mode]]=Introduction!$C$42,1,0)</f>
        <v>0</v>
      </c>
      <c r="N411" s="48">
        <f>IF(Table2[[#This Row],[Ship Mode]]=Introduction!$C$44,1,0)</f>
        <v>1</v>
      </c>
      <c r="O411" s="48">
        <f>IF(Table2[[#This Row],[Customer Segment]]=Introduction!$D$45,1,0)</f>
        <v>0</v>
      </c>
      <c r="P411" s="48">
        <f>IF(Table2[[#This Row],[Customer Segment]]=Introduction!$D$42,1,0)</f>
        <v>0</v>
      </c>
      <c r="Q411" s="48">
        <f>IF(Table2[[#This Row],[Customer Segment]]=Introduction!$D$44,1,0)</f>
        <v>0</v>
      </c>
      <c r="R411" s="38">
        <v>1129.67</v>
      </c>
      <c r="S4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customFormat="1" x14ac:dyDescent="0.2">
      <c r="A412" s="1" t="s">
        <v>92</v>
      </c>
      <c r="B412" s="1" t="s">
        <v>14</v>
      </c>
      <c r="C412" s="1" t="s">
        <v>3</v>
      </c>
      <c r="D412" s="44">
        <v>7.0000000000000007E-2</v>
      </c>
      <c r="E412" s="44">
        <v>14.48</v>
      </c>
      <c r="F412" s="44">
        <v>6.46</v>
      </c>
      <c r="G412" s="44">
        <v>0.38</v>
      </c>
      <c r="H412" s="44">
        <v>67.864000000000004</v>
      </c>
      <c r="I412" s="49">
        <f>IF(Table2[[#This Row],[Order Priority]]=Introduction!$B$42,1,0)</f>
        <v>0</v>
      </c>
      <c r="J412" s="49">
        <f>IF(Table2[[#This Row],[Order Priority]]=Introduction!$B$43,1,0)</f>
        <v>0</v>
      </c>
      <c r="K412" s="49">
        <f>IF(Table2[[#This Row],[Order Priority]]=Introduction!$B$44,1,0)</f>
        <v>0</v>
      </c>
      <c r="L412" s="49">
        <f>IF(Table2[[#This Row],[Order Priority]]=Introduction!$B$45,1,0)</f>
        <v>1</v>
      </c>
      <c r="M412" s="49">
        <f>IF(Table2[[#This Row],[Ship Mode]]=Introduction!$C$42,1,0)</f>
        <v>0</v>
      </c>
      <c r="N412" s="48">
        <f>IF(Table2[[#This Row],[Ship Mode]]=Introduction!$C$44,1,0)</f>
        <v>1</v>
      </c>
      <c r="O412" s="48">
        <f>IF(Table2[[#This Row],[Customer Segment]]=Introduction!$D$45,1,0)</f>
        <v>1</v>
      </c>
      <c r="P412" s="48">
        <f>IF(Table2[[#This Row],[Customer Segment]]=Introduction!$D$42,1,0)</f>
        <v>0</v>
      </c>
      <c r="Q412" s="48">
        <f>IF(Table2[[#This Row],[Customer Segment]]=Introduction!$D$44,1,0)</f>
        <v>0</v>
      </c>
      <c r="R412" s="41">
        <v>171.33</v>
      </c>
      <c r="S4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customFormat="1" x14ac:dyDescent="0.2">
      <c r="A413" s="1" t="s">
        <v>46</v>
      </c>
      <c r="B413" s="1" t="s">
        <v>14</v>
      </c>
      <c r="C413" s="1" t="s">
        <v>15</v>
      </c>
      <c r="D413" s="46">
        <v>0.08</v>
      </c>
      <c r="E413" s="46">
        <v>5.78</v>
      </c>
      <c r="F413" s="46">
        <v>5.67</v>
      </c>
      <c r="G413" s="46">
        <v>0.36</v>
      </c>
      <c r="H413" s="46">
        <v>-53.898000000000003</v>
      </c>
      <c r="I413" s="49">
        <f>IF(Table2[[#This Row],[Order Priority]]=Introduction!$B$42,1,0)</f>
        <v>0</v>
      </c>
      <c r="J413" s="49">
        <f>IF(Table2[[#This Row],[Order Priority]]=Introduction!$B$43,1,0)</f>
        <v>0</v>
      </c>
      <c r="K413" s="49">
        <f>IF(Table2[[#This Row],[Order Priority]]=Introduction!$B$44,1,0)</f>
        <v>0</v>
      </c>
      <c r="L413" s="49">
        <f>IF(Table2[[#This Row],[Order Priority]]=Introduction!$B$45,1,0)</f>
        <v>0</v>
      </c>
      <c r="M413" s="49">
        <f>IF(Table2[[#This Row],[Ship Mode]]=Introduction!$C$42,1,0)</f>
        <v>0</v>
      </c>
      <c r="N413" s="48">
        <f>IF(Table2[[#This Row],[Ship Mode]]=Introduction!$C$44,1,0)</f>
        <v>1</v>
      </c>
      <c r="O413" s="48">
        <f>IF(Table2[[#This Row],[Customer Segment]]=Introduction!$D$45,1,0)</f>
        <v>0</v>
      </c>
      <c r="P413" s="48">
        <f>IF(Table2[[#This Row],[Customer Segment]]=Introduction!$D$42,1,0)</f>
        <v>1</v>
      </c>
      <c r="Q413" s="48">
        <f>IF(Table2[[#This Row],[Customer Segment]]=Introduction!$D$44,1,0)</f>
        <v>0</v>
      </c>
      <c r="R413" s="38">
        <v>106.57</v>
      </c>
      <c r="S4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customFormat="1" x14ac:dyDescent="0.2">
      <c r="A414" s="1" t="s">
        <v>46</v>
      </c>
      <c r="B414" s="1" t="s">
        <v>14</v>
      </c>
      <c r="C414" s="1" t="s">
        <v>15</v>
      </c>
      <c r="D414" s="44">
        <v>0.01</v>
      </c>
      <c r="E414" s="44">
        <v>7.64</v>
      </c>
      <c r="F414" s="44">
        <v>1.39</v>
      </c>
      <c r="G414" s="44">
        <v>0.36</v>
      </c>
      <c r="H414" s="44">
        <v>112.1181</v>
      </c>
      <c r="I414" s="49">
        <f>IF(Table2[[#This Row],[Order Priority]]=Introduction!$B$42,1,0)</f>
        <v>0</v>
      </c>
      <c r="J414" s="49">
        <f>IF(Table2[[#This Row],[Order Priority]]=Introduction!$B$43,1,0)</f>
        <v>0</v>
      </c>
      <c r="K414" s="49">
        <f>IF(Table2[[#This Row],[Order Priority]]=Introduction!$B$44,1,0)</f>
        <v>0</v>
      </c>
      <c r="L414" s="49">
        <f>IF(Table2[[#This Row],[Order Priority]]=Introduction!$B$45,1,0)</f>
        <v>0</v>
      </c>
      <c r="M414" s="49">
        <f>IF(Table2[[#This Row],[Ship Mode]]=Introduction!$C$42,1,0)</f>
        <v>0</v>
      </c>
      <c r="N414" s="48">
        <f>IF(Table2[[#This Row],[Ship Mode]]=Introduction!$C$44,1,0)</f>
        <v>1</v>
      </c>
      <c r="O414" s="48">
        <f>IF(Table2[[#This Row],[Customer Segment]]=Introduction!$D$45,1,0)</f>
        <v>0</v>
      </c>
      <c r="P414" s="48">
        <f>IF(Table2[[#This Row],[Customer Segment]]=Introduction!$D$42,1,0)</f>
        <v>1</v>
      </c>
      <c r="Q414" s="48">
        <f>IF(Table2[[#This Row],[Customer Segment]]=Introduction!$D$44,1,0)</f>
        <v>0</v>
      </c>
      <c r="R414" s="41">
        <v>162.49</v>
      </c>
      <c r="S4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customFormat="1" x14ac:dyDescent="0.2">
      <c r="A415" s="1" t="s">
        <v>1</v>
      </c>
      <c r="B415" s="1" t="s">
        <v>2</v>
      </c>
      <c r="C415" s="1" t="s">
        <v>3</v>
      </c>
      <c r="D415" s="46">
        <v>0.06</v>
      </c>
      <c r="E415" s="46">
        <v>279.81</v>
      </c>
      <c r="F415" s="46">
        <v>23.19</v>
      </c>
      <c r="G415" s="46">
        <v>0.59</v>
      </c>
      <c r="H415" s="46">
        <v>1103.9724000000001</v>
      </c>
      <c r="I415" s="49">
        <f>IF(Table2[[#This Row],[Order Priority]]=Introduction!$B$42,1,0)</f>
        <v>1</v>
      </c>
      <c r="J415" s="49">
        <f>IF(Table2[[#This Row],[Order Priority]]=Introduction!$B$43,1,0)</f>
        <v>0</v>
      </c>
      <c r="K415" s="49">
        <f>IF(Table2[[#This Row],[Order Priority]]=Introduction!$B$44,1,0)</f>
        <v>0</v>
      </c>
      <c r="L415" s="49">
        <f>IF(Table2[[#This Row],[Order Priority]]=Introduction!$B$45,1,0)</f>
        <v>0</v>
      </c>
      <c r="M415" s="49">
        <f>IF(Table2[[#This Row],[Ship Mode]]=Introduction!$C$42,1,0)</f>
        <v>1</v>
      </c>
      <c r="N415" s="48">
        <f>IF(Table2[[#This Row],[Ship Mode]]=Introduction!$C$44,1,0)</f>
        <v>0</v>
      </c>
      <c r="O415" s="48">
        <f>IF(Table2[[#This Row],[Customer Segment]]=Introduction!$D$45,1,0)</f>
        <v>1</v>
      </c>
      <c r="P415" s="48">
        <f>IF(Table2[[#This Row],[Customer Segment]]=Introduction!$D$42,1,0)</f>
        <v>0</v>
      </c>
      <c r="Q415" s="48">
        <f>IF(Table2[[#This Row],[Customer Segment]]=Introduction!$D$44,1,0)</f>
        <v>0</v>
      </c>
      <c r="R415" s="38">
        <v>1599.96</v>
      </c>
      <c r="S4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customFormat="1" x14ac:dyDescent="0.2">
      <c r="A416" s="1" t="s">
        <v>1</v>
      </c>
      <c r="B416" s="1" t="s">
        <v>14</v>
      </c>
      <c r="C416" s="1" t="s">
        <v>47</v>
      </c>
      <c r="D416" s="44">
        <v>0</v>
      </c>
      <c r="E416" s="44">
        <v>7.28</v>
      </c>
      <c r="F416" s="44">
        <v>1.77</v>
      </c>
      <c r="G416" s="44">
        <v>0.37</v>
      </c>
      <c r="H416" s="44">
        <v>167.16</v>
      </c>
      <c r="I416" s="49">
        <f>IF(Table2[[#This Row],[Order Priority]]=Introduction!$B$42,1,0)</f>
        <v>1</v>
      </c>
      <c r="J416" s="49">
        <f>IF(Table2[[#This Row],[Order Priority]]=Introduction!$B$43,1,0)</f>
        <v>0</v>
      </c>
      <c r="K416" s="49">
        <f>IF(Table2[[#This Row],[Order Priority]]=Introduction!$B$44,1,0)</f>
        <v>0</v>
      </c>
      <c r="L416" s="49">
        <f>IF(Table2[[#This Row],[Order Priority]]=Introduction!$B$45,1,0)</f>
        <v>0</v>
      </c>
      <c r="M416" s="49">
        <f>IF(Table2[[#This Row],[Ship Mode]]=Introduction!$C$42,1,0)</f>
        <v>0</v>
      </c>
      <c r="N416" s="48">
        <f>IF(Table2[[#This Row],[Ship Mode]]=Introduction!$C$44,1,0)</f>
        <v>1</v>
      </c>
      <c r="O416" s="48">
        <f>IF(Table2[[#This Row],[Customer Segment]]=Introduction!$D$45,1,0)</f>
        <v>0</v>
      </c>
      <c r="P416" s="48">
        <f>IF(Table2[[#This Row],[Customer Segment]]=Introduction!$D$42,1,0)</f>
        <v>0</v>
      </c>
      <c r="Q416" s="48">
        <f>IF(Table2[[#This Row],[Customer Segment]]=Introduction!$D$44,1,0)</f>
        <v>1</v>
      </c>
      <c r="R416" s="41">
        <v>53.42</v>
      </c>
      <c r="S4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customFormat="1" x14ac:dyDescent="0.2">
      <c r="A417" s="1" t="s">
        <v>23</v>
      </c>
      <c r="B417" s="1" t="s">
        <v>14</v>
      </c>
      <c r="C417" s="1" t="s">
        <v>3</v>
      </c>
      <c r="D417" s="46">
        <v>7.0000000000000007E-2</v>
      </c>
      <c r="E417" s="46">
        <v>2.88</v>
      </c>
      <c r="F417" s="46">
        <v>1.01</v>
      </c>
      <c r="G417" s="46">
        <v>0.55000000000000004</v>
      </c>
      <c r="H417" s="46">
        <v>9.59</v>
      </c>
      <c r="I417" s="49">
        <f>IF(Table2[[#This Row],[Order Priority]]=Introduction!$B$42,1,0)</f>
        <v>0</v>
      </c>
      <c r="J417" s="49">
        <f>IF(Table2[[#This Row],[Order Priority]]=Introduction!$B$43,1,0)</f>
        <v>0</v>
      </c>
      <c r="K417" s="49">
        <f>IF(Table2[[#This Row],[Order Priority]]=Introduction!$B$44,1,0)</f>
        <v>1</v>
      </c>
      <c r="L417" s="49">
        <f>IF(Table2[[#This Row],[Order Priority]]=Introduction!$B$45,1,0)</f>
        <v>0</v>
      </c>
      <c r="M417" s="49">
        <f>IF(Table2[[#This Row],[Ship Mode]]=Introduction!$C$42,1,0)</f>
        <v>0</v>
      </c>
      <c r="N417" s="48">
        <f>IF(Table2[[#This Row],[Ship Mode]]=Introduction!$C$44,1,0)</f>
        <v>1</v>
      </c>
      <c r="O417" s="48">
        <f>IF(Table2[[#This Row],[Customer Segment]]=Introduction!$D$45,1,0)</f>
        <v>1</v>
      </c>
      <c r="P417" s="48">
        <f>IF(Table2[[#This Row],[Customer Segment]]=Introduction!$D$42,1,0)</f>
        <v>0</v>
      </c>
      <c r="Q417" s="48">
        <f>IF(Table2[[#This Row],[Customer Segment]]=Introduction!$D$44,1,0)</f>
        <v>0</v>
      </c>
      <c r="R417" s="38">
        <v>34.97</v>
      </c>
      <c r="S4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customFormat="1" x14ac:dyDescent="0.2">
      <c r="A418" s="1" t="s">
        <v>23</v>
      </c>
      <c r="B418" s="1" t="s">
        <v>14</v>
      </c>
      <c r="C418" s="1" t="s">
        <v>3</v>
      </c>
      <c r="D418" s="44">
        <v>0.1</v>
      </c>
      <c r="E418" s="44">
        <v>195.99</v>
      </c>
      <c r="F418" s="44">
        <v>3.99</v>
      </c>
      <c r="G418" s="44">
        <v>0.57999999999999996</v>
      </c>
      <c r="H418" s="44">
        <v>-655.42399999999998</v>
      </c>
      <c r="I418" s="49">
        <f>IF(Table2[[#This Row],[Order Priority]]=Introduction!$B$42,1,0)</f>
        <v>0</v>
      </c>
      <c r="J418" s="49">
        <f>IF(Table2[[#This Row],[Order Priority]]=Introduction!$B$43,1,0)</f>
        <v>0</v>
      </c>
      <c r="K418" s="49">
        <f>IF(Table2[[#This Row],[Order Priority]]=Introduction!$B$44,1,0)</f>
        <v>1</v>
      </c>
      <c r="L418" s="49">
        <f>IF(Table2[[#This Row],[Order Priority]]=Introduction!$B$45,1,0)</f>
        <v>0</v>
      </c>
      <c r="M418" s="49">
        <f>IF(Table2[[#This Row],[Ship Mode]]=Introduction!$C$42,1,0)</f>
        <v>0</v>
      </c>
      <c r="N418" s="48">
        <f>IF(Table2[[#This Row],[Ship Mode]]=Introduction!$C$44,1,0)</f>
        <v>1</v>
      </c>
      <c r="O418" s="48">
        <f>IF(Table2[[#This Row],[Customer Segment]]=Introduction!$D$45,1,0)</f>
        <v>1</v>
      </c>
      <c r="P418" s="48">
        <f>IF(Table2[[#This Row],[Customer Segment]]=Introduction!$D$42,1,0)</f>
        <v>0</v>
      </c>
      <c r="Q418" s="48">
        <f>IF(Table2[[#This Row],[Customer Segment]]=Introduction!$D$44,1,0)</f>
        <v>0</v>
      </c>
      <c r="R418" s="41">
        <v>308.86</v>
      </c>
      <c r="S4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customFormat="1" x14ac:dyDescent="0.2">
      <c r="A419" s="1" t="s">
        <v>23</v>
      </c>
      <c r="B419" s="1" t="s">
        <v>14</v>
      </c>
      <c r="C419" s="1" t="s">
        <v>47</v>
      </c>
      <c r="D419" s="46">
        <v>0.09</v>
      </c>
      <c r="E419" s="46">
        <v>125.99</v>
      </c>
      <c r="F419" s="46">
        <v>2.5</v>
      </c>
      <c r="G419" s="46">
        <v>0.6</v>
      </c>
      <c r="H419" s="46">
        <v>1258.7877000000001</v>
      </c>
      <c r="I419" s="49">
        <f>IF(Table2[[#This Row],[Order Priority]]=Introduction!$B$42,1,0)</f>
        <v>0</v>
      </c>
      <c r="J419" s="49">
        <f>IF(Table2[[#This Row],[Order Priority]]=Introduction!$B$43,1,0)</f>
        <v>0</v>
      </c>
      <c r="K419" s="49">
        <f>IF(Table2[[#This Row],[Order Priority]]=Introduction!$B$44,1,0)</f>
        <v>1</v>
      </c>
      <c r="L419" s="49">
        <f>IF(Table2[[#This Row],[Order Priority]]=Introduction!$B$45,1,0)</f>
        <v>0</v>
      </c>
      <c r="M419" s="49">
        <f>IF(Table2[[#This Row],[Ship Mode]]=Introduction!$C$42,1,0)</f>
        <v>0</v>
      </c>
      <c r="N419" s="48">
        <f>IF(Table2[[#This Row],[Ship Mode]]=Introduction!$C$44,1,0)</f>
        <v>1</v>
      </c>
      <c r="O419" s="48">
        <f>IF(Table2[[#This Row],[Customer Segment]]=Introduction!$D$45,1,0)</f>
        <v>0</v>
      </c>
      <c r="P419" s="48">
        <f>IF(Table2[[#This Row],[Customer Segment]]=Introduction!$D$42,1,0)</f>
        <v>0</v>
      </c>
      <c r="Q419" s="48">
        <f>IF(Table2[[#This Row],[Customer Segment]]=Introduction!$D$44,1,0)</f>
        <v>1</v>
      </c>
      <c r="R419" s="38">
        <v>1824.33</v>
      </c>
      <c r="S4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customFormat="1" x14ac:dyDescent="0.2">
      <c r="A420" s="1" t="s">
        <v>23</v>
      </c>
      <c r="B420" s="1" t="s">
        <v>14</v>
      </c>
      <c r="C420" s="1" t="s">
        <v>15</v>
      </c>
      <c r="D420" s="44">
        <v>0.01</v>
      </c>
      <c r="E420" s="44">
        <v>10.48</v>
      </c>
      <c r="F420" s="44">
        <v>2.89</v>
      </c>
      <c r="G420" s="44">
        <v>0.6</v>
      </c>
      <c r="H420" s="44">
        <v>60.561599999999999</v>
      </c>
      <c r="I420" s="49">
        <f>IF(Table2[[#This Row],[Order Priority]]=Introduction!$B$42,1,0)</f>
        <v>0</v>
      </c>
      <c r="J420" s="49">
        <f>IF(Table2[[#This Row],[Order Priority]]=Introduction!$B$43,1,0)</f>
        <v>0</v>
      </c>
      <c r="K420" s="49">
        <f>IF(Table2[[#This Row],[Order Priority]]=Introduction!$B$44,1,0)</f>
        <v>1</v>
      </c>
      <c r="L420" s="49">
        <f>IF(Table2[[#This Row],[Order Priority]]=Introduction!$B$45,1,0)</f>
        <v>0</v>
      </c>
      <c r="M420" s="49">
        <f>IF(Table2[[#This Row],[Ship Mode]]=Introduction!$C$42,1,0)</f>
        <v>0</v>
      </c>
      <c r="N420" s="48">
        <f>IF(Table2[[#This Row],[Ship Mode]]=Introduction!$C$44,1,0)</f>
        <v>1</v>
      </c>
      <c r="O420" s="48">
        <f>IF(Table2[[#This Row],[Customer Segment]]=Introduction!$D$45,1,0)</f>
        <v>0</v>
      </c>
      <c r="P420" s="48">
        <f>IF(Table2[[#This Row],[Customer Segment]]=Introduction!$D$42,1,0)</f>
        <v>1</v>
      </c>
      <c r="Q420" s="48">
        <f>IF(Table2[[#This Row],[Customer Segment]]=Introduction!$D$44,1,0)</f>
        <v>0</v>
      </c>
      <c r="R420" s="41">
        <v>202.38</v>
      </c>
      <c r="S4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customFormat="1" x14ac:dyDescent="0.2">
      <c r="A421" s="1" t="s">
        <v>23</v>
      </c>
      <c r="B421" s="1" t="s">
        <v>14</v>
      </c>
      <c r="C421" s="1" t="s">
        <v>15</v>
      </c>
      <c r="D421" s="46">
        <v>0.01</v>
      </c>
      <c r="E421" s="46">
        <v>10.48</v>
      </c>
      <c r="F421" s="46">
        <v>2.89</v>
      </c>
      <c r="G421" s="46">
        <v>0.6</v>
      </c>
      <c r="H421" s="46">
        <v>40.92</v>
      </c>
      <c r="I421" s="49">
        <f>IF(Table2[[#This Row],[Order Priority]]=Introduction!$B$42,1,0)</f>
        <v>0</v>
      </c>
      <c r="J421" s="49">
        <f>IF(Table2[[#This Row],[Order Priority]]=Introduction!$B$43,1,0)</f>
        <v>0</v>
      </c>
      <c r="K421" s="49">
        <f>IF(Table2[[#This Row],[Order Priority]]=Introduction!$B$44,1,0)</f>
        <v>1</v>
      </c>
      <c r="L421" s="49">
        <f>IF(Table2[[#This Row],[Order Priority]]=Introduction!$B$45,1,0)</f>
        <v>0</v>
      </c>
      <c r="M421" s="49">
        <f>IF(Table2[[#This Row],[Ship Mode]]=Introduction!$C$42,1,0)</f>
        <v>0</v>
      </c>
      <c r="N421" s="48">
        <f>IF(Table2[[#This Row],[Ship Mode]]=Introduction!$C$44,1,0)</f>
        <v>1</v>
      </c>
      <c r="O421" s="48">
        <f>IF(Table2[[#This Row],[Customer Segment]]=Introduction!$D$45,1,0)</f>
        <v>0</v>
      </c>
      <c r="P421" s="48">
        <f>IF(Table2[[#This Row],[Customer Segment]]=Introduction!$D$42,1,0)</f>
        <v>1</v>
      </c>
      <c r="Q421" s="48">
        <f>IF(Table2[[#This Row],[Customer Segment]]=Introduction!$D$44,1,0)</f>
        <v>0</v>
      </c>
      <c r="R421" s="38">
        <v>809.51</v>
      </c>
      <c r="S4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customFormat="1" x14ac:dyDescent="0.2">
      <c r="A422" s="1" t="s">
        <v>92</v>
      </c>
      <c r="B422" s="1" t="s">
        <v>14</v>
      </c>
      <c r="C422" s="1" t="s">
        <v>70</v>
      </c>
      <c r="D422" s="44">
        <v>0</v>
      </c>
      <c r="E422" s="44">
        <v>37.76</v>
      </c>
      <c r="F422" s="44">
        <v>12.9</v>
      </c>
      <c r="G422" s="44">
        <v>0.56999999999999995</v>
      </c>
      <c r="H422" s="44">
        <v>93.846800000000002</v>
      </c>
      <c r="I422" s="49">
        <f>IF(Table2[[#This Row],[Order Priority]]=Introduction!$B$42,1,0)</f>
        <v>0</v>
      </c>
      <c r="J422" s="49">
        <f>IF(Table2[[#This Row],[Order Priority]]=Introduction!$B$43,1,0)</f>
        <v>0</v>
      </c>
      <c r="K422" s="49">
        <f>IF(Table2[[#This Row],[Order Priority]]=Introduction!$B$44,1,0)</f>
        <v>0</v>
      </c>
      <c r="L422" s="49">
        <f>IF(Table2[[#This Row],[Order Priority]]=Introduction!$B$45,1,0)</f>
        <v>1</v>
      </c>
      <c r="M422" s="49">
        <f>IF(Table2[[#This Row],[Ship Mode]]=Introduction!$C$42,1,0)</f>
        <v>0</v>
      </c>
      <c r="N422" s="48">
        <f>IF(Table2[[#This Row],[Ship Mode]]=Introduction!$C$44,1,0)</f>
        <v>1</v>
      </c>
      <c r="O422" s="48">
        <f>IF(Table2[[#This Row],[Customer Segment]]=Introduction!$D$45,1,0)</f>
        <v>0</v>
      </c>
      <c r="P422" s="48">
        <f>IF(Table2[[#This Row],[Customer Segment]]=Introduction!$D$42,1,0)</f>
        <v>0</v>
      </c>
      <c r="Q422" s="48">
        <f>IF(Table2[[#This Row],[Customer Segment]]=Introduction!$D$44,1,0)</f>
        <v>0</v>
      </c>
      <c r="R422" s="41">
        <v>477.2</v>
      </c>
      <c r="S4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customFormat="1" x14ac:dyDescent="0.2">
      <c r="A423" s="1" t="s">
        <v>92</v>
      </c>
      <c r="B423" s="1" t="s">
        <v>2</v>
      </c>
      <c r="C423" s="1" t="s">
        <v>70</v>
      </c>
      <c r="D423" s="46">
        <v>0.08</v>
      </c>
      <c r="E423" s="46">
        <v>400.98</v>
      </c>
      <c r="F423" s="46">
        <v>42.52</v>
      </c>
      <c r="G423" s="46">
        <v>0.71</v>
      </c>
      <c r="H423" s="46">
        <v>3031.9724000000001</v>
      </c>
      <c r="I423" s="49">
        <f>IF(Table2[[#This Row],[Order Priority]]=Introduction!$B$42,1,0)</f>
        <v>0</v>
      </c>
      <c r="J423" s="49">
        <f>IF(Table2[[#This Row],[Order Priority]]=Introduction!$B$43,1,0)</f>
        <v>0</v>
      </c>
      <c r="K423" s="49">
        <f>IF(Table2[[#This Row],[Order Priority]]=Introduction!$B$44,1,0)</f>
        <v>0</v>
      </c>
      <c r="L423" s="49">
        <f>IF(Table2[[#This Row],[Order Priority]]=Introduction!$B$45,1,0)</f>
        <v>1</v>
      </c>
      <c r="M423" s="49">
        <f>IF(Table2[[#This Row],[Ship Mode]]=Introduction!$C$42,1,0)</f>
        <v>1</v>
      </c>
      <c r="N423" s="48">
        <f>IF(Table2[[#This Row],[Ship Mode]]=Introduction!$C$44,1,0)</f>
        <v>0</v>
      </c>
      <c r="O423" s="48">
        <f>IF(Table2[[#This Row],[Customer Segment]]=Introduction!$D$45,1,0)</f>
        <v>0</v>
      </c>
      <c r="P423" s="48">
        <f>IF(Table2[[#This Row],[Customer Segment]]=Introduction!$D$42,1,0)</f>
        <v>0</v>
      </c>
      <c r="Q423" s="48">
        <f>IF(Table2[[#This Row],[Customer Segment]]=Introduction!$D$44,1,0)</f>
        <v>0</v>
      </c>
      <c r="R423" s="38">
        <v>7840.04</v>
      </c>
      <c r="S4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customFormat="1" x14ac:dyDescent="0.2">
      <c r="A424" s="1" t="s">
        <v>92</v>
      </c>
      <c r="B424" s="1" t="s">
        <v>14</v>
      </c>
      <c r="C424" s="1" t="s">
        <v>47</v>
      </c>
      <c r="D424" s="44">
        <v>0.04</v>
      </c>
      <c r="E424" s="44">
        <v>5.98</v>
      </c>
      <c r="F424" s="44">
        <v>5.79</v>
      </c>
      <c r="G424" s="44">
        <v>0.36</v>
      </c>
      <c r="H424" s="44">
        <v>-36.030799999999999</v>
      </c>
      <c r="I424" s="49">
        <f>IF(Table2[[#This Row],[Order Priority]]=Introduction!$B$42,1,0)</f>
        <v>0</v>
      </c>
      <c r="J424" s="49">
        <f>IF(Table2[[#This Row],[Order Priority]]=Introduction!$B$43,1,0)</f>
        <v>0</v>
      </c>
      <c r="K424" s="49">
        <f>IF(Table2[[#This Row],[Order Priority]]=Introduction!$B$44,1,0)</f>
        <v>0</v>
      </c>
      <c r="L424" s="49">
        <f>IF(Table2[[#This Row],[Order Priority]]=Introduction!$B$45,1,0)</f>
        <v>1</v>
      </c>
      <c r="M424" s="49">
        <f>IF(Table2[[#This Row],[Ship Mode]]=Introduction!$C$42,1,0)</f>
        <v>0</v>
      </c>
      <c r="N424" s="48">
        <f>IF(Table2[[#This Row],[Ship Mode]]=Introduction!$C$44,1,0)</f>
        <v>1</v>
      </c>
      <c r="O424" s="48">
        <f>IF(Table2[[#This Row],[Customer Segment]]=Introduction!$D$45,1,0)</f>
        <v>0</v>
      </c>
      <c r="P424" s="48">
        <f>IF(Table2[[#This Row],[Customer Segment]]=Introduction!$D$42,1,0)</f>
        <v>0</v>
      </c>
      <c r="Q424" s="48">
        <f>IF(Table2[[#This Row],[Customer Segment]]=Introduction!$D$44,1,0)</f>
        <v>1</v>
      </c>
      <c r="R424" s="41">
        <v>86.12</v>
      </c>
      <c r="S4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customFormat="1" x14ac:dyDescent="0.2">
      <c r="A425" s="1" t="s">
        <v>92</v>
      </c>
      <c r="B425" s="1" t="s">
        <v>14</v>
      </c>
      <c r="C425" s="1" t="s">
        <v>70</v>
      </c>
      <c r="D425" s="46">
        <v>0.08</v>
      </c>
      <c r="E425" s="46">
        <v>9.98</v>
      </c>
      <c r="F425" s="46">
        <v>12.52</v>
      </c>
      <c r="G425" s="46">
        <v>0.56999999999999995</v>
      </c>
      <c r="H425" s="46">
        <v>-102.93</v>
      </c>
      <c r="I425" s="49">
        <f>IF(Table2[[#This Row],[Order Priority]]=Introduction!$B$42,1,0)</f>
        <v>0</v>
      </c>
      <c r="J425" s="49">
        <f>IF(Table2[[#This Row],[Order Priority]]=Introduction!$B$43,1,0)</f>
        <v>0</v>
      </c>
      <c r="K425" s="49">
        <f>IF(Table2[[#This Row],[Order Priority]]=Introduction!$B$44,1,0)</f>
        <v>0</v>
      </c>
      <c r="L425" s="49">
        <f>IF(Table2[[#This Row],[Order Priority]]=Introduction!$B$45,1,0)</f>
        <v>1</v>
      </c>
      <c r="M425" s="49">
        <f>IF(Table2[[#This Row],[Ship Mode]]=Introduction!$C$42,1,0)</f>
        <v>0</v>
      </c>
      <c r="N425" s="48">
        <f>IF(Table2[[#This Row],[Ship Mode]]=Introduction!$C$44,1,0)</f>
        <v>1</v>
      </c>
      <c r="O425" s="48">
        <f>IF(Table2[[#This Row],[Customer Segment]]=Introduction!$D$45,1,0)</f>
        <v>0</v>
      </c>
      <c r="P425" s="48">
        <f>IF(Table2[[#This Row],[Customer Segment]]=Introduction!$D$42,1,0)</f>
        <v>0</v>
      </c>
      <c r="Q425" s="48">
        <f>IF(Table2[[#This Row],[Customer Segment]]=Introduction!$D$44,1,0)</f>
        <v>0</v>
      </c>
      <c r="R425" s="38">
        <v>150.24</v>
      </c>
      <c r="S4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customFormat="1" x14ac:dyDescent="0.2">
      <c r="A426" s="1" t="s">
        <v>92</v>
      </c>
      <c r="B426" s="1" t="s">
        <v>2</v>
      </c>
      <c r="C426" s="1" t="s">
        <v>3</v>
      </c>
      <c r="D426" s="44">
        <v>7.0000000000000007E-2</v>
      </c>
      <c r="E426" s="44">
        <v>500.98</v>
      </c>
      <c r="F426" s="44">
        <v>28.14</v>
      </c>
      <c r="G426" s="44">
        <v>0.38</v>
      </c>
      <c r="H426" s="44">
        <v>2699.9838</v>
      </c>
      <c r="I426" s="49">
        <f>IF(Table2[[#This Row],[Order Priority]]=Introduction!$B$42,1,0)</f>
        <v>0</v>
      </c>
      <c r="J426" s="49">
        <f>IF(Table2[[#This Row],[Order Priority]]=Introduction!$B$43,1,0)</f>
        <v>0</v>
      </c>
      <c r="K426" s="49">
        <f>IF(Table2[[#This Row],[Order Priority]]=Introduction!$B$44,1,0)</f>
        <v>0</v>
      </c>
      <c r="L426" s="49">
        <f>IF(Table2[[#This Row],[Order Priority]]=Introduction!$B$45,1,0)</f>
        <v>1</v>
      </c>
      <c r="M426" s="49">
        <f>IF(Table2[[#This Row],[Ship Mode]]=Introduction!$C$42,1,0)</f>
        <v>1</v>
      </c>
      <c r="N426" s="48">
        <f>IF(Table2[[#This Row],[Ship Mode]]=Introduction!$C$44,1,0)</f>
        <v>0</v>
      </c>
      <c r="O426" s="48">
        <f>IF(Table2[[#This Row],[Customer Segment]]=Introduction!$D$45,1,0)</f>
        <v>1</v>
      </c>
      <c r="P426" s="48">
        <f>IF(Table2[[#This Row],[Customer Segment]]=Introduction!$D$42,1,0)</f>
        <v>0</v>
      </c>
      <c r="Q426" s="48">
        <f>IF(Table2[[#This Row],[Customer Segment]]=Introduction!$D$44,1,0)</f>
        <v>0</v>
      </c>
      <c r="R426" s="41">
        <v>3913.02</v>
      </c>
      <c r="S4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customFormat="1" x14ac:dyDescent="0.2">
      <c r="A427" s="1" t="s">
        <v>92</v>
      </c>
      <c r="B427" s="1" t="s">
        <v>14</v>
      </c>
      <c r="C427" s="1" t="s">
        <v>3</v>
      </c>
      <c r="D427" s="46">
        <v>0.1</v>
      </c>
      <c r="E427" s="46">
        <v>178.47</v>
      </c>
      <c r="F427" s="46">
        <v>19.989999999999998</v>
      </c>
      <c r="G427" s="46">
        <v>0.55000000000000004</v>
      </c>
      <c r="H427" s="46">
        <v>-170.98</v>
      </c>
      <c r="I427" s="49">
        <f>IF(Table2[[#This Row],[Order Priority]]=Introduction!$B$42,1,0)</f>
        <v>0</v>
      </c>
      <c r="J427" s="49">
        <f>IF(Table2[[#This Row],[Order Priority]]=Introduction!$B$43,1,0)</f>
        <v>0</v>
      </c>
      <c r="K427" s="49">
        <f>IF(Table2[[#This Row],[Order Priority]]=Introduction!$B$44,1,0)</f>
        <v>0</v>
      </c>
      <c r="L427" s="49">
        <f>IF(Table2[[#This Row],[Order Priority]]=Introduction!$B$45,1,0)</f>
        <v>1</v>
      </c>
      <c r="M427" s="49">
        <f>IF(Table2[[#This Row],[Ship Mode]]=Introduction!$C$42,1,0)</f>
        <v>0</v>
      </c>
      <c r="N427" s="48">
        <f>IF(Table2[[#This Row],[Ship Mode]]=Introduction!$C$44,1,0)</f>
        <v>1</v>
      </c>
      <c r="O427" s="48">
        <f>IF(Table2[[#This Row],[Customer Segment]]=Introduction!$D$45,1,0)</f>
        <v>1</v>
      </c>
      <c r="P427" s="48">
        <f>IF(Table2[[#This Row],[Customer Segment]]=Introduction!$D$42,1,0)</f>
        <v>0</v>
      </c>
      <c r="Q427" s="48">
        <f>IF(Table2[[#This Row],[Customer Segment]]=Introduction!$D$44,1,0)</f>
        <v>0</v>
      </c>
      <c r="R427" s="38">
        <v>180.14</v>
      </c>
      <c r="S4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customFormat="1" x14ac:dyDescent="0.2">
      <c r="A428" s="1" t="s">
        <v>46</v>
      </c>
      <c r="B428" s="1" t="s">
        <v>14</v>
      </c>
      <c r="C428" s="1" t="s">
        <v>47</v>
      </c>
      <c r="D428" s="44">
        <v>0.06</v>
      </c>
      <c r="E428" s="44">
        <v>64.650000000000006</v>
      </c>
      <c r="F428" s="44">
        <v>35</v>
      </c>
      <c r="G428" s="44">
        <v>0.8</v>
      </c>
      <c r="H428" s="44">
        <v>-139.28720000000001</v>
      </c>
      <c r="I428" s="49">
        <f>IF(Table2[[#This Row],[Order Priority]]=Introduction!$B$42,1,0)</f>
        <v>0</v>
      </c>
      <c r="J428" s="49">
        <f>IF(Table2[[#This Row],[Order Priority]]=Introduction!$B$43,1,0)</f>
        <v>0</v>
      </c>
      <c r="K428" s="49">
        <f>IF(Table2[[#This Row],[Order Priority]]=Introduction!$B$44,1,0)</f>
        <v>0</v>
      </c>
      <c r="L428" s="49">
        <f>IF(Table2[[#This Row],[Order Priority]]=Introduction!$B$45,1,0)</f>
        <v>0</v>
      </c>
      <c r="M428" s="49">
        <f>IF(Table2[[#This Row],[Ship Mode]]=Introduction!$C$42,1,0)</f>
        <v>0</v>
      </c>
      <c r="N428" s="48">
        <f>IF(Table2[[#This Row],[Ship Mode]]=Introduction!$C$44,1,0)</f>
        <v>1</v>
      </c>
      <c r="O428" s="48">
        <f>IF(Table2[[#This Row],[Customer Segment]]=Introduction!$D$45,1,0)</f>
        <v>0</v>
      </c>
      <c r="P428" s="48">
        <f>IF(Table2[[#This Row],[Customer Segment]]=Introduction!$D$42,1,0)</f>
        <v>0</v>
      </c>
      <c r="Q428" s="48">
        <f>IF(Table2[[#This Row],[Customer Segment]]=Introduction!$D$44,1,0)</f>
        <v>1</v>
      </c>
      <c r="R428" s="41">
        <v>277.60000000000002</v>
      </c>
      <c r="S4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customFormat="1" x14ac:dyDescent="0.2">
      <c r="A429" s="1" t="s">
        <v>46</v>
      </c>
      <c r="B429" s="1" t="s">
        <v>14</v>
      </c>
      <c r="C429" s="1" t="s">
        <v>3</v>
      </c>
      <c r="D429" s="46">
        <v>0.08</v>
      </c>
      <c r="E429" s="46">
        <v>1.68</v>
      </c>
      <c r="F429" s="46">
        <v>1.57</v>
      </c>
      <c r="G429" s="46">
        <v>0.59</v>
      </c>
      <c r="H429" s="46">
        <v>-46.25</v>
      </c>
      <c r="I429" s="49">
        <f>IF(Table2[[#This Row],[Order Priority]]=Introduction!$B$42,1,0)</f>
        <v>0</v>
      </c>
      <c r="J429" s="49">
        <f>IF(Table2[[#This Row],[Order Priority]]=Introduction!$B$43,1,0)</f>
        <v>0</v>
      </c>
      <c r="K429" s="49">
        <f>IF(Table2[[#This Row],[Order Priority]]=Introduction!$B$44,1,0)</f>
        <v>0</v>
      </c>
      <c r="L429" s="49">
        <f>IF(Table2[[#This Row],[Order Priority]]=Introduction!$B$45,1,0)</f>
        <v>0</v>
      </c>
      <c r="M429" s="49">
        <f>IF(Table2[[#This Row],[Ship Mode]]=Introduction!$C$42,1,0)</f>
        <v>0</v>
      </c>
      <c r="N429" s="48">
        <f>IF(Table2[[#This Row],[Ship Mode]]=Introduction!$C$44,1,0)</f>
        <v>1</v>
      </c>
      <c r="O429" s="48">
        <f>IF(Table2[[#This Row],[Customer Segment]]=Introduction!$D$45,1,0)</f>
        <v>1</v>
      </c>
      <c r="P429" s="48">
        <f>IF(Table2[[#This Row],[Customer Segment]]=Introduction!$D$42,1,0)</f>
        <v>0</v>
      </c>
      <c r="Q429" s="48">
        <f>IF(Table2[[#This Row],[Customer Segment]]=Introduction!$D$44,1,0)</f>
        <v>0</v>
      </c>
      <c r="R429" s="38">
        <v>148.36000000000001</v>
      </c>
      <c r="S4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customFormat="1" x14ac:dyDescent="0.2">
      <c r="A430" s="1" t="s">
        <v>1</v>
      </c>
      <c r="B430" s="1" t="s">
        <v>14</v>
      </c>
      <c r="C430" s="1" t="s">
        <v>3</v>
      </c>
      <c r="D430" s="44">
        <v>0.09</v>
      </c>
      <c r="E430" s="44">
        <v>999.99</v>
      </c>
      <c r="F430" s="44">
        <v>13.99</v>
      </c>
      <c r="G430" s="44">
        <v>0.36</v>
      </c>
      <c r="H430" s="44">
        <v>-2531.4825000000001</v>
      </c>
      <c r="I430" s="49">
        <f>IF(Table2[[#This Row],[Order Priority]]=Introduction!$B$42,1,0)</f>
        <v>1</v>
      </c>
      <c r="J430" s="49">
        <f>IF(Table2[[#This Row],[Order Priority]]=Introduction!$B$43,1,0)</f>
        <v>0</v>
      </c>
      <c r="K430" s="49">
        <f>IF(Table2[[#This Row],[Order Priority]]=Introduction!$B$44,1,0)</f>
        <v>0</v>
      </c>
      <c r="L430" s="49">
        <f>IF(Table2[[#This Row],[Order Priority]]=Introduction!$B$45,1,0)</f>
        <v>0</v>
      </c>
      <c r="M430" s="49">
        <f>IF(Table2[[#This Row],[Ship Mode]]=Introduction!$C$42,1,0)</f>
        <v>0</v>
      </c>
      <c r="N430" s="48">
        <f>IF(Table2[[#This Row],[Ship Mode]]=Introduction!$C$44,1,0)</f>
        <v>1</v>
      </c>
      <c r="O430" s="48">
        <f>IF(Table2[[#This Row],[Customer Segment]]=Introduction!$D$45,1,0)</f>
        <v>1</v>
      </c>
      <c r="P430" s="48">
        <f>IF(Table2[[#This Row],[Customer Segment]]=Introduction!$D$42,1,0)</f>
        <v>0</v>
      </c>
      <c r="Q430" s="48">
        <f>IF(Table2[[#This Row],[Customer Segment]]=Introduction!$D$44,1,0)</f>
        <v>0</v>
      </c>
      <c r="R430" s="41">
        <v>919.09</v>
      </c>
      <c r="S4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customFormat="1" x14ac:dyDescent="0.2">
      <c r="A431" s="1" t="s">
        <v>1</v>
      </c>
      <c r="B431" s="1" t="s">
        <v>14</v>
      </c>
      <c r="C431" s="1" t="s">
        <v>3</v>
      </c>
      <c r="D431" s="46">
        <v>7.0000000000000007E-2</v>
      </c>
      <c r="E431" s="46">
        <v>4.13</v>
      </c>
      <c r="F431" s="46">
        <v>5.04</v>
      </c>
      <c r="G431" s="46">
        <v>0.38</v>
      </c>
      <c r="H431" s="46">
        <v>-76.424400000000006</v>
      </c>
      <c r="I431" s="49">
        <f>IF(Table2[[#This Row],[Order Priority]]=Introduction!$B$42,1,0)</f>
        <v>1</v>
      </c>
      <c r="J431" s="49">
        <f>IF(Table2[[#This Row],[Order Priority]]=Introduction!$B$43,1,0)</f>
        <v>0</v>
      </c>
      <c r="K431" s="49">
        <f>IF(Table2[[#This Row],[Order Priority]]=Introduction!$B$44,1,0)</f>
        <v>0</v>
      </c>
      <c r="L431" s="49">
        <f>IF(Table2[[#This Row],[Order Priority]]=Introduction!$B$45,1,0)</f>
        <v>0</v>
      </c>
      <c r="M431" s="49">
        <f>IF(Table2[[#This Row],[Ship Mode]]=Introduction!$C$42,1,0)</f>
        <v>0</v>
      </c>
      <c r="N431" s="48">
        <f>IF(Table2[[#This Row],[Ship Mode]]=Introduction!$C$44,1,0)</f>
        <v>1</v>
      </c>
      <c r="O431" s="48">
        <f>IF(Table2[[#This Row],[Customer Segment]]=Introduction!$D$45,1,0)</f>
        <v>1</v>
      </c>
      <c r="P431" s="48">
        <f>IF(Table2[[#This Row],[Customer Segment]]=Introduction!$D$42,1,0)</f>
        <v>0</v>
      </c>
      <c r="Q431" s="48">
        <f>IF(Table2[[#This Row],[Customer Segment]]=Introduction!$D$44,1,0)</f>
        <v>0</v>
      </c>
      <c r="R431" s="38">
        <v>79.06</v>
      </c>
      <c r="S4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customFormat="1" x14ac:dyDescent="0.2">
      <c r="A432" s="1" t="s">
        <v>1</v>
      </c>
      <c r="B432" s="1" t="s">
        <v>14</v>
      </c>
      <c r="C432" s="1" t="s">
        <v>3</v>
      </c>
      <c r="D432" s="44">
        <v>0</v>
      </c>
      <c r="E432" s="44">
        <v>4.4800000000000004</v>
      </c>
      <c r="F432" s="44">
        <v>2.5</v>
      </c>
      <c r="G432" s="44">
        <v>0.37</v>
      </c>
      <c r="H432" s="44">
        <v>8.7319999999999993</v>
      </c>
      <c r="I432" s="49">
        <f>IF(Table2[[#This Row],[Order Priority]]=Introduction!$B$42,1,0)</f>
        <v>1</v>
      </c>
      <c r="J432" s="49">
        <f>IF(Table2[[#This Row],[Order Priority]]=Introduction!$B$43,1,0)</f>
        <v>0</v>
      </c>
      <c r="K432" s="49">
        <f>IF(Table2[[#This Row],[Order Priority]]=Introduction!$B$44,1,0)</f>
        <v>0</v>
      </c>
      <c r="L432" s="49">
        <f>IF(Table2[[#This Row],[Order Priority]]=Introduction!$B$45,1,0)</f>
        <v>0</v>
      </c>
      <c r="M432" s="49">
        <f>IF(Table2[[#This Row],[Ship Mode]]=Introduction!$C$42,1,0)</f>
        <v>0</v>
      </c>
      <c r="N432" s="48">
        <f>IF(Table2[[#This Row],[Ship Mode]]=Introduction!$C$44,1,0)</f>
        <v>1</v>
      </c>
      <c r="O432" s="48">
        <f>IF(Table2[[#This Row],[Customer Segment]]=Introduction!$D$45,1,0)</f>
        <v>1</v>
      </c>
      <c r="P432" s="48">
        <f>IF(Table2[[#This Row],[Customer Segment]]=Introduction!$D$42,1,0)</f>
        <v>0</v>
      </c>
      <c r="Q432" s="48">
        <f>IF(Table2[[#This Row],[Customer Segment]]=Introduction!$D$44,1,0)</f>
        <v>0</v>
      </c>
      <c r="R432" s="41">
        <v>65.14</v>
      </c>
      <c r="S4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customFormat="1" x14ac:dyDescent="0.2">
      <c r="A433" s="1" t="s">
        <v>13</v>
      </c>
      <c r="B433" s="1" t="s">
        <v>14</v>
      </c>
      <c r="C433" s="1" t="s">
        <v>70</v>
      </c>
      <c r="D433" s="46">
        <v>0.02</v>
      </c>
      <c r="E433" s="46">
        <v>4.8899999999999997</v>
      </c>
      <c r="F433" s="46">
        <v>4.93</v>
      </c>
      <c r="G433" s="46">
        <v>0.66</v>
      </c>
      <c r="H433" s="46">
        <v>-56.445999999999998</v>
      </c>
      <c r="I433" s="49">
        <f>IF(Table2[[#This Row],[Order Priority]]=Introduction!$B$42,1,0)</f>
        <v>0</v>
      </c>
      <c r="J433" s="49">
        <f>IF(Table2[[#This Row],[Order Priority]]=Introduction!$B$43,1,0)</f>
        <v>1</v>
      </c>
      <c r="K433" s="49">
        <f>IF(Table2[[#This Row],[Order Priority]]=Introduction!$B$44,1,0)</f>
        <v>0</v>
      </c>
      <c r="L433" s="49">
        <f>IF(Table2[[#This Row],[Order Priority]]=Introduction!$B$45,1,0)</f>
        <v>0</v>
      </c>
      <c r="M433" s="49">
        <f>IF(Table2[[#This Row],[Ship Mode]]=Introduction!$C$42,1,0)</f>
        <v>0</v>
      </c>
      <c r="N433" s="48">
        <f>IF(Table2[[#This Row],[Ship Mode]]=Introduction!$C$44,1,0)</f>
        <v>1</v>
      </c>
      <c r="O433" s="48">
        <f>IF(Table2[[#This Row],[Customer Segment]]=Introduction!$D$45,1,0)</f>
        <v>0</v>
      </c>
      <c r="P433" s="48">
        <f>IF(Table2[[#This Row],[Customer Segment]]=Introduction!$D$42,1,0)</f>
        <v>0</v>
      </c>
      <c r="Q433" s="48">
        <f>IF(Table2[[#This Row],[Customer Segment]]=Introduction!$D$44,1,0)</f>
        <v>0</v>
      </c>
      <c r="R433" s="38">
        <v>74.010000000000005</v>
      </c>
      <c r="S4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customFormat="1" x14ac:dyDescent="0.2">
      <c r="A434" s="1" t="s">
        <v>13</v>
      </c>
      <c r="B434" s="1" t="s">
        <v>14</v>
      </c>
      <c r="C434" s="1" t="s">
        <v>70</v>
      </c>
      <c r="D434" s="44">
        <v>7.0000000000000007E-2</v>
      </c>
      <c r="E434" s="44">
        <v>10.06</v>
      </c>
      <c r="F434" s="44">
        <v>2.06</v>
      </c>
      <c r="G434" s="44">
        <v>0.39</v>
      </c>
      <c r="H434" s="44">
        <v>33.189</v>
      </c>
      <c r="I434" s="49">
        <f>IF(Table2[[#This Row],[Order Priority]]=Introduction!$B$42,1,0)</f>
        <v>0</v>
      </c>
      <c r="J434" s="49">
        <f>IF(Table2[[#This Row],[Order Priority]]=Introduction!$B$43,1,0)</f>
        <v>1</v>
      </c>
      <c r="K434" s="49">
        <f>IF(Table2[[#This Row],[Order Priority]]=Introduction!$B$44,1,0)</f>
        <v>0</v>
      </c>
      <c r="L434" s="49">
        <f>IF(Table2[[#This Row],[Order Priority]]=Introduction!$B$45,1,0)</f>
        <v>0</v>
      </c>
      <c r="M434" s="49">
        <f>IF(Table2[[#This Row],[Ship Mode]]=Introduction!$C$42,1,0)</f>
        <v>0</v>
      </c>
      <c r="N434" s="48">
        <f>IF(Table2[[#This Row],[Ship Mode]]=Introduction!$C$44,1,0)</f>
        <v>1</v>
      </c>
      <c r="O434" s="48">
        <f>IF(Table2[[#This Row],[Customer Segment]]=Introduction!$D$45,1,0)</f>
        <v>0</v>
      </c>
      <c r="P434" s="48">
        <f>IF(Table2[[#This Row],[Customer Segment]]=Introduction!$D$42,1,0)</f>
        <v>0</v>
      </c>
      <c r="Q434" s="48">
        <f>IF(Table2[[#This Row],[Customer Segment]]=Introduction!$D$44,1,0)</f>
        <v>0</v>
      </c>
      <c r="R434" s="41">
        <v>48.1</v>
      </c>
      <c r="S4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customFormat="1" x14ac:dyDescent="0.2">
      <c r="A435" s="1" t="s">
        <v>13</v>
      </c>
      <c r="B435" s="1" t="s">
        <v>2</v>
      </c>
      <c r="C435" s="1" t="s">
        <v>47</v>
      </c>
      <c r="D435" s="46">
        <v>0.02</v>
      </c>
      <c r="E435" s="46">
        <v>259.70999999999998</v>
      </c>
      <c r="F435" s="46">
        <v>66.67</v>
      </c>
      <c r="G435" s="46">
        <v>0.65</v>
      </c>
      <c r="H435" s="46">
        <v>-14.448</v>
      </c>
      <c r="I435" s="49">
        <f>IF(Table2[[#This Row],[Order Priority]]=Introduction!$B$42,1,0)</f>
        <v>0</v>
      </c>
      <c r="J435" s="49">
        <f>IF(Table2[[#This Row],[Order Priority]]=Introduction!$B$43,1,0)</f>
        <v>1</v>
      </c>
      <c r="K435" s="49">
        <f>IF(Table2[[#This Row],[Order Priority]]=Introduction!$B$44,1,0)</f>
        <v>0</v>
      </c>
      <c r="L435" s="49">
        <f>IF(Table2[[#This Row],[Order Priority]]=Introduction!$B$45,1,0)</f>
        <v>0</v>
      </c>
      <c r="M435" s="49">
        <f>IF(Table2[[#This Row],[Ship Mode]]=Introduction!$C$42,1,0)</f>
        <v>1</v>
      </c>
      <c r="N435" s="48">
        <f>IF(Table2[[#This Row],[Ship Mode]]=Introduction!$C$44,1,0)</f>
        <v>0</v>
      </c>
      <c r="O435" s="48">
        <f>IF(Table2[[#This Row],[Customer Segment]]=Introduction!$D$45,1,0)</f>
        <v>0</v>
      </c>
      <c r="P435" s="48">
        <f>IF(Table2[[#This Row],[Customer Segment]]=Introduction!$D$42,1,0)</f>
        <v>0</v>
      </c>
      <c r="Q435" s="48">
        <f>IF(Table2[[#This Row],[Customer Segment]]=Introduction!$D$44,1,0)</f>
        <v>1</v>
      </c>
      <c r="R435" s="38">
        <v>1757.15</v>
      </c>
      <c r="S4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customFormat="1" x14ac:dyDescent="0.2">
      <c r="A436" s="1" t="s">
        <v>13</v>
      </c>
      <c r="B436" s="1" t="s">
        <v>14</v>
      </c>
      <c r="C436" s="1" t="s">
        <v>47</v>
      </c>
      <c r="D436" s="44">
        <v>0.01</v>
      </c>
      <c r="E436" s="44">
        <v>28.99</v>
      </c>
      <c r="F436" s="44">
        <v>8.59</v>
      </c>
      <c r="G436" s="44">
        <v>0.56000000000000005</v>
      </c>
      <c r="H436" s="44">
        <v>196.52328</v>
      </c>
      <c r="I436" s="49">
        <f>IF(Table2[[#This Row],[Order Priority]]=Introduction!$B$42,1,0)</f>
        <v>0</v>
      </c>
      <c r="J436" s="49">
        <f>IF(Table2[[#This Row],[Order Priority]]=Introduction!$B$43,1,0)</f>
        <v>1</v>
      </c>
      <c r="K436" s="49">
        <f>IF(Table2[[#This Row],[Order Priority]]=Introduction!$B$44,1,0)</f>
        <v>0</v>
      </c>
      <c r="L436" s="49">
        <f>IF(Table2[[#This Row],[Order Priority]]=Introduction!$B$45,1,0)</f>
        <v>0</v>
      </c>
      <c r="M436" s="49">
        <f>IF(Table2[[#This Row],[Ship Mode]]=Introduction!$C$42,1,0)</f>
        <v>0</v>
      </c>
      <c r="N436" s="48">
        <f>IF(Table2[[#This Row],[Ship Mode]]=Introduction!$C$44,1,0)</f>
        <v>1</v>
      </c>
      <c r="O436" s="48">
        <f>IF(Table2[[#This Row],[Customer Segment]]=Introduction!$D$45,1,0)</f>
        <v>0</v>
      </c>
      <c r="P436" s="48">
        <f>IF(Table2[[#This Row],[Customer Segment]]=Introduction!$D$42,1,0)</f>
        <v>0</v>
      </c>
      <c r="Q436" s="48">
        <f>IF(Table2[[#This Row],[Customer Segment]]=Introduction!$D$44,1,0)</f>
        <v>1</v>
      </c>
      <c r="R436" s="41">
        <v>556.61</v>
      </c>
      <c r="S4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customFormat="1" x14ac:dyDescent="0.2">
      <c r="A437" s="1" t="s">
        <v>13</v>
      </c>
      <c r="B437" s="1" t="s">
        <v>14</v>
      </c>
      <c r="C437" s="1" t="s">
        <v>3</v>
      </c>
      <c r="D437" s="46">
        <v>0.02</v>
      </c>
      <c r="E437" s="46">
        <v>71.37</v>
      </c>
      <c r="F437" s="46">
        <v>69</v>
      </c>
      <c r="G437" s="46">
        <v>0.68</v>
      </c>
      <c r="H437" s="46">
        <v>-439.90800000000002</v>
      </c>
      <c r="I437" s="49">
        <f>IF(Table2[[#This Row],[Order Priority]]=Introduction!$B$42,1,0)</f>
        <v>0</v>
      </c>
      <c r="J437" s="49">
        <f>IF(Table2[[#This Row],[Order Priority]]=Introduction!$B$43,1,0)</f>
        <v>1</v>
      </c>
      <c r="K437" s="49">
        <f>IF(Table2[[#This Row],[Order Priority]]=Introduction!$B$44,1,0)</f>
        <v>0</v>
      </c>
      <c r="L437" s="49">
        <f>IF(Table2[[#This Row],[Order Priority]]=Introduction!$B$45,1,0)</f>
        <v>0</v>
      </c>
      <c r="M437" s="49">
        <f>IF(Table2[[#This Row],[Ship Mode]]=Introduction!$C$42,1,0)</f>
        <v>0</v>
      </c>
      <c r="N437" s="48">
        <f>IF(Table2[[#This Row],[Ship Mode]]=Introduction!$C$44,1,0)</f>
        <v>1</v>
      </c>
      <c r="O437" s="48">
        <f>IF(Table2[[#This Row],[Customer Segment]]=Introduction!$D$45,1,0)</f>
        <v>1</v>
      </c>
      <c r="P437" s="48">
        <f>IF(Table2[[#This Row],[Customer Segment]]=Introduction!$D$42,1,0)</f>
        <v>0</v>
      </c>
      <c r="Q437" s="48">
        <f>IF(Table2[[#This Row],[Customer Segment]]=Introduction!$D$44,1,0)</f>
        <v>0</v>
      </c>
      <c r="R437" s="38">
        <v>237.62</v>
      </c>
      <c r="S4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customFormat="1" x14ac:dyDescent="0.2">
      <c r="A438" s="1" t="s">
        <v>13</v>
      </c>
      <c r="B438" s="1" t="s">
        <v>63</v>
      </c>
      <c r="C438" s="1" t="s">
        <v>3</v>
      </c>
      <c r="D438" s="44">
        <v>0.03</v>
      </c>
      <c r="E438" s="44">
        <v>205.99</v>
      </c>
      <c r="F438" s="44">
        <v>8.99</v>
      </c>
      <c r="G438" s="44">
        <v>0.6</v>
      </c>
      <c r="H438" s="44">
        <v>1087.7159999999999</v>
      </c>
      <c r="I438" s="49">
        <f>IF(Table2[[#This Row],[Order Priority]]=Introduction!$B$42,1,0)</f>
        <v>0</v>
      </c>
      <c r="J438" s="49">
        <f>IF(Table2[[#This Row],[Order Priority]]=Introduction!$B$43,1,0)</f>
        <v>1</v>
      </c>
      <c r="K438" s="49">
        <f>IF(Table2[[#This Row],[Order Priority]]=Introduction!$B$44,1,0)</f>
        <v>0</v>
      </c>
      <c r="L438" s="49">
        <f>IF(Table2[[#This Row],[Order Priority]]=Introduction!$B$45,1,0)</f>
        <v>0</v>
      </c>
      <c r="M438" s="49">
        <f>IF(Table2[[#This Row],[Ship Mode]]=Introduction!$C$42,1,0)</f>
        <v>0</v>
      </c>
      <c r="N438" s="48">
        <f>IF(Table2[[#This Row],[Ship Mode]]=Introduction!$C$44,1,0)</f>
        <v>0</v>
      </c>
      <c r="O438" s="48">
        <f>IF(Table2[[#This Row],[Customer Segment]]=Introduction!$D$45,1,0)</f>
        <v>1</v>
      </c>
      <c r="P438" s="48">
        <f>IF(Table2[[#This Row],[Customer Segment]]=Introduction!$D$42,1,0)</f>
        <v>0</v>
      </c>
      <c r="Q438" s="48">
        <f>IF(Table2[[#This Row],[Customer Segment]]=Introduction!$D$44,1,0)</f>
        <v>0</v>
      </c>
      <c r="R438" s="41">
        <v>176.42</v>
      </c>
      <c r="S4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customFormat="1" x14ac:dyDescent="0.2">
      <c r="A439" s="1" t="s">
        <v>23</v>
      </c>
      <c r="B439" s="1" t="s">
        <v>2</v>
      </c>
      <c r="C439" s="1" t="s">
        <v>70</v>
      </c>
      <c r="D439" s="46">
        <v>0.03</v>
      </c>
      <c r="E439" s="46">
        <v>160.97999999999999</v>
      </c>
      <c r="F439" s="46">
        <v>30</v>
      </c>
      <c r="G439" s="46">
        <v>0.62</v>
      </c>
      <c r="H439" s="46">
        <v>1273.2086999999999</v>
      </c>
      <c r="I439" s="49">
        <f>IF(Table2[[#This Row],[Order Priority]]=Introduction!$B$42,1,0)</f>
        <v>0</v>
      </c>
      <c r="J439" s="49">
        <f>IF(Table2[[#This Row],[Order Priority]]=Introduction!$B$43,1,0)</f>
        <v>0</v>
      </c>
      <c r="K439" s="49">
        <f>IF(Table2[[#This Row],[Order Priority]]=Introduction!$B$44,1,0)</f>
        <v>1</v>
      </c>
      <c r="L439" s="49">
        <f>IF(Table2[[#This Row],[Order Priority]]=Introduction!$B$45,1,0)</f>
        <v>0</v>
      </c>
      <c r="M439" s="49">
        <f>IF(Table2[[#This Row],[Ship Mode]]=Introduction!$C$42,1,0)</f>
        <v>1</v>
      </c>
      <c r="N439" s="48">
        <f>IF(Table2[[#This Row],[Ship Mode]]=Introduction!$C$44,1,0)</f>
        <v>0</v>
      </c>
      <c r="O439" s="48">
        <f>IF(Table2[[#This Row],[Customer Segment]]=Introduction!$D$45,1,0)</f>
        <v>0</v>
      </c>
      <c r="P439" s="48">
        <f>IF(Table2[[#This Row],[Customer Segment]]=Introduction!$D$42,1,0)</f>
        <v>0</v>
      </c>
      <c r="Q439" s="48">
        <f>IF(Table2[[#This Row],[Customer Segment]]=Introduction!$D$44,1,0)</f>
        <v>0</v>
      </c>
      <c r="R439" s="38">
        <v>1845.23</v>
      </c>
      <c r="S4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customFormat="1" x14ac:dyDescent="0.2">
      <c r="A440" s="1" t="s">
        <v>23</v>
      </c>
      <c r="B440" s="1" t="s">
        <v>63</v>
      </c>
      <c r="C440" s="1" t="s">
        <v>47</v>
      </c>
      <c r="D440" s="44">
        <v>0.1</v>
      </c>
      <c r="E440" s="44">
        <v>5.68</v>
      </c>
      <c r="F440" s="44">
        <v>3.6</v>
      </c>
      <c r="G440" s="44">
        <v>0.56000000000000005</v>
      </c>
      <c r="H440" s="44">
        <v>-33.2956</v>
      </c>
      <c r="I440" s="49">
        <f>IF(Table2[[#This Row],[Order Priority]]=Introduction!$B$42,1,0)</f>
        <v>0</v>
      </c>
      <c r="J440" s="49">
        <f>IF(Table2[[#This Row],[Order Priority]]=Introduction!$B$43,1,0)</f>
        <v>0</v>
      </c>
      <c r="K440" s="49">
        <f>IF(Table2[[#This Row],[Order Priority]]=Introduction!$B$44,1,0)</f>
        <v>1</v>
      </c>
      <c r="L440" s="49">
        <f>IF(Table2[[#This Row],[Order Priority]]=Introduction!$B$45,1,0)</f>
        <v>0</v>
      </c>
      <c r="M440" s="49">
        <f>IF(Table2[[#This Row],[Ship Mode]]=Introduction!$C$42,1,0)</f>
        <v>0</v>
      </c>
      <c r="N440" s="48">
        <f>IF(Table2[[#This Row],[Ship Mode]]=Introduction!$C$44,1,0)</f>
        <v>0</v>
      </c>
      <c r="O440" s="48">
        <f>IF(Table2[[#This Row],[Customer Segment]]=Introduction!$D$45,1,0)</f>
        <v>0</v>
      </c>
      <c r="P440" s="48">
        <f>IF(Table2[[#This Row],[Customer Segment]]=Introduction!$D$42,1,0)</f>
        <v>0</v>
      </c>
      <c r="Q440" s="48">
        <f>IF(Table2[[#This Row],[Customer Segment]]=Introduction!$D$44,1,0)</f>
        <v>1</v>
      </c>
      <c r="R440" s="41">
        <v>118.35</v>
      </c>
      <c r="S4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customFormat="1" x14ac:dyDescent="0.2">
      <c r="A441" s="1" t="s">
        <v>23</v>
      </c>
      <c r="B441" s="1" t="s">
        <v>14</v>
      </c>
      <c r="C441" s="1" t="s">
        <v>3</v>
      </c>
      <c r="D441" s="46">
        <v>0.01</v>
      </c>
      <c r="E441" s="46">
        <v>20.48</v>
      </c>
      <c r="F441" s="46">
        <v>6.32</v>
      </c>
      <c r="G441" s="46">
        <v>0.57999999999999996</v>
      </c>
      <c r="H441" s="46">
        <v>711.24480000000005</v>
      </c>
      <c r="I441" s="49">
        <f>IF(Table2[[#This Row],[Order Priority]]=Introduction!$B$42,1,0)</f>
        <v>0</v>
      </c>
      <c r="J441" s="49">
        <f>IF(Table2[[#This Row],[Order Priority]]=Introduction!$B$43,1,0)</f>
        <v>0</v>
      </c>
      <c r="K441" s="49">
        <f>IF(Table2[[#This Row],[Order Priority]]=Introduction!$B$44,1,0)</f>
        <v>1</v>
      </c>
      <c r="L441" s="49">
        <f>IF(Table2[[#This Row],[Order Priority]]=Introduction!$B$45,1,0)</f>
        <v>0</v>
      </c>
      <c r="M441" s="49">
        <f>IF(Table2[[#This Row],[Ship Mode]]=Introduction!$C$42,1,0)</f>
        <v>0</v>
      </c>
      <c r="N441" s="48">
        <f>IF(Table2[[#This Row],[Ship Mode]]=Introduction!$C$44,1,0)</f>
        <v>1</v>
      </c>
      <c r="O441" s="48">
        <f>IF(Table2[[#This Row],[Customer Segment]]=Introduction!$D$45,1,0)</f>
        <v>1</v>
      </c>
      <c r="P441" s="48">
        <f>IF(Table2[[#This Row],[Customer Segment]]=Introduction!$D$42,1,0)</f>
        <v>0</v>
      </c>
      <c r="Q441" s="48">
        <f>IF(Table2[[#This Row],[Customer Segment]]=Introduction!$D$44,1,0)</f>
        <v>0</v>
      </c>
      <c r="R441" s="38">
        <v>375.03</v>
      </c>
      <c r="S4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customFormat="1" x14ac:dyDescent="0.2">
      <c r="A442" s="1" t="s">
        <v>23</v>
      </c>
      <c r="B442" s="1" t="s">
        <v>14</v>
      </c>
      <c r="C442" s="1" t="s">
        <v>3</v>
      </c>
      <c r="D442" s="44">
        <v>0.09</v>
      </c>
      <c r="E442" s="44">
        <v>1.86</v>
      </c>
      <c r="F442" s="44">
        <v>2.58</v>
      </c>
      <c r="G442" s="44">
        <v>0.82</v>
      </c>
      <c r="H442" s="44">
        <v>-1084.8469631999999</v>
      </c>
      <c r="I442" s="49">
        <f>IF(Table2[[#This Row],[Order Priority]]=Introduction!$B$42,1,0)</f>
        <v>0</v>
      </c>
      <c r="J442" s="49">
        <f>IF(Table2[[#This Row],[Order Priority]]=Introduction!$B$43,1,0)</f>
        <v>0</v>
      </c>
      <c r="K442" s="49">
        <f>IF(Table2[[#This Row],[Order Priority]]=Introduction!$B$44,1,0)</f>
        <v>1</v>
      </c>
      <c r="L442" s="49">
        <f>IF(Table2[[#This Row],[Order Priority]]=Introduction!$B$45,1,0)</f>
        <v>0</v>
      </c>
      <c r="M442" s="49">
        <f>IF(Table2[[#This Row],[Ship Mode]]=Introduction!$C$42,1,0)</f>
        <v>0</v>
      </c>
      <c r="N442" s="48">
        <f>IF(Table2[[#This Row],[Ship Mode]]=Introduction!$C$44,1,0)</f>
        <v>1</v>
      </c>
      <c r="O442" s="48">
        <f>IF(Table2[[#This Row],[Customer Segment]]=Introduction!$D$45,1,0)</f>
        <v>1</v>
      </c>
      <c r="P442" s="48">
        <f>IF(Table2[[#This Row],[Customer Segment]]=Introduction!$D$42,1,0)</f>
        <v>0</v>
      </c>
      <c r="Q442" s="48">
        <f>IF(Table2[[#This Row],[Customer Segment]]=Introduction!$D$44,1,0)</f>
        <v>0</v>
      </c>
      <c r="R442" s="41">
        <v>22.11</v>
      </c>
      <c r="S4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customFormat="1" x14ac:dyDescent="0.2">
      <c r="A443" s="1" t="s">
        <v>23</v>
      </c>
      <c r="B443" s="1" t="s">
        <v>14</v>
      </c>
      <c r="C443" s="1" t="s">
        <v>3</v>
      </c>
      <c r="D443" s="46">
        <v>0.08</v>
      </c>
      <c r="E443" s="46">
        <v>205.99</v>
      </c>
      <c r="F443" s="46">
        <v>2.5</v>
      </c>
      <c r="G443" s="46">
        <v>0.59</v>
      </c>
      <c r="H443" s="46">
        <v>-156.77199999999999</v>
      </c>
      <c r="I443" s="49">
        <f>IF(Table2[[#This Row],[Order Priority]]=Introduction!$B$42,1,0)</f>
        <v>0</v>
      </c>
      <c r="J443" s="49">
        <f>IF(Table2[[#This Row],[Order Priority]]=Introduction!$B$43,1,0)</f>
        <v>0</v>
      </c>
      <c r="K443" s="49">
        <f>IF(Table2[[#This Row],[Order Priority]]=Introduction!$B$44,1,0)</f>
        <v>1</v>
      </c>
      <c r="L443" s="49">
        <f>IF(Table2[[#This Row],[Order Priority]]=Introduction!$B$45,1,0)</f>
        <v>0</v>
      </c>
      <c r="M443" s="49">
        <f>IF(Table2[[#This Row],[Ship Mode]]=Introduction!$C$42,1,0)</f>
        <v>0</v>
      </c>
      <c r="N443" s="48">
        <f>IF(Table2[[#This Row],[Ship Mode]]=Introduction!$C$44,1,0)</f>
        <v>1</v>
      </c>
      <c r="O443" s="48">
        <f>IF(Table2[[#This Row],[Customer Segment]]=Introduction!$D$45,1,0)</f>
        <v>1</v>
      </c>
      <c r="P443" s="48">
        <f>IF(Table2[[#This Row],[Customer Segment]]=Introduction!$D$42,1,0)</f>
        <v>0</v>
      </c>
      <c r="Q443" s="48">
        <f>IF(Table2[[#This Row],[Customer Segment]]=Introduction!$D$44,1,0)</f>
        <v>0</v>
      </c>
      <c r="R443" s="38">
        <v>2875.35</v>
      </c>
      <c r="S4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customFormat="1" x14ac:dyDescent="0.2">
      <c r="A444" s="1" t="s">
        <v>1</v>
      </c>
      <c r="B444" s="1" t="s">
        <v>14</v>
      </c>
      <c r="C444" s="1" t="s">
        <v>70</v>
      </c>
      <c r="D444" s="44">
        <v>0.08</v>
      </c>
      <c r="E444" s="44">
        <v>14.81</v>
      </c>
      <c r="F444" s="44">
        <v>13.32</v>
      </c>
      <c r="G444" s="44">
        <v>0.43</v>
      </c>
      <c r="H444" s="44">
        <v>-131.6172</v>
      </c>
      <c r="I444" s="49">
        <f>IF(Table2[[#This Row],[Order Priority]]=Introduction!$B$42,1,0)</f>
        <v>1</v>
      </c>
      <c r="J444" s="49">
        <f>IF(Table2[[#This Row],[Order Priority]]=Introduction!$B$43,1,0)</f>
        <v>0</v>
      </c>
      <c r="K444" s="49">
        <f>IF(Table2[[#This Row],[Order Priority]]=Introduction!$B$44,1,0)</f>
        <v>0</v>
      </c>
      <c r="L444" s="49">
        <f>IF(Table2[[#This Row],[Order Priority]]=Introduction!$B$45,1,0)</f>
        <v>0</v>
      </c>
      <c r="M444" s="49">
        <f>IF(Table2[[#This Row],[Ship Mode]]=Introduction!$C$42,1,0)</f>
        <v>0</v>
      </c>
      <c r="N444" s="48">
        <f>IF(Table2[[#This Row],[Ship Mode]]=Introduction!$C$44,1,0)</f>
        <v>1</v>
      </c>
      <c r="O444" s="48">
        <f>IF(Table2[[#This Row],[Customer Segment]]=Introduction!$D$45,1,0)</f>
        <v>0</v>
      </c>
      <c r="P444" s="48">
        <f>IF(Table2[[#This Row],[Customer Segment]]=Introduction!$D$42,1,0)</f>
        <v>0</v>
      </c>
      <c r="Q444" s="48">
        <f>IF(Table2[[#This Row],[Customer Segment]]=Introduction!$D$44,1,0)</f>
        <v>0</v>
      </c>
      <c r="R444" s="41">
        <v>292.18</v>
      </c>
      <c r="S4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customFormat="1" x14ac:dyDescent="0.2">
      <c r="A445" s="1" t="s">
        <v>1</v>
      </c>
      <c r="B445" s="1" t="s">
        <v>14</v>
      </c>
      <c r="C445" s="1" t="s">
        <v>70</v>
      </c>
      <c r="D445" s="46">
        <v>0.08</v>
      </c>
      <c r="E445" s="46">
        <v>14.81</v>
      </c>
      <c r="F445" s="46">
        <v>13.32</v>
      </c>
      <c r="G445" s="46">
        <v>0.43</v>
      </c>
      <c r="H445" s="46">
        <v>-253.11</v>
      </c>
      <c r="I445" s="49">
        <f>IF(Table2[[#This Row],[Order Priority]]=Introduction!$B$42,1,0)</f>
        <v>1</v>
      </c>
      <c r="J445" s="49">
        <f>IF(Table2[[#This Row],[Order Priority]]=Introduction!$B$43,1,0)</f>
        <v>0</v>
      </c>
      <c r="K445" s="49">
        <f>IF(Table2[[#This Row],[Order Priority]]=Introduction!$B$44,1,0)</f>
        <v>0</v>
      </c>
      <c r="L445" s="49">
        <f>IF(Table2[[#This Row],[Order Priority]]=Introduction!$B$45,1,0)</f>
        <v>0</v>
      </c>
      <c r="M445" s="49">
        <f>IF(Table2[[#This Row],[Ship Mode]]=Introduction!$C$42,1,0)</f>
        <v>0</v>
      </c>
      <c r="N445" s="48">
        <f>IF(Table2[[#This Row],[Ship Mode]]=Introduction!$C$44,1,0)</f>
        <v>1</v>
      </c>
      <c r="O445" s="48">
        <f>IF(Table2[[#This Row],[Customer Segment]]=Introduction!$D$45,1,0)</f>
        <v>0</v>
      </c>
      <c r="P445" s="48">
        <f>IF(Table2[[#This Row],[Customer Segment]]=Introduction!$D$42,1,0)</f>
        <v>0</v>
      </c>
      <c r="Q445" s="48">
        <f>IF(Table2[[#This Row],[Customer Segment]]=Introduction!$D$44,1,0)</f>
        <v>0</v>
      </c>
      <c r="R445" s="38">
        <v>1154.1199999999999</v>
      </c>
      <c r="S4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customFormat="1" x14ac:dyDescent="0.2">
      <c r="A446" s="1" t="s">
        <v>13</v>
      </c>
      <c r="B446" s="1" t="s">
        <v>14</v>
      </c>
      <c r="C446" s="1" t="s">
        <v>15</v>
      </c>
      <c r="D446" s="44">
        <v>0.1</v>
      </c>
      <c r="E446" s="44">
        <v>41.94</v>
      </c>
      <c r="F446" s="44">
        <v>2.99</v>
      </c>
      <c r="G446" s="44">
        <v>0.35</v>
      </c>
      <c r="H446" s="44">
        <v>164.08199999999999</v>
      </c>
      <c r="I446" s="49">
        <f>IF(Table2[[#This Row],[Order Priority]]=Introduction!$B$42,1,0)</f>
        <v>0</v>
      </c>
      <c r="J446" s="49">
        <f>IF(Table2[[#This Row],[Order Priority]]=Introduction!$B$43,1,0)</f>
        <v>1</v>
      </c>
      <c r="K446" s="49">
        <f>IF(Table2[[#This Row],[Order Priority]]=Introduction!$B$44,1,0)</f>
        <v>0</v>
      </c>
      <c r="L446" s="49">
        <f>IF(Table2[[#This Row],[Order Priority]]=Introduction!$B$45,1,0)</f>
        <v>0</v>
      </c>
      <c r="M446" s="49">
        <f>IF(Table2[[#This Row],[Ship Mode]]=Introduction!$C$42,1,0)</f>
        <v>0</v>
      </c>
      <c r="N446" s="48">
        <f>IF(Table2[[#This Row],[Ship Mode]]=Introduction!$C$44,1,0)</f>
        <v>1</v>
      </c>
      <c r="O446" s="48">
        <f>IF(Table2[[#This Row],[Customer Segment]]=Introduction!$D$45,1,0)</f>
        <v>0</v>
      </c>
      <c r="P446" s="48">
        <f>IF(Table2[[#This Row],[Customer Segment]]=Introduction!$D$42,1,0)</f>
        <v>1</v>
      </c>
      <c r="Q446" s="48">
        <f>IF(Table2[[#This Row],[Customer Segment]]=Introduction!$D$44,1,0)</f>
        <v>0</v>
      </c>
      <c r="R446" s="41">
        <v>237.8</v>
      </c>
      <c r="S4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customFormat="1" x14ac:dyDescent="0.2">
      <c r="A447" s="1" t="s">
        <v>13</v>
      </c>
      <c r="B447" s="1" t="s">
        <v>63</v>
      </c>
      <c r="C447" s="1" t="s">
        <v>3</v>
      </c>
      <c r="D447" s="46">
        <v>0.06</v>
      </c>
      <c r="E447" s="46">
        <v>6.7</v>
      </c>
      <c r="F447" s="46">
        <v>1.56</v>
      </c>
      <c r="G447" s="46">
        <v>0.52</v>
      </c>
      <c r="H447" s="46">
        <v>40.6556</v>
      </c>
      <c r="I447" s="49">
        <f>IF(Table2[[#This Row],[Order Priority]]=Introduction!$B$42,1,0)</f>
        <v>0</v>
      </c>
      <c r="J447" s="49">
        <f>IF(Table2[[#This Row],[Order Priority]]=Introduction!$B$43,1,0)</f>
        <v>1</v>
      </c>
      <c r="K447" s="49">
        <f>IF(Table2[[#This Row],[Order Priority]]=Introduction!$B$44,1,0)</f>
        <v>0</v>
      </c>
      <c r="L447" s="49">
        <f>IF(Table2[[#This Row],[Order Priority]]=Introduction!$B$45,1,0)</f>
        <v>0</v>
      </c>
      <c r="M447" s="49">
        <f>IF(Table2[[#This Row],[Ship Mode]]=Introduction!$C$42,1,0)</f>
        <v>0</v>
      </c>
      <c r="N447" s="48">
        <f>IF(Table2[[#This Row],[Ship Mode]]=Introduction!$C$44,1,0)</f>
        <v>0</v>
      </c>
      <c r="O447" s="48">
        <f>IF(Table2[[#This Row],[Customer Segment]]=Introduction!$D$45,1,0)</f>
        <v>1</v>
      </c>
      <c r="P447" s="48">
        <f>IF(Table2[[#This Row],[Customer Segment]]=Introduction!$D$42,1,0)</f>
        <v>0</v>
      </c>
      <c r="Q447" s="48">
        <f>IF(Table2[[#This Row],[Customer Segment]]=Introduction!$D$44,1,0)</f>
        <v>0</v>
      </c>
      <c r="R447" s="38">
        <v>79.39</v>
      </c>
      <c r="S4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customFormat="1" x14ac:dyDescent="0.2">
      <c r="A448" s="1" t="s">
        <v>23</v>
      </c>
      <c r="B448" s="1" t="s">
        <v>14</v>
      </c>
      <c r="C448" s="1" t="s">
        <v>15</v>
      </c>
      <c r="D448" s="44">
        <v>0.04</v>
      </c>
      <c r="E448" s="44">
        <v>19.98</v>
      </c>
      <c r="F448" s="44">
        <v>8.68</v>
      </c>
      <c r="G448" s="44">
        <v>0.37</v>
      </c>
      <c r="H448" s="44">
        <v>108</v>
      </c>
      <c r="I448" s="49">
        <f>IF(Table2[[#This Row],[Order Priority]]=Introduction!$B$42,1,0)</f>
        <v>0</v>
      </c>
      <c r="J448" s="49">
        <f>IF(Table2[[#This Row],[Order Priority]]=Introduction!$B$43,1,0)</f>
        <v>0</v>
      </c>
      <c r="K448" s="49">
        <f>IF(Table2[[#This Row],[Order Priority]]=Introduction!$B$44,1,0)</f>
        <v>1</v>
      </c>
      <c r="L448" s="49">
        <f>IF(Table2[[#This Row],[Order Priority]]=Introduction!$B$45,1,0)</f>
        <v>0</v>
      </c>
      <c r="M448" s="49">
        <f>IF(Table2[[#This Row],[Ship Mode]]=Introduction!$C$42,1,0)</f>
        <v>0</v>
      </c>
      <c r="N448" s="48">
        <f>IF(Table2[[#This Row],[Ship Mode]]=Introduction!$C$44,1,0)</f>
        <v>1</v>
      </c>
      <c r="O448" s="48">
        <f>IF(Table2[[#This Row],[Customer Segment]]=Introduction!$D$45,1,0)</f>
        <v>0</v>
      </c>
      <c r="P448" s="48">
        <f>IF(Table2[[#This Row],[Customer Segment]]=Introduction!$D$42,1,0)</f>
        <v>1</v>
      </c>
      <c r="Q448" s="48">
        <f>IF(Table2[[#This Row],[Customer Segment]]=Introduction!$D$44,1,0)</f>
        <v>0</v>
      </c>
      <c r="R448" s="41">
        <v>168.04</v>
      </c>
      <c r="S4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customFormat="1" x14ac:dyDescent="0.2">
      <c r="A449" s="1" t="s">
        <v>23</v>
      </c>
      <c r="B449" s="1" t="s">
        <v>14</v>
      </c>
      <c r="C449" s="1" t="s">
        <v>15</v>
      </c>
      <c r="D449" s="46">
        <v>0.08</v>
      </c>
      <c r="E449" s="46">
        <v>125.99</v>
      </c>
      <c r="F449" s="46">
        <v>7.69</v>
      </c>
      <c r="G449" s="46">
        <v>0.57999999999999996</v>
      </c>
      <c r="H449" s="46">
        <v>377.154</v>
      </c>
      <c r="I449" s="49">
        <f>IF(Table2[[#This Row],[Order Priority]]=Introduction!$B$42,1,0)</f>
        <v>0</v>
      </c>
      <c r="J449" s="49">
        <f>IF(Table2[[#This Row],[Order Priority]]=Introduction!$B$43,1,0)</f>
        <v>0</v>
      </c>
      <c r="K449" s="49">
        <f>IF(Table2[[#This Row],[Order Priority]]=Introduction!$B$44,1,0)</f>
        <v>1</v>
      </c>
      <c r="L449" s="49">
        <f>IF(Table2[[#This Row],[Order Priority]]=Introduction!$B$45,1,0)</f>
        <v>0</v>
      </c>
      <c r="M449" s="49">
        <f>IF(Table2[[#This Row],[Ship Mode]]=Introduction!$C$42,1,0)</f>
        <v>0</v>
      </c>
      <c r="N449" s="48">
        <f>IF(Table2[[#This Row],[Ship Mode]]=Introduction!$C$44,1,0)</f>
        <v>1</v>
      </c>
      <c r="O449" s="48">
        <f>IF(Table2[[#This Row],[Customer Segment]]=Introduction!$D$45,1,0)</f>
        <v>0</v>
      </c>
      <c r="P449" s="48">
        <f>IF(Table2[[#This Row],[Customer Segment]]=Introduction!$D$42,1,0)</f>
        <v>1</v>
      </c>
      <c r="Q449" s="48">
        <f>IF(Table2[[#This Row],[Customer Segment]]=Introduction!$D$44,1,0)</f>
        <v>0</v>
      </c>
      <c r="R449" s="38">
        <v>703.46</v>
      </c>
      <c r="S4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customFormat="1" x14ac:dyDescent="0.2">
      <c r="A450" s="1" t="s">
        <v>92</v>
      </c>
      <c r="B450" s="1" t="s">
        <v>14</v>
      </c>
      <c r="C450" s="1" t="s">
        <v>70</v>
      </c>
      <c r="D450" s="44">
        <v>0.05</v>
      </c>
      <c r="E450" s="44">
        <v>6.68</v>
      </c>
      <c r="F450" s="44">
        <v>5.66</v>
      </c>
      <c r="G450" s="44">
        <v>0.37</v>
      </c>
      <c r="H450" s="44">
        <v>-66.48</v>
      </c>
      <c r="I450" s="49">
        <f>IF(Table2[[#This Row],[Order Priority]]=Introduction!$B$42,1,0)</f>
        <v>0</v>
      </c>
      <c r="J450" s="49">
        <f>IF(Table2[[#This Row],[Order Priority]]=Introduction!$B$43,1,0)</f>
        <v>0</v>
      </c>
      <c r="K450" s="49">
        <f>IF(Table2[[#This Row],[Order Priority]]=Introduction!$B$44,1,0)</f>
        <v>0</v>
      </c>
      <c r="L450" s="49">
        <f>IF(Table2[[#This Row],[Order Priority]]=Introduction!$B$45,1,0)</f>
        <v>1</v>
      </c>
      <c r="M450" s="49">
        <f>IF(Table2[[#This Row],[Ship Mode]]=Introduction!$C$42,1,0)</f>
        <v>0</v>
      </c>
      <c r="N450" s="48">
        <f>IF(Table2[[#This Row],[Ship Mode]]=Introduction!$C$44,1,0)</f>
        <v>1</v>
      </c>
      <c r="O450" s="48">
        <f>IF(Table2[[#This Row],[Customer Segment]]=Introduction!$D$45,1,0)</f>
        <v>0</v>
      </c>
      <c r="P450" s="48">
        <f>IF(Table2[[#This Row],[Customer Segment]]=Introduction!$D$42,1,0)</f>
        <v>0</v>
      </c>
      <c r="Q450" s="48">
        <f>IF(Table2[[#This Row],[Customer Segment]]=Introduction!$D$44,1,0)</f>
        <v>0</v>
      </c>
      <c r="R450" s="41">
        <v>320.93</v>
      </c>
      <c r="S4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customFormat="1" x14ac:dyDescent="0.2">
      <c r="A451" s="1" t="s">
        <v>92</v>
      </c>
      <c r="B451" s="1" t="s">
        <v>14</v>
      </c>
      <c r="C451" s="1" t="s">
        <v>70</v>
      </c>
      <c r="D451" s="46">
        <v>0.03</v>
      </c>
      <c r="E451" s="46">
        <v>17.7</v>
      </c>
      <c r="F451" s="46">
        <v>9.4700000000000006</v>
      </c>
      <c r="G451" s="46">
        <v>0.59</v>
      </c>
      <c r="H451" s="46">
        <v>-52.33</v>
      </c>
      <c r="I451" s="49">
        <f>IF(Table2[[#This Row],[Order Priority]]=Introduction!$B$42,1,0)</f>
        <v>0</v>
      </c>
      <c r="J451" s="49">
        <f>IF(Table2[[#This Row],[Order Priority]]=Introduction!$B$43,1,0)</f>
        <v>0</v>
      </c>
      <c r="K451" s="49">
        <f>IF(Table2[[#This Row],[Order Priority]]=Introduction!$B$44,1,0)</f>
        <v>0</v>
      </c>
      <c r="L451" s="49">
        <f>IF(Table2[[#This Row],[Order Priority]]=Introduction!$B$45,1,0)</f>
        <v>1</v>
      </c>
      <c r="M451" s="49">
        <f>IF(Table2[[#This Row],[Ship Mode]]=Introduction!$C$42,1,0)</f>
        <v>0</v>
      </c>
      <c r="N451" s="48">
        <f>IF(Table2[[#This Row],[Ship Mode]]=Introduction!$C$44,1,0)</f>
        <v>1</v>
      </c>
      <c r="O451" s="48">
        <f>IF(Table2[[#This Row],[Customer Segment]]=Introduction!$D$45,1,0)</f>
        <v>0</v>
      </c>
      <c r="P451" s="48">
        <f>IF(Table2[[#This Row],[Customer Segment]]=Introduction!$D$42,1,0)</f>
        <v>0</v>
      </c>
      <c r="Q451" s="48">
        <f>IF(Table2[[#This Row],[Customer Segment]]=Introduction!$D$44,1,0)</f>
        <v>0</v>
      </c>
      <c r="R451" s="38">
        <v>261.85000000000002</v>
      </c>
      <c r="S4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customFormat="1" x14ac:dyDescent="0.2">
      <c r="A452" s="1" t="s">
        <v>92</v>
      </c>
      <c r="B452" s="1" t="s">
        <v>14</v>
      </c>
      <c r="C452" s="1" t="s">
        <v>70</v>
      </c>
      <c r="D452" s="44">
        <v>7.0000000000000007E-2</v>
      </c>
      <c r="E452" s="44">
        <v>30.56</v>
      </c>
      <c r="F452" s="44">
        <v>2.99</v>
      </c>
      <c r="G452" s="44">
        <v>0.35</v>
      </c>
      <c r="H452" s="44">
        <v>-95.618600000000001</v>
      </c>
      <c r="I452" s="49">
        <f>IF(Table2[[#This Row],[Order Priority]]=Introduction!$B$42,1,0)</f>
        <v>0</v>
      </c>
      <c r="J452" s="49">
        <f>IF(Table2[[#This Row],[Order Priority]]=Introduction!$B$43,1,0)</f>
        <v>0</v>
      </c>
      <c r="K452" s="49">
        <f>IF(Table2[[#This Row],[Order Priority]]=Introduction!$B$44,1,0)</f>
        <v>0</v>
      </c>
      <c r="L452" s="49">
        <f>IF(Table2[[#This Row],[Order Priority]]=Introduction!$B$45,1,0)</f>
        <v>1</v>
      </c>
      <c r="M452" s="49">
        <f>IF(Table2[[#This Row],[Ship Mode]]=Introduction!$C$42,1,0)</f>
        <v>0</v>
      </c>
      <c r="N452" s="48">
        <f>IF(Table2[[#This Row],[Ship Mode]]=Introduction!$C$44,1,0)</f>
        <v>1</v>
      </c>
      <c r="O452" s="48">
        <f>IF(Table2[[#This Row],[Customer Segment]]=Introduction!$D$45,1,0)</f>
        <v>0</v>
      </c>
      <c r="P452" s="48">
        <f>IF(Table2[[#This Row],[Customer Segment]]=Introduction!$D$42,1,0)</f>
        <v>0</v>
      </c>
      <c r="Q452" s="48">
        <f>IF(Table2[[#This Row],[Customer Segment]]=Introduction!$D$44,1,0)</f>
        <v>0</v>
      </c>
      <c r="R452" s="41">
        <v>364.92</v>
      </c>
      <c r="S4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customFormat="1" x14ac:dyDescent="0.2">
      <c r="A453" s="1" t="s">
        <v>46</v>
      </c>
      <c r="B453" s="1" t="s">
        <v>14</v>
      </c>
      <c r="C453" s="1" t="s">
        <v>3</v>
      </c>
      <c r="D453" s="46">
        <v>0.08</v>
      </c>
      <c r="E453" s="46">
        <v>65.989999999999995</v>
      </c>
      <c r="F453" s="46">
        <v>5.92</v>
      </c>
      <c r="G453" s="46">
        <v>0.57999999999999996</v>
      </c>
      <c r="H453" s="46">
        <v>624.40164000000004</v>
      </c>
      <c r="I453" s="49">
        <f>IF(Table2[[#This Row],[Order Priority]]=Introduction!$B$42,1,0)</f>
        <v>0</v>
      </c>
      <c r="J453" s="49">
        <f>IF(Table2[[#This Row],[Order Priority]]=Introduction!$B$43,1,0)</f>
        <v>0</v>
      </c>
      <c r="K453" s="49">
        <f>IF(Table2[[#This Row],[Order Priority]]=Introduction!$B$44,1,0)</f>
        <v>0</v>
      </c>
      <c r="L453" s="49">
        <f>IF(Table2[[#This Row],[Order Priority]]=Introduction!$B$45,1,0)</f>
        <v>0</v>
      </c>
      <c r="M453" s="49">
        <f>IF(Table2[[#This Row],[Ship Mode]]=Introduction!$C$42,1,0)</f>
        <v>0</v>
      </c>
      <c r="N453" s="48">
        <f>IF(Table2[[#This Row],[Ship Mode]]=Introduction!$C$44,1,0)</f>
        <v>1</v>
      </c>
      <c r="O453" s="48">
        <f>IF(Table2[[#This Row],[Customer Segment]]=Introduction!$D$45,1,0)</f>
        <v>1</v>
      </c>
      <c r="P453" s="48">
        <f>IF(Table2[[#This Row],[Customer Segment]]=Introduction!$D$42,1,0)</f>
        <v>0</v>
      </c>
      <c r="Q453" s="48">
        <f>IF(Table2[[#This Row],[Customer Segment]]=Introduction!$D$44,1,0)</f>
        <v>0</v>
      </c>
      <c r="R453" s="38">
        <v>1137.5999999999999</v>
      </c>
      <c r="S4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customFormat="1" x14ac:dyDescent="0.2">
      <c r="A454" s="1" t="s">
        <v>13</v>
      </c>
      <c r="B454" s="1" t="s">
        <v>63</v>
      </c>
      <c r="C454" s="1" t="s">
        <v>15</v>
      </c>
      <c r="D454" s="44">
        <v>0.1</v>
      </c>
      <c r="E454" s="44">
        <v>105.98</v>
      </c>
      <c r="F454" s="44">
        <v>13.99</v>
      </c>
      <c r="G454" s="44">
        <v>0.65</v>
      </c>
      <c r="H454" s="44">
        <v>349.48500000000001</v>
      </c>
      <c r="I454" s="49">
        <f>IF(Table2[[#This Row],[Order Priority]]=Introduction!$B$42,1,0)</f>
        <v>0</v>
      </c>
      <c r="J454" s="49">
        <f>IF(Table2[[#This Row],[Order Priority]]=Introduction!$B$43,1,0)</f>
        <v>1</v>
      </c>
      <c r="K454" s="49">
        <f>IF(Table2[[#This Row],[Order Priority]]=Introduction!$B$44,1,0)</f>
        <v>0</v>
      </c>
      <c r="L454" s="49">
        <f>IF(Table2[[#This Row],[Order Priority]]=Introduction!$B$45,1,0)</f>
        <v>0</v>
      </c>
      <c r="M454" s="49">
        <f>IF(Table2[[#This Row],[Ship Mode]]=Introduction!$C$42,1,0)</f>
        <v>0</v>
      </c>
      <c r="N454" s="48">
        <f>IF(Table2[[#This Row],[Ship Mode]]=Introduction!$C$44,1,0)</f>
        <v>0</v>
      </c>
      <c r="O454" s="48">
        <f>IF(Table2[[#This Row],[Customer Segment]]=Introduction!$D$45,1,0)</f>
        <v>0</v>
      </c>
      <c r="P454" s="48">
        <f>IF(Table2[[#This Row],[Customer Segment]]=Introduction!$D$42,1,0)</f>
        <v>1</v>
      </c>
      <c r="Q454" s="48">
        <f>IF(Table2[[#This Row],[Customer Segment]]=Introduction!$D$44,1,0)</f>
        <v>0</v>
      </c>
      <c r="R454" s="41">
        <v>506.5</v>
      </c>
      <c r="S4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customFormat="1" x14ac:dyDescent="0.2">
      <c r="A455" s="1" t="s">
        <v>46</v>
      </c>
      <c r="B455" s="1" t="s">
        <v>63</v>
      </c>
      <c r="C455" s="1" t="s">
        <v>15</v>
      </c>
      <c r="D455" s="46">
        <v>7.0000000000000007E-2</v>
      </c>
      <c r="E455" s="46">
        <v>179.99</v>
      </c>
      <c r="F455" s="46">
        <v>19.989999999999998</v>
      </c>
      <c r="G455" s="46">
        <v>0.48</v>
      </c>
      <c r="H455" s="46">
        <v>-568.53510000000006</v>
      </c>
      <c r="I455" s="49">
        <f>IF(Table2[[#This Row],[Order Priority]]=Introduction!$B$42,1,0)</f>
        <v>0</v>
      </c>
      <c r="J455" s="49">
        <f>IF(Table2[[#This Row],[Order Priority]]=Introduction!$B$43,1,0)</f>
        <v>0</v>
      </c>
      <c r="K455" s="49">
        <f>IF(Table2[[#This Row],[Order Priority]]=Introduction!$B$44,1,0)</f>
        <v>0</v>
      </c>
      <c r="L455" s="49">
        <f>IF(Table2[[#This Row],[Order Priority]]=Introduction!$B$45,1,0)</f>
        <v>0</v>
      </c>
      <c r="M455" s="49">
        <f>IF(Table2[[#This Row],[Ship Mode]]=Introduction!$C$42,1,0)</f>
        <v>0</v>
      </c>
      <c r="N455" s="48">
        <f>IF(Table2[[#This Row],[Ship Mode]]=Introduction!$C$44,1,0)</f>
        <v>0</v>
      </c>
      <c r="O455" s="48">
        <f>IF(Table2[[#This Row],[Customer Segment]]=Introduction!$D$45,1,0)</f>
        <v>0</v>
      </c>
      <c r="P455" s="48">
        <f>IF(Table2[[#This Row],[Customer Segment]]=Introduction!$D$42,1,0)</f>
        <v>1</v>
      </c>
      <c r="Q455" s="48">
        <f>IF(Table2[[#This Row],[Customer Segment]]=Introduction!$D$44,1,0)</f>
        <v>0</v>
      </c>
      <c r="R455" s="38">
        <v>718.03</v>
      </c>
      <c r="S4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customFormat="1" x14ac:dyDescent="0.2">
      <c r="A456" s="1" t="s">
        <v>46</v>
      </c>
      <c r="B456" s="1" t="s">
        <v>63</v>
      </c>
      <c r="C456" s="1" t="s">
        <v>15</v>
      </c>
      <c r="D456" s="44">
        <v>7.0000000000000007E-2</v>
      </c>
      <c r="E456" s="44">
        <v>179.99</v>
      </c>
      <c r="F456" s="44">
        <v>19.989999999999998</v>
      </c>
      <c r="G456" s="44">
        <v>0.48</v>
      </c>
      <c r="H456" s="44">
        <v>-427.47</v>
      </c>
      <c r="I456" s="49">
        <f>IF(Table2[[#This Row],[Order Priority]]=Introduction!$B$42,1,0)</f>
        <v>0</v>
      </c>
      <c r="J456" s="49">
        <f>IF(Table2[[#This Row],[Order Priority]]=Introduction!$B$43,1,0)</f>
        <v>0</v>
      </c>
      <c r="K456" s="49">
        <f>IF(Table2[[#This Row],[Order Priority]]=Introduction!$B$44,1,0)</f>
        <v>0</v>
      </c>
      <c r="L456" s="49">
        <f>IF(Table2[[#This Row],[Order Priority]]=Introduction!$B$45,1,0)</f>
        <v>0</v>
      </c>
      <c r="M456" s="49">
        <f>IF(Table2[[#This Row],[Ship Mode]]=Introduction!$C$42,1,0)</f>
        <v>0</v>
      </c>
      <c r="N456" s="48">
        <f>IF(Table2[[#This Row],[Ship Mode]]=Introduction!$C$44,1,0)</f>
        <v>0</v>
      </c>
      <c r="O456" s="48">
        <f>IF(Table2[[#This Row],[Customer Segment]]=Introduction!$D$45,1,0)</f>
        <v>0</v>
      </c>
      <c r="P456" s="48">
        <f>IF(Table2[[#This Row],[Customer Segment]]=Introduction!$D$42,1,0)</f>
        <v>1</v>
      </c>
      <c r="Q456" s="48">
        <f>IF(Table2[[#This Row],[Customer Segment]]=Introduction!$D$44,1,0)</f>
        <v>0</v>
      </c>
      <c r="R456" s="41">
        <v>179.51</v>
      </c>
      <c r="S4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customFormat="1" x14ac:dyDescent="0.2">
      <c r="A457" s="1" t="s">
        <v>13</v>
      </c>
      <c r="B457" s="1" t="s">
        <v>14</v>
      </c>
      <c r="C457" s="1" t="s">
        <v>70</v>
      </c>
      <c r="D457" s="46">
        <v>0.08</v>
      </c>
      <c r="E457" s="46">
        <v>5.74</v>
      </c>
      <c r="F457" s="46">
        <v>5.01</v>
      </c>
      <c r="G457" s="46">
        <v>0.39</v>
      </c>
      <c r="H457" s="46">
        <v>-6.9308199999999998</v>
      </c>
      <c r="I457" s="49">
        <f>IF(Table2[[#This Row],[Order Priority]]=Introduction!$B$42,1,0)</f>
        <v>0</v>
      </c>
      <c r="J457" s="49">
        <f>IF(Table2[[#This Row],[Order Priority]]=Introduction!$B$43,1,0)</f>
        <v>1</v>
      </c>
      <c r="K457" s="49">
        <f>IF(Table2[[#This Row],[Order Priority]]=Introduction!$B$44,1,0)</f>
        <v>0</v>
      </c>
      <c r="L457" s="49">
        <f>IF(Table2[[#This Row],[Order Priority]]=Introduction!$B$45,1,0)</f>
        <v>0</v>
      </c>
      <c r="M457" s="49">
        <f>IF(Table2[[#This Row],[Ship Mode]]=Introduction!$C$42,1,0)</f>
        <v>0</v>
      </c>
      <c r="N457" s="48">
        <f>IF(Table2[[#This Row],[Ship Mode]]=Introduction!$C$44,1,0)</f>
        <v>1</v>
      </c>
      <c r="O457" s="48">
        <f>IF(Table2[[#This Row],[Customer Segment]]=Introduction!$D$45,1,0)</f>
        <v>0</v>
      </c>
      <c r="P457" s="48">
        <f>IF(Table2[[#This Row],[Customer Segment]]=Introduction!$D$42,1,0)</f>
        <v>0</v>
      </c>
      <c r="Q457" s="48">
        <f>IF(Table2[[#This Row],[Customer Segment]]=Introduction!$D$44,1,0)</f>
        <v>0</v>
      </c>
      <c r="R457" s="38">
        <v>7.21</v>
      </c>
      <c r="S4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customFormat="1" x14ac:dyDescent="0.2">
      <c r="A458" s="1" t="s">
        <v>23</v>
      </c>
      <c r="B458" s="1" t="s">
        <v>14</v>
      </c>
      <c r="C458" s="1" t="s">
        <v>3</v>
      </c>
      <c r="D458" s="44">
        <v>0.1</v>
      </c>
      <c r="E458" s="44">
        <v>4.13</v>
      </c>
      <c r="F458" s="44">
        <v>0.99</v>
      </c>
      <c r="G458" s="44">
        <v>0.39</v>
      </c>
      <c r="H458" s="44">
        <v>-40.53</v>
      </c>
      <c r="I458" s="49">
        <f>IF(Table2[[#This Row],[Order Priority]]=Introduction!$B$42,1,0)</f>
        <v>0</v>
      </c>
      <c r="J458" s="49">
        <f>IF(Table2[[#This Row],[Order Priority]]=Introduction!$B$43,1,0)</f>
        <v>0</v>
      </c>
      <c r="K458" s="49">
        <f>IF(Table2[[#This Row],[Order Priority]]=Introduction!$B$44,1,0)</f>
        <v>1</v>
      </c>
      <c r="L458" s="49">
        <f>IF(Table2[[#This Row],[Order Priority]]=Introduction!$B$45,1,0)</f>
        <v>0</v>
      </c>
      <c r="M458" s="49">
        <f>IF(Table2[[#This Row],[Ship Mode]]=Introduction!$C$42,1,0)</f>
        <v>0</v>
      </c>
      <c r="N458" s="48">
        <f>IF(Table2[[#This Row],[Ship Mode]]=Introduction!$C$44,1,0)</f>
        <v>1</v>
      </c>
      <c r="O458" s="48">
        <f>IF(Table2[[#This Row],[Customer Segment]]=Introduction!$D$45,1,0)</f>
        <v>1</v>
      </c>
      <c r="P458" s="48">
        <f>IF(Table2[[#This Row],[Customer Segment]]=Introduction!$D$42,1,0)</f>
        <v>0</v>
      </c>
      <c r="Q458" s="48">
        <f>IF(Table2[[#This Row],[Customer Segment]]=Introduction!$D$44,1,0)</f>
        <v>0</v>
      </c>
      <c r="R458" s="41">
        <v>52.16</v>
      </c>
      <c r="S4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customFormat="1" x14ac:dyDescent="0.2">
      <c r="A459" s="1" t="s">
        <v>92</v>
      </c>
      <c r="B459" s="1" t="s">
        <v>14</v>
      </c>
      <c r="C459" s="1" t="s">
        <v>15</v>
      </c>
      <c r="D459" s="46">
        <v>7.0000000000000007E-2</v>
      </c>
      <c r="E459" s="46">
        <v>20.95</v>
      </c>
      <c r="F459" s="46">
        <v>5.99</v>
      </c>
      <c r="G459" s="46">
        <v>0.65</v>
      </c>
      <c r="H459" s="46">
        <v>27.234000000000002</v>
      </c>
      <c r="I459" s="49">
        <f>IF(Table2[[#This Row],[Order Priority]]=Introduction!$B$42,1,0)</f>
        <v>0</v>
      </c>
      <c r="J459" s="49">
        <f>IF(Table2[[#This Row],[Order Priority]]=Introduction!$B$43,1,0)</f>
        <v>0</v>
      </c>
      <c r="K459" s="49">
        <f>IF(Table2[[#This Row],[Order Priority]]=Introduction!$B$44,1,0)</f>
        <v>0</v>
      </c>
      <c r="L459" s="49">
        <f>IF(Table2[[#This Row],[Order Priority]]=Introduction!$B$45,1,0)</f>
        <v>1</v>
      </c>
      <c r="M459" s="49">
        <f>IF(Table2[[#This Row],[Ship Mode]]=Introduction!$C$42,1,0)</f>
        <v>0</v>
      </c>
      <c r="N459" s="48">
        <f>IF(Table2[[#This Row],[Ship Mode]]=Introduction!$C$44,1,0)</f>
        <v>1</v>
      </c>
      <c r="O459" s="48">
        <f>IF(Table2[[#This Row],[Customer Segment]]=Introduction!$D$45,1,0)</f>
        <v>0</v>
      </c>
      <c r="P459" s="48">
        <f>IF(Table2[[#This Row],[Customer Segment]]=Introduction!$D$42,1,0)</f>
        <v>1</v>
      </c>
      <c r="Q459" s="48">
        <f>IF(Table2[[#This Row],[Customer Segment]]=Introduction!$D$44,1,0)</f>
        <v>0</v>
      </c>
      <c r="R459" s="38">
        <v>391.4</v>
      </c>
      <c r="S4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customFormat="1" x14ac:dyDescent="0.2">
      <c r="A460" s="1" t="s">
        <v>46</v>
      </c>
      <c r="B460" s="1" t="s">
        <v>14</v>
      </c>
      <c r="C460" s="1" t="s">
        <v>70</v>
      </c>
      <c r="D460" s="44">
        <v>0.1</v>
      </c>
      <c r="E460" s="44">
        <v>30.98</v>
      </c>
      <c r="F460" s="44">
        <v>8.99</v>
      </c>
      <c r="G460" s="44">
        <v>0.57999999999999996</v>
      </c>
      <c r="H460" s="44">
        <v>-20.222799999999999</v>
      </c>
      <c r="I460" s="49">
        <f>IF(Table2[[#This Row],[Order Priority]]=Introduction!$B$42,1,0)</f>
        <v>0</v>
      </c>
      <c r="J460" s="49">
        <f>IF(Table2[[#This Row],[Order Priority]]=Introduction!$B$43,1,0)</f>
        <v>0</v>
      </c>
      <c r="K460" s="49">
        <f>IF(Table2[[#This Row],[Order Priority]]=Introduction!$B$44,1,0)</f>
        <v>0</v>
      </c>
      <c r="L460" s="49">
        <f>IF(Table2[[#This Row],[Order Priority]]=Introduction!$B$45,1,0)</f>
        <v>0</v>
      </c>
      <c r="M460" s="49">
        <f>IF(Table2[[#This Row],[Ship Mode]]=Introduction!$C$42,1,0)</f>
        <v>0</v>
      </c>
      <c r="N460" s="48">
        <f>IF(Table2[[#This Row],[Ship Mode]]=Introduction!$C$44,1,0)</f>
        <v>1</v>
      </c>
      <c r="O460" s="48">
        <f>IF(Table2[[#This Row],[Customer Segment]]=Introduction!$D$45,1,0)</f>
        <v>0</v>
      </c>
      <c r="P460" s="48">
        <f>IF(Table2[[#This Row],[Customer Segment]]=Introduction!$D$42,1,0)</f>
        <v>0</v>
      </c>
      <c r="Q460" s="48">
        <f>IF(Table2[[#This Row],[Customer Segment]]=Introduction!$D$44,1,0)</f>
        <v>0</v>
      </c>
      <c r="R460" s="41">
        <v>119.37</v>
      </c>
      <c r="S4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customFormat="1" x14ac:dyDescent="0.2">
      <c r="A461" s="1" t="s">
        <v>1</v>
      </c>
      <c r="B461" s="1" t="s">
        <v>14</v>
      </c>
      <c r="C461" s="1" t="s">
        <v>15</v>
      </c>
      <c r="D461" s="46">
        <v>0.01</v>
      </c>
      <c r="E461" s="46">
        <v>4.9800000000000004</v>
      </c>
      <c r="F461" s="46">
        <v>6.07</v>
      </c>
      <c r="G461" s="46">
        <v>0.36</v>
      </c>
      <c r="H461" s="46">
        <v>-69.069999999999993</v>
      </c>
      <c r="I461" s="49">
        <f>IF(Table2[[#This Row],[Order Priority]]=Introduction!$B$42,1,0)</f>
        <v>1</v>
      </c>
      <c r="J461" s="49">
        <f>IF(Table2[[#This Row],[Order Priority]]=Introduction!$B$43,1,0)</f>
        <v>0</v>
      </c>
      <c r="K461" s="49">
        <f>IF(Table2[[#This Row],[Order Priority]]=Introduction!$B$44,1,0)</f>
        <v>0</v>
      </c>
      <c r="L461" s="49">
        <f>IF(Table2[[#This Row],[Order Priority]]=Introduction!$B$45,1,0)</f>
        <v>0</v>
      </c>
      <c r="M461" s="49">
        <f>IF(Table2[[#This Row],[Ship Mode]]=Introduction!$C$42,1,0)</f>
        <v>0</v>
      </c>
      <c r="N461" s="48">
        <f>IF(Table2[[#This Row],[Ship Mode]]=Introduction!$C$44,1,0)</f>
        <v>1</v>
      </c>
      <c r="O461" s="48">
        <f>IF(Table2[[#This Row],[Customer Segment]]=Introduction!$D$45,1,0)</f>
        <v>0</v>
      </c>
      <c r="P461" s="48">
        <f>IF(Table2[[#This Row],[Customer Segment]]=Introduction!$D$42,1,0)</f>
        <v>1</v>
      </c>
      <c r="Q461" s="48">
        <f>IF(Table2[[#This Row],[Customer Segment]]=Introduction!$D$44,1,0)</f>
        <v>0</v>
      </c>
      <c r="R461" s="38">
        <v>217</v>
      </c>
      <c r="S4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customFormat="1" x14ac:dyDescent="0.2">
      <c r="A462" s="1" t="s">
        <v>1</v>
      </c>
      <c r="B462" s="1" t="s">
        <v>14</v>
      </c>
      <c r="C462" s="1" t="s">
        <v>15</v>
      </c>
      <c r="D462" s="44">
        <v>0.01</v>
      </c>
      <c r="E462" s="44">
        <v>4.9800000000000004</v>
      </c>
      <c r="F462" s="44">
        <v>6.07</v>
      </c>
      <c r="G462" s="44">
        <v>0.36</v>
      </c>
      <c r="H462" s="44">
        <v>-35.916400000000003</v>
      </c>
      <c r="I462" s="49">
        <f>IF(Table2[[#This Row],[Order Priority]]=Introduction!$B$42,1,0)</f>
        <v>1</v>
      </c>
      <c r="J462" s="49">
        <f>IF(Table2[[#This Row],[Order Priority]]=Introduction!$B$43,1,0)</f>
        <v>0</v>
      </c>
      <c r="K462" s="49">
        <f>IF(Table2[[#This Row],[Order Priority]]=Introduction!$B$44,1,0)</f>
        <v>0</v>
      </c>
      <c r="L462" s="49">
        <f>IF(Table2[[#This Row],[Order Priority]]=Introduction!$B$45,1,0)</f>
        <v>0</v>
      </c>
      <c r="M462" s="49">
        <f>IF(Table2[[#This Row],[Ship Mode]]=Introduction!$C$42,1,0)</f>
        <v>0</v>
      </c>
      <c r="N462" s="48">
        <f>IF(Table2[[#This Row],[Ship Mode]]=Introduction!$C$44,1,0)</f>
        <v>1</v>
      </c>
      <c r="O462" s="48">
        <f>IF(Table2[[#This Row],[Customer Segment]]=Introduction!$D$45,1,0)</f>
        <v>0</v>
      </c>
      <c r="P462" s="48">
        <f>IF(Table2[[#This Row],[Customer Segment]]=Introduction!$D$42,1,0)</f>
        <v>1</v>
      </c>
      <c r="Q462" s="48">
        <f>IF(Table2[[#This Row],[Customer Segment]]=Introduction!$D$44,1,0)</f>
        <v>0</v>
      </c>
      <c r="R462" s="41">
        <v>52.93</v>
      </c>
      <c r="S4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customFormat="1" x14ac:dyDescent="0.2">
      <c r="A463" s="1" t="s">
        <v>1</v>
      </c>
      <c r="B463" s="1" t="s">
        <v>14</v>
      </c>
      <c r="C463" s="1" t="s">
        <v>70</v>
      </c>
      <c r="D463" s="46">
        <v>0.01</v>
      </c>
      <c r="E463" s="46">
        <v>13.99</v>
      </c>
      <c r="F463" s="46">
        <v>7.51</v>
      </c>
      <c r="G463" s="46">
        <v>0.39</v>
      </c>
      <c r="H463" s="46">
        <v>533.74199999999996</v>
      </c>
      <c r="I463" s="49">
        <f>IF(Table2[[#This Row],[Order Priority]]=Introduction!$B$42,1,0)</f>
        <v>1</v>
      </c>
      <c r="J463" s="49">
        <f>IF(Table2[[#This Row],[Order Priority]]=Introduction!$B$43,1,0)</f>
        <v>0</v>
      </c>
      <c r="K463" s="49">
        <f>IF(Table2[[#This Row],[Order Priority]]=Introduction!$B$44,1,0)</f>
        <v>0</v>
      </c>
      <c r="L463" s="49">
        <f>IF(Table2[[#This Row],[Order Priority]]=Introduction!$B$45,1,0)</f>
        <v>0</v>
      </c>
      <c r="M463" s="49">
        <f>IF(Table2[[#This Row],[Ship Mode]]=Introduction!$C$42,1,0)</f>
        <v>0</v>
      </c>
      <c r="N463" s="48">
        <f>IF(Table2[[#This Row],[Ship Mode]]=Introduction!$C$44,1,0)</f>
        <v>1</v>
      </c>
      <c r="O463" s="48">
        <f>IF(Table2[[#This Row],[Customer Segment]]=Introduction!$D$45,1,0)</f>
        <v>0</v>
      </c>
      <c r="P463" s="48">
        <f>IF(Table2[[#This Row],[Customer Segment]]=Introduction!$D$42,1,0)</f>
        <v>0</v>
      </c>
      <c r="Q463" s="48">
        <f>IF(Table2[[#This Row],[Customer Segment]]=Introduction!$D$44,1,0)</f>
        <v>0</v>
      </c>
      <c r="R463" s="38">
        <v>29.85</v>
      </c>
      <c r="S4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customFormat="1" x14ac:dyDescent="0.2">
      <c r="A464" s="1" t="s">
        <v>1</v>
      </c>
      <c r="B464" s="1" t="s">
        <v>63</v>
      </c>
      <c r="C464" s="1" t="s">
        <v>15</v>
      </c>
      <c r="D464" s="44">
        <v>0.01</v>
      </c>
      <c r="E464" s="44">
        <v>6.48</v>
      </c>
      <c r="F464" s="44">
        <v>6.22</v>
      </c>
      <c r="G464" s="44">
        <v>0.37</v>
      </c>
      <c r="H464" s="44">
        <v>-15.6312</v>
      </c>
      <c r="I464" s="49">
        <f>IF(Table2[[#This Row],[Order Priority]]=Introduction!$B$42,1,0)</f>
        <v>1</v>
      </c>
      <c r="J464" s="49">
        <f>IF(Table2[[#This Row],[Order Priority]]=Introduction!$B$43,1,0)</f>
        <v>0</v>
      </c>
      <c r="K464" s="49">
        <f>IF(Table2[[#This Row],[Order Priority]]=Introduction!$B$44,1,0)</f>
        <v>0</v>
      </c>
      <c r="L464" s="49">
        <f>IF(Table2[[#This Row],[Order Priority]]=Introduction!$B$45,1,0)</f>
        <v>0</v>
      </c>
      <c r="M464" s="49">
        <f>IF(Table2[[#This Row],[Ship Mode]]=Introduction!$C$42,1,0)</f>
        <v>0</v>
      </c>
      <c r="N464" s="48">
        <f>IF(Table2[[#This Row],[Ship Mode]]=Introduction!$C$44,1,0)</f>
        <v>0</v>
      </c>
      <c r="O464" s="48">
        <f>IF(Table2[[#This Row],[Customer Segment]]=Introduction!$D$45,1,0)</f>
        <v>0</v>
      </c>
      <c r="P464" s="48">
        <f>IF(Table2[[#This Row],[Customer Segment]]=Introduction!$D$42,1,0)</f>
        <v>1</v>
      </c>
      <c r="Q464" s="48">
        <f>IF(Table2[[#This Row],[Customer Segment]]=Introduction!$D$44,1,0)</f>
        <v>0</v>
      </c>
      <c r="R464" s="41">
        <v>69.459999999999994</v>
      </c>
      <c r="S4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customFormat="1" x14ac:dyDescent="0.2">
      <c r="A465" s="1" t="s">
        <v>1</v>
      </c>
      <c r="B465" s="1" t="s">
        <v>14</v>
      </c>
      <c r="C465" s="1" t="s">
        <v>15</v>
      </c>
      <c r="D465" s="46">
        <v>0.03</v>
      </c>
      <c r="E465" s="46">
        <v>85.99</v>
      </c>
      <c r="F465" s="46">
        <v>3.3</v>
      </c>
      <c r="G465" s="46">
        <v>0.37</v>
      </c>
      <c r="H465" s="46">
        <v>790.54679999999996</v>
      </c>
      <c r="I465" s="49">
        <f>IF(Table2[[#This Row],[Order Priority]]=Introduction!$B$42,1,0)</f>
        <v>1</v>
      </c>
      <c r="J465" s="49">
        <f>IF(Table2[[#This Row],[Order Priority]]=Introduction!$B$43,1,0)</f>
        <v>0</v>
      </c>
      <c r="K465" s="49">
        <f>IF(Table2[[#This Row],[Order Priority]]=Introduction!$B$44,1,0)</f>
        <v>0</v>
      </c>
      <c r="L465" s="49">
        <f>IF(Table2[[#This Row],[Order Priority]]=Introduction!$B$45,1,0)</f>
        <v>0</v>
      </c>
      <c r="M465" s="49">
        <f>IF(Table2[[#This Row],[Ship Mode]]=Introduction!$C$42,1,0)</f>
        <v>0</v>
      </c>
      <c r="N465" s="48">
        <f>IF(Table2[[#This Row],[Ship Mode]]=Introduction!$C$44,1,0)</f>
        <v>1</v>
      </c>
      <c r="O465" s="48">
        <f>IF(Table2[[#This Row],[Customer Segment]]=Introduction!$D$45,1,0)</f>
        <v>0</v>
      </c>
      <c r="P465" s="48">
        <f>IF(Table2[[#This Row],[Customer Segment]]=Introduction!$D$42,1,0)</f>
        <v>1</v>
      </c>
      <c r="Q465" s="48">
        <f>IF(Table2[[#This Row],[Customer Segment]]=Introduction!$D$44,1,0)</f>
        <v>0</v>
      </c>
      <c r="R465" s="38">
        <v>1145.72</v>
      </c>
      <c r="S4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customFormat="1" x14ac:dyDescent="0.2">
      <c r="A466" s="1" t="s">
        <v>1</v>
      </c>
      <c r="B466" s="1" t="s">
        <v>2</v>
      </c>
      <c r="C466" s="1" t="s">
        <v>15</v>
      </c>
      <c r="D466" s="44">
        <v>0.04</v>
      </c>
      <c r="E466" s="44">
        <v>296.18</v>
      </c>
      <c r="F466" s="44">
        <v>154.12</v>
      </c>
      <c r="G466" s="44">
        <v>0.76</v>
      </c>
      <c r="H466" s="44">
        <v>-87.998040000000003</v>
      </c>
      <c r="I466" s="49">
        <f>IF(Table2[[#This Row],[Order Priority]]=Introduction!$B$42,1,0)</f>
        <v>1</v>
      </c>
      <c r="J466" s="49">
        <f>IF(Table2[[#This Row],[Order Priority]]=Introduction!$B$43,1,0)</f>
        <v>0</v>
      </c>
      <c r="K466" s="49">
        <f>IF(Table2[[#This Row],[Order Priority]]=Introduction!$B$44,1,0)</f>
        <v>0</v>
      </c>
      <c r="L466" s="49">
        <f>IF(Table2[[#This Row],[Order Priority]]=Introduction!$B$45,1,0)</f>
        <v>0</v>
      </c>
      <c r="M466" s="49">
        <f>IF(Table2[[#This Row],[Ship Mode]]=Introduction!$C$42,1,0)</f>
        <v>1</v>
      </c>
      <c r="N466" s="48">
        <f>IF(Table2[[#This Row],[Ship Mode]]=Introduction!$C$44,1,0)</f>
        <v>0</v>
      </c>
      <c r="O466" s="48">
        <f>IF(Table2[[#This Row],[Customer Segment]]=Introduction!$D$45,1,0)</f>
        <v>0</v>
      </c>
      <c r="P466" s="48">
        <f>IF(Table2[[#This Row],[Customer Segment]]=Introduction!$D$42,1,0)</f>
        <v>1</v>
      </c>
      <c r="Q466" s="48">
        <f>IF(Table2[[#This Row],[Customer Segment]]=Introduction!$D$44,1,0)</f>
        <v>0</v>
      </c>
      <c r="R466" s="41">
        <v>5768.12</v>
      </c>
      <c r="S4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customFormat="1" x14ac:dyDescent="0.2">
      <c r="A467" s="1" t="s">
        <v>13</v>
      </c>
      <c r="B467" s="1" t="s">
        <v>14</v>
      </c>
      <c r="C467" s="1" t="s">
        <v>47</v>
      </c>
      <c r="D467" s="46">
        <v>0.04</v>
      </c>
      <c r="E467" s="46">
        <v>11.34</v>
      </c>
      <c r="F467" s="46">
        <v>5.01</v>
      </c>
      <c r="G467" s="46">
        <v>0.36</v>
      </c>
      <c r="H467" s="46">
        <v>-189.22399999999999</v>
      </c>
      <c r="I467" s="49">
        <f>IF(Table2[[#This Row],[Order Priority]]=Introduction!$B$42,1,0)</f>
        <v>0</v>
      </c>
      <c r="J467" s="49">
        <f>IF(Table2[[#This Row],[Order Priority]]=Introduction!$B$43,1,0)</f>
        <v>1</v>
      </c>
      <c r="K467" s="49">
        <f>IF(Table2[[#This Row],[Order Priority]]=Introduction!$B$44,1,0)</f>
        <v>0</v>
      </c>
      <c r="L467" s="49">
        <f>IF(Table2[[#This Row],[Order Priority]]=Introduction!$B$45,1,0)</f>
        <v>0</v>
      </c>
      <c r="M467" s="49">
        <f>IF(Table2[[#This Row],[Ship Mode]]=Introduction!$C$42,1,0)</f>
        <v>0</v>
      </c>
      <c r="N467" s="48">
        <f>IF(Table2[[#This Row],[Ship Mode]]=Introduction!$C$44,1,0)</f>
        <v>1</v>
      </c>
      <c r="O467" s="48">
        <f>IF(Table2[[#This Row],[Customer Segment]]=Introduction!$D$45,1,0)</f>
        <v>0</v>
      </c>
      <c r="P467" s="48">
        <f>IF(Table2[[#This Row],[Customer Segment]]=Introduction!$D$42,1,0)</f>
        <v>0</v>
      </c>
      <c r="Q467" s="48">
        <f>IF(Table2[[#This Row],[Customer Segment]]=Introduction!$D$44,1,0)</f>
        <v>1</v>
      </c>
      <c r="R467" s="38">
        <v>115.53</v>
      </c>
      <c r="S4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customFormat="1" x14ac:dyDescent="0.2">
      <c r="A468" s="1" t="s">
        <v>23</v>
      </c>
      <c r="B468" s="1" t="s">
        <v>14</v>
      </c>
      <c r="C468" s="1" t="s">
        <v>47</v>
      </c>
      <c r="D468" s="44">
        <v>0.02</v>
      </c>
      <c r="E468" s="44">
        <v>55.99</v>
      </c>
      <c r="F468" s="44">
        <v>3.3</v>
      </c>
      <c r="G468" s="44">
        <v>0.59</v>
      </c>
      <c r="H468" s="44">
        <v>525.20039999999995</v>
      </c>
      <c r="I468" s="49">
        <f>IF(Table2[[#This Row],[Order Priority]]=Introduction!$B$42,1,0)</f>
        <v>0</v>
      </c>
      <c r="J468" s="49">
        <f>IF(Table2[[#This Row],[Order Priority]]=Introduction!$B$43,1,0)</f>
        <v>0</v>
      </c>
      <c r="K468" s="49">
        <f>IF(Table2[[#This Row],[Order Priority]]=Introduction!$B$44,1,0)</f>
        <v>1</v>
      </c>
      <c r="L468" s="49">
        <f>IF(Table2[[#This Row],[Order Priority]]=Introduction!$B$45,1,0)</f>
        <v>0</v>
      </c>
      <c r="M468" s="49">
        <f>IF(Table2[[#This Row],[Ship Mode]]=Introduction!$C$42,1,0)</f>
        <v>0</v>
      </c>
      <c r="N468" s="48">
        <f>IF(Table2[[#This Row],[Ship Mode]]=Introduction!$C$44,1,0)</f>
        <v>1</v>
      </c>
      <c r="O468" s="48">
        <f>IF(Table2[[#This Row],[Customer Segment]]=Introduction!$D$45,1,0)</f>
        <v>0</v>
      </c>
      <c r="P468" s="48">
        <f>IF(Table2[[#This Row],[Customer Segment]]=Introduction!$D$42,1,0)</f>
        <v>0</v>
      </c>
      <c r="Q468" s="48">
        <f>IF(Table2[[#This Row],[Customer Segment]]=Introduction!$D$44,1,0)</f>
        <v>1</v>
      </c>
      <c r="R468" s="41">
        <v>761.16</v>
      </c>
      <c r="S4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customFormat="1" x14ac:dyDescent="0.2">
      <c r="A469" s="1" t="s">
        <v>23</v>
      </c>
      <c r="B469" s="1" t="s">
        <v>63</v>
      </c>
      <c r="C469" s="1" t="s">
        <v>47</v>
      </c>
      <c r="D469" s="46">
        <v>0</v>
      </c>
      <c r="E469" s="46">
        <v>22.38</v>
      </c>
      <c r="F469" s="46">
        <v>15.1</v>
      </c>
      <c r="G469" s="46">
        <v>0.38</v>
      </c>
      <c r="H469" s="46">
        <v>-52.646999999999998</v>
      </c>
      <c r="I469" s="49">
        <f>IF(Table2[[#This Row],[Order Priority]]=Introduction!$B$42,1,0)</f>
        <v>0</v>
      </c>
      <c r="J469" s="49">
        <f>IF(Table2[[#This Row],[Order Priority]]=Introduction!$B$43,1,0)</f>
        <v>0</v>
      </c>
      <c r="K469" s="49">
        <f>IF(Table2[[#This Row],[Order Priority]]=Introduction!$B$44,1,0)</f>
        <v>1</v>
      </c>
      <c r="L469" s="49">
        <f>IF(Table2[[#This Row],[Order Priority]]=Introduction!$B$45,1,0)</f>
        <v>0</v>
      </c>
      <c r="M469" s="49">
        <f>IF(Table2[[#This Row],[Ship Mode]]=Introduction!$C$42,1,0)</f>
        <v>0</v>
      </c>
      <c r="N469" s="48">
        <f>IF(Table2[[#This Row],[Ship Mode]]=Introduction!$C$44,1,0)</f>
        <v>0</v>
      </c>
      <c r="O469" s="48">
        <f>IF(Table2[[#This Row],[Customer Segment]]=Introduction!$D$45,1,0)</f>
        <v>0</v>
      </c>
      <c r="P469" s="48">
        <f>IF(Table2[[#This Row],[Customer Segment]]=Introduction!$D$42,1,0)</f>
        <v>0</v>
      </c>
      <c r="Q469" s="48">
        <f>IF(Table2[[#This Row],[Customer Segment]]=Introduction!$D$44,1,0)</f>
        <v>1</v>
      </c>
      <c r="R469" s="38">
        <v>682.68</v>
      </c>
      <c r="S4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customFormat="1" x14ac:dyDescent="0.2">
      <c r="A470" s="1" t="s">
        <v>23</v>
      </c>
      <c r="B470" s="1" t="s">
        <v>14</v>
      </c>
      <c r="C470" s="1" t="s">
        <v>47</v>
      </c>
      <c r="D470" s="44">
        <v>7.0000000000000007E-2</v>
      </c>
      <c r="E470" s="44">
        <v>5.98</v>
      </c>
      <c r="F470" s="44">
        <v>4.6900000000000004</v>
      </c>
      <c r="G470" s="44">
        <v>0.68</v>
      </c>
      <c r="H470" s="44">
        <v>-24.44</v>
      </c>
      <c r="I470" s="49">
        <f>IF(Table2[[#This Row],[Order Priority]]=Introduction!$B$42,1,0)</f>
        <v>0</v>
      </c>
      <c r="J470" s="49">
        <f>IF(Table2[[#This Row],[Order Priority]]=Introduction!$B$43,1,0)</f>
        <v>0</v>
      </c>
      <c r="K470" s="49">
        <f>IF(Table2[[#This Row],[Order Priority]]=Introduction!$B$44,1,0)</f>
        <v>1</v>
      </c>
      <c r="L470" s="49">
        <f>IF(Table2[[#This Row],[Order Priority]]=Introduction!$B$45,1,0)</f>
        <v>0</v>
      </c>
      <c r="M470" s="49">
        <f>IF(Table2[[#This Row],[Ship Mode]]=Introduction!$C$42,1,0)</f>
        <v>0</v>
      </c>
      <c r="N470" s="48">
        <f>IF(Table2[[#This Row],[Ship Mode]]=Introduction!$C$44,1,0)</f>
        <v>1</v>
      </c>
      <c r="O470" s="48">
        <f>IF(Table2[[#This Row],[Customer Segment]]=Introduction!$D$45,1,0)</f>
        <v>0</v>
      </c>
      <c r="P470" s="48">
        <f>IF(Table2[[#This Row],[Customer Segment]]=Introduction!$D$42,1,0)</f>
        <v>0</v>
      </c>
      <c r="Q470" s="48">
        <f>IF(Table2[[#This Row],[Customer Segment]]=Introduction!$D$44,1,0)</f>
        <v>1</v>
      </c>
      <c r="R470" s="41">
        <v>73.44</v>
      </c>
      <c r="S4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customFormat="1" x14ac:dyDescent="0.2">
      <c r="A471" s="1" t="s">
        <v>23</v>
      </c>
      <c r="B471" s="1" t="s">
        <v>14</v>
      </c>
      <c r="C471" s="1" t="s">
        <v>47</v>
      </c>
      <c r="D471" s="46">
        <v>0.02</v>
      </c>
      <c r="E471" s="46">
        <v>55.99</v>
      </c>
      <c r="F471" s="46">
        <v>3.3</v>
      </c>
      <c r="G471" s="46">
        <v>0.59</v>
      </c>
      <c r="H471" s="46">
        <v>366.50700000000001</v>
      </c>
      <c r="I471" s="49">
        <f>IF(Table2[[#This Row],[Order Priority]]=Introduction!$B$42,1,0)</f>
        <v>0</v>
      </c>
      <c r="J471" s="49">
        <f>IF(Table2[[#This Row],[Order Priority]]=Introduction!$B$43,1,0)</f>
        <v>0</v>
      </c>
      <c r="K471" s="49">
        <f>IF(Table2[[#This Row],[Order Priority]]=Introduction!$B$44,1,0)</f>
        <v>1</v>
      </c>
      <c r="L471" s="49">
        <f>IF(Table2[[#This Row],[Order Priority]]=Introduction!$B$45,1,0)</f>
        <v>0</v>
      </c>
      <c r="M471" s="49">
        <f>IF(Table2[[#This Row],[Ship Mode]]=Introduction!$C$42,1,0)</f>
        <v>0</v>
      </c>
      <c r="N471" s="48">
        <f>IF(Table2[[#This Row],[Ship Mode]]=Introduction!$C$44,1,0)</f>
        <v>1</v>
      </c>
      <c r="O471" s="48">
        <f>IF(Table2[[#This Row],[Customer Segment]]=Introduction!$D$45,1,0)</f>
        <v>0</v>
      </c>
      <c r="P471" s="48">
        <f>IF(Table2[[#This Row],[Customer Segment]]=Introduction!$D$42,1,0)</f>
        <v>0</v>
      </c>
      <c r="Q471" s="48">
        <f>IF(Table2[[#This Row],[Customer Segment]]=Introduction!$D$44,1,0)</f>
        <v>1</v>
      </c>
      <c r="R471" s="38">
        <v>2997.07</v>
      </c>
      <c r="S4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customFormat="1" x14ac:dyDescent="0.2">
      <c r="A472" s="1" t="s">
        <v>23</v>
      </c>
      <c r="B472" s="1" t="s">
        <v>14</v>
      </c>
      <c r="C472" s="1" t="s">
        <v>47</v>
      </c>
      <c r="D472" s="44">
        <v>7.0000000000000007E-2</v>
      </c>
      <c r="E472" s="44">
        <v>5.98</v>
      </c>
      <c r="F472" s="44">
        <v>4.6900000000000004</v>
      </c>
      <c r="G472" s="44">
        <v>0.68</v>
      </c>
      <c r="H472" s="44">
        <v>-12.7088</v>
      </c>
      <c r="I472" s="49">
        <f>IF(Table2[[#This Row],[Order Priority]]=Introduction!$B$42,1,0)</f>
        <v>0</v>
      </c>
      <c r="J472" s="49">
        <f>IF(Table2[[#This Row],[Order Priority]]=Introduction!$B$43,1,0)</f>
        <v>0</v>
      </c>
      <c r="K472" s="49">
        <f>IF(Table2[[#This Row],[Order Priority]]=Introduction!$B$44,1,0)</f>
        <v>1</v>
      </c>
      <c r="L472" s="49">
        <f>IF(Table2[[#This Row],[Order Priority]]=Introduction!$B$45,1,0)</f>
        <v>0</v>
      </c>
      <c r="M472" s="49">
        <f>IF(Table2[[#This Row],[Ship Mode]]=Introduction!$C$42,1,0)</f>
        <v>0</v>
      </c>
      <c r="N472" s="48">
        <f>IF(Table2[[#This Row],[Ship Mode]]=Introduction!$C$44,1,0)</f>
        <v>1</v>
      </c>
      <c r="O472" s="48">
        <f>IF(Table2[[#This Row],[Customer Segment]]=Introduction!$D$45,1,0)</f>
        <v>0</v>
      </c>
      <c r="P472" s="48">
        <f>IF(Table2[[#This Row],[Customer Segment]]=Introduction!$D$42,1,0)</f>
        <v>0</v>
      </c>
      <c r="Q472" s="48">
        <f>IF(Table2[[#This Row],[Customer Segment]]=Introduction!$D$44,1,0)</f>
        <v>1</v>
      </c>
      <c r="R472" s="41">
        <v>20.03</v>
      </c>
      <c r="S4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customFormat="1" x14ac:dyDescent="0.2">
      <c r="A473" s="1" t="s">
        <v>23</v>
      </c>
      <c r="B473" s="1" t="s">
        <v>14</v>
      </c>
      <c r="C473" s="1" t="s">
        <v>70</v>
      </c>
      <c r="D473" s="46">
        <v>0.08</v>
      </c>
      <c r="E473" s="46">
        <v>6.48</v>
      </c>
      <c r="F473" s="46">
        <v>6.81</v>
      </c>
      <c r="G473" s="46">
        <v>0.36</v>
      </c>
      <c r="H473" s="46">
        <v>-94.59</v>
      </c>
      <c r="I473" s="49">
        <f>IF(Table2[[#This Row],[Order Priority]]=Introduction!$B$42,1,0)</f>
        <v>0</v>
      </c>
      <c r="J473" s="49">
        <f>IF(Table2[[#This Row],[Order Priority]]=Introduction!$B$43,1,0)</f>
        <v>0</v>
      </c>
      <c r="K473" s="49">
        <f>IF(Table2[[#This Row],[Order Priority]]=Introduction!$B$44,1,0)</f>
        <v>1</v>
      </c>
      <c r="L473" s="49">
        <f>IF(Table2[[#This Row],[Order Priority]]=Introduction!$B$45,1,0)</f>
        <v>0</v>
      </c>
      <c r="M473" s="49">
        <f>IF(Table2[[#This Row],[Ship Mode]]=Introduction!$C$42,1,0)</f>
        <v>0</v>
      </c>
      <c r="N473" s="48">
        <f>IF(Table2[[#This Row],[Ship Mode]]=Introduction!$C$44,1,0)</f>
        <v>1</v>
      </c>
      <c r="O473" s="48">
        <f>IF(Table2[[#This Row],[Customer Segment]]=Introduction!$D$45,1,0)</f>
        <v>0</v>
      </c>
      <c r="P473" s="48">
        <f>IF(Table2[[#This Row],[Customer Segment]]=Introduction!$D$42,1,0)</f>
        <v>0</v>
      </c>
      <c r="Q473" s="48">
        <f>IF(Table2[[#This Row],[Customer Segment]]=Introduction!$D$44,1,0)</f>
        <v>0</v>
      </c>
      <c r="R473" s="38">
        <v>382.33</v>
      </c>
      <c r="S4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customFormat="1" x14ac:dyDescent="0.2">
      <c r="A474" s="1" t="s">
        <v>23</v>
      </c>
      <c r="B474" s="1" t="s">
        <v>2</v>
      </c>
      <c r="C474" s="1" t="s">
        <v>70</v>
      </c>
      <c r="D474" s="44">
        <v>0.09</v>
      </c>
      <c r="E474" s="44">
        <v>20.98</v>
      </c>
      <c r="F474" s="44">
        <v>53.03</v>
      </c>
      <c r="G474" s="44">
        <v>0.78</v>
      </c>
      <c r="H474" s="44">
        <v>-293.74</v>
      </c>
      <c r="I474" s="49">
        <f>IF(Table2[[#This Row],[Order Priority]]=Introduction!$B$42,1,0)</f>
        <v>0</v>
      </c>
      <c r="J474" s="49">
        <f>IF(Table2[[#This Row],[Order Priority]]=Introduction!$B$43,1,0)</f>
        <v>0</v>
      </c>
      <c r="K474" s="49">
        <f>IF(Table2[[#This Row],[Order Priority]]=Introduction!$B$44,1,0)</f>
        <v>1</v>
      </c>
      <c r="L474" s="49">
        <f>IF(Table2[[#This Row],[Order Priority]]=Introduction!$B$45,1,0)</f>
        <v>0</v>
      </c>
      <c r="M474" s="49">
        <f>IF(Table2[[#This Row],[Ship Mode]]=Introduction!$C$42,1,0)</f>
        <v>1</v>
      </c>
      <c r="N474" s="48">
        <f>IF(Table2[[#This Row],[Ship Mode]]=Introduction!$C$44,1,0)</f>
        <v>0</v>
      </c>
      <c r="O474" s="48">
        <f>IF(Table2[[#This Row],[Customer Segment]]=Introduction!$D$45,1,0)</f>
        <v>0</v>
      </c>
      <c r="P474" s="48">
        <f>IF(Table2[[#This Row],[Customer Segment]]=Introduction!$D$42,1,0)</f>
        <v>0</v>
      </c>
      <c r="Q474" s="48">
        <f>IF(Table2[[#This Row],[Customer Segment]]=Introduction!$D$44,1,0)</f>
        <v>0</v>
      </c>
      <c r="R474" s="41">
        <v>356.61</v>
      </c>
      <c r="S4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customFormat="1" x14ac:dyDescent="0.2">
      <c r="A475" s="1" t="s">
        <v>23</v>
      </c>
      <c r="B475" s="1" t="s">
        <v>14</v>
      </c>
      <c r="C475" s="1" t="s">
        <v>70</v>
      </c>
      <c r="D475" s="46">
        <v>0.08</v>
      </c>
      <c r="E475" s="46">
        <v>6.48</v>
      </c>
      <c r="F475" s="46">
        <v>6.81</v>
      </c>
      <c r="G475" s="46">
        <v>0.36</v>
      </c>
      <c r="H475" s="46">
        <v>-49.186799999999998</v>
      </c>
      <c r="I475" s="49">
        <f>IF(Table2[[#This Row],[Order Priority]]=Introduction!$B$42,1,0)</f>
        <v>0</v>
      </c>
      <c r="J475" s="49">
        <f>IF(Table2[[#This Row],[Order Priority]]=Introduction!$B$43,1,0)</f>
        <v>0</v>
      </c>
      <c r="K475" s="49">
        <f>IF(Table2[[#This Row],[Order Priority]]=Introduction!$B$44,1,0)</f>
        <v>1</v>
      </c>
      <c r="L475" s="49">
        <f>IF(Table2[[#This Row],[Order Priority]]=Introduction!$B$45,1,0)</f>
        <v>0</v>
      </c>
      <c r="M475" s="49">
        <f>IF(Table2[[#This Row],[Ship Mode]]=Introduction!$C$42,1,0)</f>
        <v>0</v>
      </c>
      <c r="N475" s="48">
        <f>IF(Table2[[#This Row],[Ship Mode]]=Introduction!$C$44,1,0)</f>
        <v>1</v>
      </c>
      <c r="O475" s="48">
        <f>IF(Table2[[#This Row],[Customer Segment]]=Introduction!$D$45,1,0)</f>
        <v>0</v>
      </c>
      <c r="P475" s="48">
        <f>IF(Table2[[#This Row],[Customer Segment]]=Introduction!$D$42,1,0)</f>
        <v>0</v>
      </c>
      <c r="Q475" s="48">
        <f>IF(Table2[[#This Row],[Customer Segment]]=Introduction!$D$44,1,0)</f>
        <v>0</v>
      </c>
      <c r="R475" s="38">
        <v>92.29</v>
      </c>
      <c r="S4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customFormat="1" x14ac:dyDescent="0.2">
      <c r="A476" s="1" t="s">
        <v>23</v>
      </c>
      <c r="B476" s="1" t="s">
        <v>2</v>
      </c>
      <c r="C476" s="1" t="s">
        <v>70</v>
      </c>
      <c r="D476" s="44">
        <v>0.09</v>
      </c>
      <c r="E476" s="44">
        <v>20.98</v>
      </c>
      <c r="F476" s="44">
        <v>53.03</v>
      </c>
      <c r="G476" s="44">
        <v>0.78</v>
      </c>
      <c r="H476" s="44">
        <v>-152.7448</v>
      </c>
      <c r="I476" s="49">
        <f>IF(Table2[[#This Row],[Order Priority]]=Introduction!$B$42,1,0)</f>
        <v>0</v>
      </c>
      <c r="J476" s="49">
        <f>IF(Table2[[#This Row],[Order Priority]]=Introduction!$B$43,1,0)</f>
        <v>0</v>
      </c>
      <c r="K476" s="49">
        <f>IF(Table2[[#This Row],[Order Priority]]=Introduction!$B$44,1,0)</f>
        <v>1</v>
      </c>
      <c r="L476" s="49">
        <f>IF(Table2[[#This Row],[Order Priority]]=Introduction!$B$45,1,0)</f>
        <v>0</v>
      </c>
      <c r="M476" s="49">
        <f>IF(Table2[[#This Row],[Ship Mode]]=Introduction!$C$42,1,0)</f>
        <v>1</v>
      </c>
      <c r="N476" s="48">
        <f>IF(Table2[[#This Row],[Ship Mode]]=Introduction!$C$44,1,0)</f>
        <v>0</v>
      </c>
      <c r="O476" s="48">
        <f>IF(Table2[[#This Row],[Customer Segment]]=Introduction!$D$45,1,0)</f>
        <v>0</v>
      </c>
      <c r="P476" s="48">
        <f>IF(Table2[[#This Row],[Customer Segment]]=Introduction!$D$42,1,0)</f>
        <v>0</v>
      </c>
      <c r="Q476" s="48">
        <f>IF(Table2[[#This Row],[Customer Segment]]=Introduction!$D$44,1,0)</f>
        <v>0</v>
      </c>
      <c r="R476" s="41">
        <v>82.29</v>
      </c>
      <c r="S4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customFormat="1" x14ac:dyDescent="0.2">
      <c r="A477" s="1" t="s">
        <v>92</v>
      </c>
      <c r="B477" s="1" t="s">
        <v>14</v>
      </c>
      <c r="C477" s="1" t="s">
        <v>70</v>
      </c>
      <c r="D477" s="46">
        <v>0.06</v>
      </c>
      <c r="E477" s="46">
        <v>6.37</v>
      </c>
      <c r="F477" s="46">
        <v>5.19</v>
      </c>
      <c r="G477" s="46">
        <v>0.38</v>
      </c>
      <c r="H477" s="46">
        <v>-48.219499999999996</v>
      </c>
      <c r="I477" s="49">
        <f>IF(Table2[[#This Row],[Order Priority]]=Introduction!$B$42,1,0)</f>
        <v>0</v>
      </c>
      <c r="J477" s="49">
        <f>IF(Table2[[#This Row],[Order Priority]]=Introduction!$B$43,1,0)</f>
        <v>0</v>
      </c>
      <c r="K477" s="49">
        <f>IF(Table2[[#This Row],[Order Priority]]=Introduction!$B$44,1,0)</f>
        <v>0</v>
      </c>
      <c r="L477" s="49">
        <f>IF(Table2[[#This Row],[Order Priority]]=Introduction!$B$45,1,0)</f>
        <v>1</v>
      </c>
      <c r="M477" s="49">
        <f>IF(Table2[[#This Row],[Ship Mode]]=Introduction!$C$42,1,0)</f>
        <v>0</v>
      </c>
      <c r="N477" s="48">
        <f>IF(Table2[[#This Row],[Ship Mode]]=Introduction!$C$44,1,0)</f>
        <v>1</v>
      </c>
      <c r="O477" s="48">
        <f>IF(Table2[[#This Row],[Customer Segment]]=Introduction!$D$45,1,0)</f>
        <v>0</v>
      </c>
      <c r="P477" s="48">
        <f>IF(Table2[[#This Row],[Customer Segment]]=Introduction!$D$42,1,0)</f>
        <v>0</v>
      </c>
      <c r="Q477" s="48">
        <f>IF(Table2[[#This Row],[Customer Segment]]=Introduction!$D$44,1,0)</f>
        <v>0</v>
      </c>
      <c r="R477" s="38">
        <v>37.700000000000003</v>
      </c>
      <c r="S4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customFormat="1" x14ac:dyDescent="0.2">
      <c r="A478" s="1" t="s">
        <v>92</v>
      </c>
      <c r="B478" s="1" t="s">
        <v>14</v>
      </c>
      <c r="C478" s="1" t="s">
        <v>70</v>
      </c>
      <c r="D478" s="44">
        <v>0</v>
      </c>
      <c r="E478" s="44">
        <v>20.28</v>
      </c>
      <c r="F478" s="44">
        <v>14.39</v>
      </c>
      <c r="G478" s="44">
        <v>0.47</v>
      </c>
      <c r="H478" s="44">
        <v>15.678000000000001</v>
      </c>
      <c r="I478" s="49">
        <f>IF(Table2[[#This Row],[Order Priority]]=Introduction!$B$42,1,0)</f>
        <v>0</v>
      </c>
      <c r="J478" s="49">
        <f>IF(Table2[[#This Row],[Order Priority]]=Introduction!$B$43,1,0)</f>
        <v>0</v>
      </c>
      <c r="K478" s="49">
        <f>IF(Table2[[#This Row],[Order Priority]]=Introduction!$B$44,1,0)</f>
        <v>0</v>
      </c>
      <c r="L478" s="49">
        <f>IF(Table2[[#This Row],[Order Priority]]=Introduction!$B$45,1,0)</f>
        <v>1</v>
      </c>
      <c r="M478" s="49">
        <f>IF(Table2[[#This Row],[Ship Mode]]=Introduction!$C$42,1,0)</f>
        <v>0</v>
      </c>
      <c r="N478" s="48">
        <f>IF(Table2[[#This Row],[Ship Mode]]=Introduction!$C$44,1,0)</f>
        <v>1</v>
      </c>
      <c r="O478" s="48">
        <f>IF(Table2[[#This Row],[Customer Segment]]=Introduction!$D$45,1,0)</f>
        <v>0</v>
      </c>
      <c r="P478" s="48">
        <f>IF(Table2[[#This Row],[Customer Segment]]=Introduction!$D$42,1,0)</f>
        <v>0</v>
      </c>
      <c r="Q478" s="48">
        <f>IF(Table2[[#This Row],[Customer Segment]]=Introduction!$D$44,1,0)</f>
        <v>0</v>
      </c>
      <c r="R478" s="41">
        <v>237.83</v>
      </c>
      <c r="S4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customFormat="1" x14ac:dyDescent="0.2">
      <c r="A479" s="1" t="s">
        <v>46</v>
      </c>
      <c r="B479" s="1" t="s">
        <v>14</v>
      </c>
      <c r="C479" s="1" t="s">
        <v>47</v>
      </c>
      <c r="D479" s="46">
        <v>0.03</v>
      </c>
      <c r="E479" s="46">
        <v>5.98</v>
      </c>
      <c r="F479" s="46">
        <v>3.85</v>
      </c>
      <c r="G479" s="46">
        <v>0.68</v>
      </c>
      <c r="H479" s="46">
        <v>-76.106800000000007</v>
      </c>
      <c r="I479" s="49">
        <f>IF(Table2[[#This Row],[Order Priority]]=Introduction!$B$42,1,0)</f>
        <v>0</v>
      </c>
      <c r="J479" s="49">
        <f>IF(Table2[[#This Row],[Order Priority]]=Introduction!$B$43,1,0)</f>
        <v>0</v>
      </c>
      <c r="K479" s="49">
        <f>IF(Table2[[#This Row],[Order Priority]]=Introduction!$B$44,1,0)</f>
        <v>0</v>
      </c>
      <c r="L479" s="49">
        <f>IF(Table2[[#This Row],[Order Priority]]=Introduction!$B$45,1,0)</f>
        <v>0</v>
      </c>
      <c r="M479" s="49">
        <f>IF(Table2[[#This Row],[Ship Mode]]=Introduction!$C$42,1,0)</f>
        <v>0</v>
      </c>
      <c r="N479" s="48">
        <f>IF(Table2[[#This Row],[Ship Mode]]=Introduction!$C$44,1,0)</f>
        <v>1</v>
      </c>
      <c r="O479" s="48">
        <f>IF(Table2[[#This Row],[Customer Segment]]=Introduction!$D$45,1,0)</f>
        <v>0</v>
      </c>
      <c r="P479" s="48">
        <f>IF(Table2[[#This Row],[Customer Segment]]=Introduction!$D$42,1,0)</f>
        <v>0</v>
      </c>
      <c r="Q479" s="48">
        <f>IF(Table2[[#This Row],[Customer Segment]]=Introduction!$D$44,1,0)</f>
        <v>1</v>
      </c>
      <c r="R479" s="38">
        <v>38.54</v>
      </c>
      <c r="S4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customFormat="1" x14ac:dyDescent="0.2">
      <c r="A480" s="1" t="s">
        <v>1</v>
      </c>
      <c r="B480" s="1" t="s">
        <v>2</v>
      </c>
      <c r="C480" s="1" t="s">
        <v>70</v>
      </c>
      <c r="D480" s="44">
        <v>7.0000000000000007E-2</v>
      </c>
      <c r="E480" s="44">
        <v>270.98</v>
      </c>
      <c r="F480" s="44">
        <v>50</v>
      </c>
      <c r="G480" s="44">
        <v>0.77</v>
      </c>
      <c r="H480" s="44">
        <v>27.725999999999999</v>
      </c>
      <c r="I480" s="49">
        <f>IF(Table2[[#This Row],[Order Priority]]=Introduction!$B$42,1,0)</f>
        <v>1</v>
      </c>
      <c r="J480" s="49">
        <f>IF(Table2[[#This Row],[Order Priority]]=Introduction!$B$43,1,0)</f>
        <v>0</v>
      </c>
      <c r="K480" s="49">
        <f>IF(Table2[[#This Row],[Order Priority]]=Introduction!$B$44,1,0)</f>
        <v>0</v>
      </c>
      <c r="L480" s="49">
        <f>IF(Table2[[#This Row],[Order Priority]]=Introduction!$B$45,1,0)</f>
        <v>0</v>
      </c>
      <c r="M480" s="49">
        <f>IF(Table2[[#This Row],[Ship Mode]]=Introduction!$C$42,1,0)</f>
        <v>1</v>
      </c>
      <c r="N480" s="48">
        <f>IF(Table2[[#This Row],[Ship Mode]]=Introduction!$C$44,1,0)</f>
        <v>0</v>
      </c>
      <c r="O480" s="48">
        <f>IF(Table2[[#This Row],[Customer Segment]]=Introduction!$D$45,1,0)</f>
        <v>0</v>
      </c>
      <c r="P480" s="48">
        <f>IF(Table2[[#This Row],[Customer Segment]]=Introduction!$D$42,1,0)</f>
        <v>0</v>
      </c>
      <c r="Q480" s="48">
        <f>IF(Table2[[#This Row],[Customer Segment]]=Introduction!$D$44,1,0)</f>
        <v>0</v>
      </c>
      <c r="R480" s="41">
        <v>2439.37</v>
      </c>
      <c r="S4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customFormat="1" x14ac:dyDescent="0.2">
      <c r="A481" s="1" t="s">
        <v>1</v>
      </c>
      <c r="B481" s="1" t="s">
        <v>2</v>
      </c>
      <c r="C481" s="1" t="s">
        <v>70</v>
      </c>
      <c r="D481" s="46">
        <v>7.0000000000000007E-2</v>
      </c>
      <c r="E481" s="46">
        <v>270.98</v>
      </c>
      <c r="F481" s="46">
        <v>50</v>
      </c>
      <c r="G481" s="46">
        <v>0.77</v>
      </c>
      <c r="H481" s="46">
        <v>-96.05</v>
      </c>
      <c r="I481" s="49">
        <f>IF(Table2[[#This Row],[Order Priority]]=Introduction!$B$42,1,0)</f>
        <v>1</v>
      </c>
      <c r="J481" s="49">
        <f>IF(Table2[[#This Row],[Order Priority]]=Introduction!$B$43,1,0)</f>
        <v>0</v>
      </c>
      <c r="K481" s="49">
        <f>IF(Table2[[#This Row],[Order Priority]]=Introduction!$B$44,1,0)</f>
        <v>0</v>
      </c>
      <c r="L481" s="49">
        <f>IF(Table2[[#This Row],[Order Priority]]=Introduction!$B$45,1,0)</f>
        <v>0</v>
      </c>
      <c r="M481" s="49">
        <f>IF(Table2[[#This Row],[Ship Mode]]=Introduction!$C$42,1,0)</f>
        <v>1</v>
      </c>
      <c r="N481" s="48">
        <f>IF(Table2[[#This Row],[Ship Mode]]=Introduction!$C$44,1,0)</f>
        <v>0</v>
      </c>
      <c r="O481" s="48">
        <f>IF(Table2[[#This Row],[Customer Segment]]=Introduction!$D$45,1,0)</f>
        <v>0</v>
      </c>
      <c r="P481" s="48">
        <f>IF(Table2[[#This Row],[Customer Segment]]=Introduction!$D$42,1,0)</f>
        <v>0</v>
      </c>
      <c r="Q481" s="48">
        <f>IF(Table2[[#This Row],[Customer Segment]]=Introduction!$D$44,1,0)</f>
        <v>0</v>
      </c>
      <c r="R481" s="38">
        <v>9757.48</v>
      </c>
      <c r="S4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customFormat="1" x14ac:dyDescent="0.2">
      <c r="A482" s="1" t="s">
        <v>13</v>
      </c>
      <c r="B482" s="1" t="s">
        <v>14</v>
      </c>
      <c r="C482" s="1" t="s">
        <v>15</v>
      </c>
      <c r="D482" s="44">
        <v>0.1</v>
      </c>
      <c r="E482" s="44">
        <v>4.13</v>
      </c>
      <c r="F482" s="44">
        <v>0.99</v>
      </c>
      <c r="G482" s="44">
        <v>0.39</v>
      </c>
      <c r="H482" s="44">
        <v>-1.0711999999999999</v>
      </c>
      <c r="I482" s="49">
        <f>IF(Table2[[#This Row],[Order Priority]]=Introduction!$B$42,1,0)</f>
        <v>0</v>
      </c>
      <c r="J482" s="49">
        <f>IF(Table2[[#This Row],[Order Priority]]=Introduction!$B$43,1,0)</f>
        <v>1</v>
      </c>
      <c r="K482" s="49">
        <f>IF(Table2[[#This Row],[Order Priority]]=Introduction!$B$44,1,0)</f>
        <v>0</v>
      </c>
      <c r="L482" s="49">
        <f>IF(Table2[[#This Row],[Order Priority]]=Introduction!$B$45,1,0)</f>
        <v>0</v>
      </c>
      <c r="M482" s="49">
        <f>IF(Table2[[#This Row],[Ship Mode]]=Introduction!$C$42,1,0)</f>
        <v>0</v>
      </c>
      <c r="N482" s="48">
        <f>IF(Table2[[#This Row],[Ship Mode]]=Introduction!$C$44,1,0)</f>
        <v>1</v>
      </c>
      <c r="O482" s="48">
        <f>IF(Table2[[#This Row],[Customer Segment]]=Introduction!$D$45,1,0)</f>
        <v>0</v>
      </c>
      <c r="P482" s="48">
        <f>IF(Table2[[#This Row],[Customer Segment]]=Introduction!$D$42,1,0)</f>
        <v>1</v>
      </c>
      <c r="Q482" s="48">
        <f>IF(Table2[[#This Row],[Customer Segment]]=Introduction!$D$44,1,0)</f>
        <v>0</v>
      </c>
      <c r="R482" s="41">
        <v>8.3000000000000007</v>
      </c>
      <c r="S4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customFormat="1" x14ac:dyDescent="0.2">
      <c r="A483" s="1" t="s">
        <v>13</v>
      </c>
      <c r="B483" s="1" t="s">
        <v>14</v>
      </c>
      <c r="C483" s="1" t="s">
        <v>15</v>
      </c>
      <c r="D483" s="46">
        <v>0.04</v>
      </c>
      <c r="E483" s="46">
        <v>4.9800000000000004</v>
      </c>
      <c r="F483" s="46">
        <v>0.49</v>
      </c>
      <c r="G483" s="46">
        <v>0.39</v>
      </c>
      <c r="H483" s="46">
        <v>4.4104000000000001</v>
      </c>
      <c r="I483" s="49">
        <f>IF(Table2[[#This Row],[Order Priority]]=Introduction!$B$42,1,0)</f>
        <v>0</v>
      </c>
      <c r="J483" s="49">
        <f>IF(Table2[[#This Row],[Order Priority]]=Introduction!$B$43,1,0)</f>
        <v>1</v>
      </c>
      <c r="K483" s="49">
        <f>IF(Table2[[#This Row],[Order Priority]]=Introduction!$B$44,1,0)</f>
        <v>0</v>
      </c>
      <c r="L483" s="49">
        <f>IF(Table2[[#This Row],[Order Priority]]=Introduction!$B$45,1,0)</f>
        <v>0</v>
      </c>
      <c r="M483" s="49">
        <f>IF(Table2[[#This Row],[Ship Mode]]=Introduction!$C$42,1,0)</f>
        <v>0</v>
      </c>
      <c r="N483" s="48">
        <f>IF(Table2[[#This Row],[Ship Mode]]=Introduction!$C$44,1,0)</f>
        <v>1</v>
      </c>
      <c r="O483" s="48">
        <f>IF(Table2[[#This Row],[Customer Segment]]=Introduction!$D$45,1,0)</f>
        <v>0</v>
      </c>
      <c r="P483" s="48">
        <f>IF(Table2[[#This Row],[Customer Segment]]=Introduction!$D$42,1,0)</f>
        <v>1</v>
      </c>
      <c r="Q483" s="48">
        <f>IF(Table2[[#This Row],[Customer Segment]]=Introduction!$D$44,1,0)</f>
        <v>0</v>
      </c>
      <c r="R483" s="38">
        <v>10.039999999999999</v>
      </c>
      <c r="S4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customFormat="1" x14ac:dyDescent="0.2">
      <c r="A484" s="1" t="s">
        <v>13</v>
      </c>
      <c r="B484" s="1" t="s">
        <v>2</v>
      </c>
      <c r="C484" s="1" t="s">
        <v>70</v>
      </c>
      <c r="D484" s="44">
        <v>0.09</v>
      </c>
      <c r="E484" s="44">
        <v>260.98</v>
      </c>
      <c r="F484" s="44">
        <v>41.91</v>
      </c>
      <c r="G484" s="44">
        <v>0.59</v>
      </c>
      <c r="H484" s="44">
        <v>1307.2692</v>
      </c>
      <c r="I484" s="49">
        <f>IF(Table2[[#This Row],[Order Priority]]=Introduction!$B$42,1,0)</f>
        <v>0</v>
      </c>
      <c r="J484" s="49">
        <f>IF(Table2[[#This Row],[Order Priority]]=Introduction!$B$43,1,0)</f>
        <v>1</v>
      </c>
      <c r="K484" s="49">
        <f>IF(Table2[[#This Row],[Order Priority]]=Introduction!$B$44,1,0)</f>
        <v>0</v>
      </c>
      <c r="L484" s="49">
        <f>IF(Table2[[#This Row],[Order Priority]]=Introduction!$B$45,1,0)</f>
        <v>0</v>
      </c>
      <c r="M484" s="49">
        <f>IF(Table2[[#This Row],[Ship Mode]]=Introduction!$C$42,1,0)</f>
        <v>1</v>
      </c>
      <c r="N484" s="48">
        <f>IF(Table2[[#This Row],[Ship Mode]]=Introduction!$C$44,1,0)</f>
        <v>0</v>
      </c>
      <c r="O484" s="48">
        <f>IF(Table2[[#This Row],[Customer Segment]]=Introduction!$D$45,1,0)</f>
        <v>0</v>
      </c>
      <c r="P484" s="48">
        <f>IF(Table2[[#This Row],[Customer Segment]]=Introduction!$D$42,1,0)</f>
        <v>0</v>
      </c>
      <c r="Q484" s="48">
        <f>IF(Table2[[#This Row],[Customer Segment]]=Introduction!$D$44,1,0)</f>
        <v>0</v>
      </c>
      <c r="R484" s="41">
        <v>3377.06</v>
      </c>
      <c r="S4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customFormat="1" x14ac:dyDescent="0.2">
      <c r="A485" s="1" t="s">
        <v>13</v>
      </c>
      <c r="B485" s="1" t="s">
        <v>14</v>
      </c>
      <c r="C485" s="1" t="s">
        <v>70</v>
      </c>
      <c r="D485" s="46">
        <v>0.01</v>
      </c>
      <c r="E485" s="46">
        <v>10.52</v>
      </c>
      <c r="F485" s="46">
        <v>7.94</v>
      </c>
      <c r="G485" s="46">
        <v>0.52</v>
      </c>
      <c r="H485" s="46">
        <v>-15.8184</v>
      </c>
      <c r="I485" s="49">
        <f>IF(Table2[[#This Row],[Order Priority]]=Introduction!$B$42,1,0)</f>
        <v>0</v>
      </c>
      <c r="J485" s="49">
        <f>IF(Table2[[#This Row],[Order Priority]]=Introduction!$B$43,1,0)</f>
        <v>1</v>
      </c>
      <c r="K485" s="49">
        <f>IF(Table2[[#This Row],[Order Priority]]=Introduction!$B$44,1,0)</f>
        <v>0</v>
      </c>
      <c r="L485" s="49">
        <f>IF(Table2[[#This Row],[Order Priority]]=Introduction!$B$45,1,0)</f>
        <v>0</v>
      </c>
      <c r="M485" s="49">
        <f>IF(Table2[[#This Row],[Ship Mode]]=Introduction!$C$42,1,0)</f>
        <v>0</v>
      </c>
      <c r="N485" s="48">
        <f>IF(Table2[[#This Row],[Ship Mode]]=Introduction!$C$44,1,0)</f>
        <v>1</v>
      </c>
      <c r="O485" s="48">
        <f>IF(Table2[[#This Row],[Customer Segment]]=Introduction!$D$45,1,0)</f>
        <v>0</v>
      </c>
      <c r="P485" s="48">
        <f>IF(Table2[[#This Row],[Customer Segment]]=Introduction!$D$42,1,0)</f>
        <v>0</v>
      </c>
      <c r="Q485" s="48">
        <f>IF(Table2[[#This Row],[Customer Segment]]=Introduction!$D$44,1,0)</f>
        <v>0</v>
      </c>
      <c r="R485" s="38">
        <v>123.93</v>
      </c>
      <c r="S4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customFormat="1" x14ac:dyDescent="0.2">
      <c r="A486" s="1" t="s">
        <v>13</v>
      </c>
      <c r="B486" s="1" t="s">
        <v>63</v>
      </c>
      <c r="C486" s="1" t="s">
        <v>70</v>
      </c>
      <c r="D486" s="44">
        <v>0.02</v>
      </c>
      <c r="E486" s="44">
        <v>5.98</v>
      </c>
      <c r="F486" s="44">
        <v>7.5</v>
      </c>
      <c r="G486" s="44">
        <v>0.4</v>
      </c>
      <c r="H486" s="44">
        <v>-55.8324</v>
      </c>
      <c r="I486" s="49">
        <f>IF(Table2[[#This Row],[Order Priority]]=Introduction!$B$42,1,0)</f>
        <v>0</v>
      </c>
      <c r="J486" s="49">
        <f>IF(Table2[[#This Row],[Order Priority]]=Introduction!$B$43,1,0)</f>
        <v>1</v>
      </c>
      <c r="K486" s="49">
        <f>IF(Table2[[#This Row],[Order Priority]]=Introduction!$B$44,1,0)</f>
        <v>0</v>
      </c>
      <c r="L486" s="49">
        <f>IF(Table2[[#This Row],[Order Priority]]=Introduction!$B$45,1,0)</f>
        <v>0</v>
      </c>
      <c r="M486" s="49">
        <f>IF(Table2[[#This Row],[Ship Mode]]=Introduction!$C$42,1,0)</f>
        <v>0</v>
      </c>
      <c r="N486" s="48">
        <f>IF(Table2[[#This Row],[Ship Mode]]=Introduction!$C$44,1,0)</f>
        <v>0</v>
      </c>
      <c r="O486" s="48">
        <f>IF(Table2[[#This Row],[Customer Segment]]=Introduction!$D$45,1,0)</f>
        <v>0</v>
      </c>
      <c r="P486" s="48">
        <f>IF(Table2[[#This Row],[Customer Segment]]=Introduction!$D$42,1,0)</f>
        <v>0</v>
      </c>
      <c r="Q486" s="48">
        <f>IF(Table2[[#This Row],[Customer Segment]]=Introduction!$D$44,1,0)</f>
        <v>0</v>
      </c>
      <c r="R486" s="41">
        <v>93.96</v>
      </c>
      <c r="S4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customFormat="1" x14ac:dyDescent="0.2">
      <c r="A487" s="1" t="s">
        <v>13</v>
      </c>
      <c r="B487" s="1" t="s">
        <v>2</v>
      </c>
      <c r="C487" s="1" t="s">
        <v>15</v>
      </c>
      <c r="D487" s="46">
        <v>0.01</v>
      </c>
      <c r="E487" s="46">
        <v>2036.48</v>
      </c>
      <c r="F487" s="46">
        <v>14.7</v>
      </c>
      <c r="G487" s="46">
        <v>0.55000000000000004</v>
      </c>
      <c r="H487" s="46">
        <v>-1596.7457999999999</v>
      </c>
      <c r="I487" s="49">
        <f>IF(Table2[[#This Row],[Order Priority]]=Introduction!$B$42,1,0)</f>
        <v>0</v>
      </c>
      <c r="J487" s="49">
        <f>IF(Table2[[#This Row],[Order Priority]]=Introduction!$B$43,1,0)</f>
        <v>1</v>
      </c>
      <c r="K487" s="49">
        <f>IF(Table2[[#This Row],[Order Priority]]=Introduction!$B$44,1,0)</f>
        <v>0</v>
      </c>
      <c r="L487" s="49">
        <f>IF(Table2[[#This Row],[Order Priority]]=Introduction!$B$45,1,0)</f>
        <v>0</v>
      </c>
      <c r="M487" s="49">
        <f>IF(Table2[[#This Row],[Ship Mode]]=Introduction!$C$42,1,0)</f>
        <v>1</v>
      </c>
      <c r="N487" s="48">
        <f>IF(Table2[[#This Row],[Ship Mode]]=Introduction!$C$44,1,0)</f>
        <v>0</v>
      </c>
      <c r="O487" s="48">
        <f>IF(Table2[[#This Row],[Customer Segment]]=Introduction!$D$45,1,0)</f>
        <v>0</v>
      </c>
      <c r="P487" s="48">
        <f>IF(Table2[[#This Row],[Customer Segment]]=Introduction!$D$42,1,0)</f>
        <v>1</v>
      </c>
      <c r="Q487" s="48">
        <f>IF(Table2[[#This Row],[Customer Segment]]=Introduction!$D$44,1,0)</f>
        <v>0</v>
      </c>
      <c r="R487" s="38">
        <v>3786.84</v>
      </c>
      <c r="S4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customFormat="1" x14ac:dyDescent="0.2">
      <c r="A488" s="1" t="s">
        <v>13</v>
      </c>
      <c r="B488" s="1" t="s">
        <v>63</v>
      </c>
      <c r="C488" s="1" t="s">
        <v>15</v>
      </c>
      <c r="D488" s="44">
        <v>0.05</v>
      </c>
      <c r="E488" s="44">
        <v>205.99</v>
      </c>
      <c r="F488" s="44">
        <v>8.99</v>
      </c>
      <c r="G488" s="44">
        <v>0.57999999999999996</v>
      </c>
      <c r="H488" s="44">
        <v>111.05249999999999</v>
      </c>
      <c r="I488" s="49">
        <f>IF(Table2[[#This Row],[Order Priority]]=Introduction!$B$42,1,0)</f>
        <v>0</v>
      </c>
      <c r="J488" s="49">
        <f>IF(Table2[[#This Row],[Order Priority]]=Introduction!$B$43,1,0)</f>
        <v>1</v>
      </c>
      <c r="K488" s="49">
        <f>IF(Table2[[#This Row],[Order Priority]]=Introduction!$B$44,1,0)</f>
        <v>0</v>
      </c>
      <c r="L488" s="49">
        <f>IF(Table2[[#This Row],[Order Priority]]=Introduction!$B$45,1,0)</f>
        <v>0</v>
      </c>
      <c r="M488" s="49">
        <f>IF(Table2[[#This Row],[Ship Mode]]=Introduction!$C$42,1,0)</f>
        <v>0</v>
      </c>
      <c r="N488" s="48">
        <f>IF(Table2[[#This Row],[Ship Mode]]=Introduction!$C$44,1,0)</f>
        <v>0</v>
      </c>
      <c r="O488" s="48">
        <f>IF(Table2[[#This Row],[Customer Segment]]=Introduction!$D$45,1,0)</f>
        <v>0</v>
      </c>
      <c r="P488" s="48">
        <f>IF(Table2[[#This Row],[Customer Segment]]=Introduction!$D$42,1,0)</f>
        <v>1</v>
      </c>
      <c r="Q488" s="48">
        <f>IF(Table2[[#This Row],[Customer Segment]]=Introduction!$D$44,1,0)</f>
        <v>0</v>
      </c>
      <c r="R488" s="41">
        <v>2118.9899999999998</v>
      </c>
      <c r="S4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customFormat="1" x14ac:dyDescent="0.2">
      <c r="A489" s="1" t="s">
        <v>13</v>
      </c>
      <c r="B489" s="1" t="s">
        <v>14</v>
      </c>
      <c r="C489" s="1" t="s">
        <v>15</v>
      </c>
      <c r="D489" s="46">
        <v>0.08</v>
      </c>
      <c r="E489" s="46">
        <v>205.99</v>
      </c>
      <c r="F489" s="46">
        <v>8.99</v>
      </c>
      <c r="G489" s="46">
        <v>0.56000000000000005</v>
      </c>
      <c r="H489" s="46">
        <v>-1963.752</v>
      </c>
      <c r="I489" s="49">
        <f>IF(Table2[[#This Row],[Order Priority]]=Introduction!$B$42,1,0)</f>
        <v>0</v>
      </c>
      <c r="J489" s="49">
        <f>IF(Table2[[#This Row],[Order Priority]]=Introduction!$B$43,1,0)</f>
        <v>1</v>
      </c>
      <c r="K489" s="49">
        <f>IF(Table2[[#This Row],[Order Priority]]=Introduction!$B$44,1,0)</f>
        <v>0</v>
      </c>
      <c r="L489" s="49">
        <f>IF(Table2[[#This Row],[Order Priority]]=Introduction!$B$45,1,0)</f>
        <v>0</v>
      </c>
      <c r="M489" s="49">
        <f>IF(Table2[[#This Row],[Ship Mode]]=Introduction!$C$42,1,0)</f>
        <v>0</v>
      </c>
      <c r="N489" s="48">
        <f>IF(Table2[[#This Row],[Ship Mode]]=Introduction!$C$44,1,0)</f>
        <v>1</v>
      </c>
      <c r="O489" s="48">
        <f>IF(Table2[[#This Row],[Customer Segment]]=Introduction!$D$45,1,0)</f>
        <v>0</v>
      </c>
      <c r="P489" s="48">
        <f>IF(Table2[[#This Row],[Customer Segment]]=Introduction!$D$42,1,0)</f>
        <v>1</v>
      </c>
      <c r="Q489" s="48">
        <f>IF(Table2[[#This Row],[Customer Segment]]=Introduction!$D$44,1,0)</f>
        <v>0</v>
      </c>
      <c r="R489" s="38">
        <v>837.64</v>
      </c>
      <c r="S4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customFormat="1" x14ac:dyDescent="0.2">
      <c r="A490" s="1" t="s">
        <v>92</v>
      </c>
      <c r="B490" s="1" t="s">
        <v>2</v>
      </c>
      <c r="C490" s="1" t="s">
        <v>47</v>
      </c>
      <c r="D490" s="44">
        <v>0.06</v>
      </c>
      <c r="E490" s="44">
        <v>90.97</v>
      </c>
      <c r="F490" s="44">
        <v>14</v>
      </c>
      <c r="G490" s="44">
        <v>0.36</v>
      </c>
      <c r="H490" s="44">
        <v>47.334000000000003</v>
      </c>
      <c r="I490" s="49">
        <f>IF(Table2[[#This Row],[Order Priority]]=Introduction!$B$42,1,0)</f>
        <v>0</v>
      </c>
      <c r="J490" s="49">
        <f>IF(Table2[[#This Row],[Order Priority]]=Introduction!$B$43,1,0)</f>
        <v>0</v>
      </c>
      <c r="K490" s="49">
        <f>IF(Table2[[#This Row],[Order Priority]]=Introduction!$B$44,1,0)</f>
        <v>0</v>
      </c>
      <c r="L490" s="49">
        <f>IF(Table2[[#This Row],[Order Priority]]=Introduction!$B$45,1,0)</f>
        <v>1</v>
      </c>
      <c r="M490" s="49">
        <f>IF(Table2[[#This Row],[Ship Mode]]=Introduction!$C$42,1,0)</f>
        <v>1</v>
      </c>
      <c r="N490" s="48">
        <f>IF(Table2[[#This Row],[Ship Mode]]=Introduction!$C$44,1,0)</f>
        <v>0</v>
      </c>
      <c r="O490" s="48">
        <f>IF(Table2[[#This Row],[Customer Segment]]=Introduction!$D$45,1,0)</f>
        <v>0</v>
      </c>
      <c r="P490" s="48">
        <f>IF(Table2[[#This Row],[Customer Segment]]=Introduction!$D$42,1,0)</f>
        <v>0</v>
      </c>
      <c r="Q490" s="48">
        <f>IF(Table2[[#This Row],[Customer Segment]]=Introduction!$D$44,1,0)</f>
        <v>1</v>
      </c>
      <c r="R490" s="41">
        <v>1263.3499999999999</v>
      </c>
      <c r="S4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customFormat="1" x14ac:dyDescent="0.2">
      <c r="A491" s="1" t="s">
        <v>46</v>
      </c>
      <c r="B491" s="1" t="s">
        <v>14</v>
      </c>
      <c r="C491" s="1" t="s">
        <v>47</v>
      </c>
      <c r="D491" s="46">
        <v>0.03</v>
      </c>
      <c r="E491" s="46">
        <v>37.94</v>
      </c>
      <c r="F491" s="46">
        <v>5.08</v>
      </c>
      <c r="G491" s="46">
        <v>0.38</v>
      </c>
      <c r="H491" s="46">
        <v>-7.5244</v>
      </c>
      <c r="I491" s="49">
        <f>IF(Table2[[#This Row],[Order Priority]]=Introduction!$B$42,1,0)</f>
        <v>0</v>
      </c>
      <c r="J491" s="49">
        <f>IF(Table2[[#This Row],[Order Priority]]=Introduction!$B$43,1,0)</f>
        <v>0</v>
      </c>
      <c r="K491" s="49">
        <f>IF(Table2[[#This Row],[Order Priority]]=Introduction!$B$44,1,0)</f>
        <v>0</v>
      </c>
      <c r="L491" s="49">
        <f>IF(Table2[[#This Row],[Order Priority]]=Introduction!$B$45,1,0)</f>
        <v>0</v>
      </c>
      <c r="M491" s="49">
        <f>IF(Table2[[#This Row],[Ship Mode]]=Introduction!$C$42,1,0)</f>
        <v>0</v>
      </c>
      <c r="N491" s="48">
        <f>IF(Table2[[#This Row],[Ship Mode]]=Introduction!$C$44,1,0)</f>
        <v>1</v>
      </c>
      <c r="O491" s="48">
        <f>IF(Table2[[#This Row],[Customer Segment]]=Introduction!$D$45,1,0)</f>
        <v>0</v>
      </c>
      <c r="P491" s="48">
        <f>IF(Table2[[#This Row],[Customer Segment]]=Introduction!$D$42,1,0)</f>
        <v>0</v>
      </c>
      <c r="Q491" s="48">
        <f>IF(Table2[[#This Row],[Customer Segment]]=Introduction!$D$44,1,0)</f>
        <v>1</v>
      </c>
      <c r="R491" s="38">
        <v>39.97</v>
      </c>
      <c r="S4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customFormat="1" x14ac:dyDescent="0.2">
      <c r="A492" s="1" t="s">
        <v>13</v>
      </c>
      <c r="B492" s="1" t="s">
        <v>14</v>
      </c>
      <c r="C492" s="1" t="s">
        <v>3</v>
      </c>
      <c r="D492" s="44">
        <v>0.04</v>
      </c>
      <c r="E492" s="44">
        <v>2.98</v>
      </c>
      <c r="F492" s="44">
        <v>1.58</v>
      </c>
      <c r="G492" s="44">
        <v>0.39</v>
      </c>
      <c r="H492" s="44">
        <v>2.63</v>
      </c>
      <c r="I492" s="49">
        <f>IF(Table2[[#This Row],[Order Priority]]=Introduction!$B$42,1,0)</f>
        <v>0</v>
      </c>
      <c r="J492" s="49">
        <f>IF(Table2[[#This Row],[Order Priority]]=Introduction!$B$43,1,0)</f>
        <v>1</v>
      </c>
      <c r="K492" s="49">
        <f>IF(Table2[[#This Row],[Order Priority]]=Introduction!$B$44,1,0)</f>
        <v>0</v>
      </c>
      <c r="L492" s="49">
        <f>IF(Table2[[#This Row],[Order Priority]]=Introduction!$B$45,1,0)</f>
        <v>0</v>
      </c>
      <c r="M492" s="49">
        <f>IF(Table2[[#This Row],[Ship Mode]]=Introduction!$C$42,1,0)</f>
        <v>0</v>
      </c>
      <c r="N492" s="48">
        <f>IF(Table2[[#This Row],[Ship Mode]]=Introduction!$C$44,1,0)</f>
        <v>1</v>
      </c>
      <c r="O492" s="48">
        <f>IF(Table2[[#This Row],[Customer Segment]]=Introduction!$D$45,1,0)</f>
        <v>1</v>
      </c>
      <c r="P492" s="48">
        <f>IF(Table2[[#This Row],[Customer Segment]]=Introduction!$D$42,1,0)</f>
        <v>0</v>
      </c>
      <c r="Q492" s="48">
        <f>IF(Table2[[#This Row],[Customer Segment]]=Introduction!$D$44,1,0)</f>
        <v>0</v>
      </c>
      <c r="R492" s="41">
        <v>18.8</v>
      </c>
      <c r="S4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customFormat="1" x14ac:dyDescent="0.2">
      <c r="A493" s="1" t="s">
        <v>13</v>
      </c>
      <c r="B493" s="1" t="s">
        <v>14</v>
      </c>
      <c r="C493" s="1" t="s">
        <v>3</v>
      </c>
      <c r="D493" s="46">
        <v>0.05</v>
      </c>
      <c r="E493" s="46">
        <v>115.99</v>
      </c>
      <c r="F493" s="46">
        <v>2.5</v>
      </c>
      <c r="G493" s="46">
        <v>0.55000000000000004</v>
      </c>
      <c r="H493" s="46">
        <v>652.73310000000004</v>
      </c>
      <c r="I493" s="49">
        <f>IF(Table2[[#This Row],[Order Priority]]=Introduction!$B$42,1,0)</f>
        <v>0</v>
      </c>
      <c r="J493" s="49">
        <f>IF(Table2[[#This Row],[Order Priority]]=Introduction!$B$43,1,0)</f>
        <v>1</v>
      </c>
      <c r="K493" s="49">
        <f>IF(Table2[[#This Row],[Order Priority]]=Introduction!$B$44,1,0)</f>
        <v>0</v>
      </c>
      <c r="L493" s="49">
        <f>IF(Table2[[#This Row],[Order Priority]]=Introduction!$B$45,1,0)</f>
        <v>0</v>
      </c>
      <c r="M493" s="49">
        <f>IF(Table2[[#This Row],[Ship Mode]]=Introduction!$C$42,1,0)</f>
        <v>0</v>
      </c>
      <c r="N493" s="48">
        <f>IF(Table2[[#This Row],[Ship Mode]]=Introduction!$C$44,1,0)</f>
        <v>1</v>
      </c>
      <c r="O493" s="48">
        <f>IF(Table2[[#This Row],[Customer Segment]]=Introduction!$D$45,1,0)</f>
        <v>1</v>
      </c>
      <c r="P493" s="48">
        <f>IF(Table2[[#This Row],[Customer Segment]]=Introduction!$D$42,1,0)</f>
        <v>0</v>
      </c>
      <c r="Q493" s="48">
        <f>IF(Table2[[#This Row],[Customer Segment]]=Introduction!$D$44,1,0)</f>
        <v>0</v>
      </c>
      <c r="R493" s="38">
        <v>945.99</v>
      </c>
      <c r="S4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customFormat="1" x14ac:dyDescent="0.2">
      <c r="A494" s="1" t="s">
        <v>13</v>
      </c>
      <c r="B494" s="1" t="s">
        <v>14</v>
      </c>
      <c r="C494" s="1" t="s">
        <v>70</v>
      </c>
      <c r="D494" s="44">
        <v>0.1</v>
      </c>
      <c r="E494" s="44">
        <v>58.1</v>
      </c>
      <c r="F494" s="44">
        <v>1.49</v>
      </c>
      <c r="G494" s="44">
        <v>0.38</v>
      </c>
      <c r="H494" s="44">
        <v>113.6499</v>
      </c>
      <c r="I494" s="49">
        <f>IF(Table2[[#This Row],[Order Priority]]=Introduction!$B$42,1,0)</f>
        <v>0</v>
      </c>
      <c r="J494" s="49">
        <f>IF(Table2[[#This Row],[Order Priority]]=Introduction!$B$43,1,0)</f>
        <v>1</v>
      </c>
      <c r="K494" s="49">
        <f>IF(Table2[[#This Row],[Order Priority]]=Introduction!$B$44,1,0)</f>
        <v>0</v>
      </c>
      <c r="L494" s="49">
        <f>IF(Table2[[#This Row],[Order Priority]]=Introduction!$B$45,1,0)</f>
        <v>0</v>
      </c>
      <c r="M494" s="49">
        <f>IF(Table2[[#This Row],[Ship Mode]]=Introduction!$C$42,1,0)</f>
        <v>0</v>
      </c>
      <c r="N494" s="48">
        <f>IF(Table2[[#This Row],[Ship Mode]]=Introduction!$C$44,1,0)</f>
        <v>1</v>
      </c>
      <c r="O494" s="48">
        <f>IF(Table2[[#This Row],[Customer Segment]]=Introduction!$D$45,1,0)</f>
        <v>0</v>
      </c>
      <c r="P494" s="48">
        <f>IF(Table2[[#This Row],[Customer Segment]]=Introduction!$D$42,1,0)</f>
        <v>0</v>
      </c>
      <c r="Q494" s="48">
        <f>IF(Table2[[#This Row],[Customer Segment]]=Introduction!$D$44,1,0)</f>
        <v>0</v>
      </c>
      <c r="R494" s="41">
        <v>164.71</v>
      </c>
      <c r="S4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customFormat="1" x14ac:dyDescent="0.2">
      <c r="A495" s="1" t="s">
        <v>13</v>
      </c>
      <c r="B495" s="1" t="s">
        <v>14</v>
      </c>
      <c r="C495" s="1" t="s">
        <v>70</v>
      </c>
      <c r="D495" s="46">
        <v>0.01</v>
      </c>
      <c r="E495" s="46">
        <v>80.48</v>
      </c>
      <c r="F495" s="46">
        <v>4.5</v>
      </c>
      <c r="G495" s="46">
        <v>0.55000000000000004</v>
      </c>
      <c r="H495" s="46">
        <v>-35.474400000000003</v>
      </c>
      <c r="I495" s="49">
        <f>IF(Table2[[#This Row],[Order Priority]]=Introduction!$B$42,1,0)</f>
        <v>0</v>
      </c>
      <c r="J495" s="49">
        <f>IF(Table2[[#This Row],[Order Priority]]=Introduction!$B$43,1,0)</f>
        <v>1</v>
      </c>
      <c r="K495" s="49">
        <f>IF(Table2[[#This Row],[Order Priority]]=Introduction!$B$44,1,0)</f>
        <v>0</v>
      </c>
      <c r="L495" s="49">
        <f>IF(Table2[[#This Row],[Order Priority]]=Introduction!$B$45,1,0)</f>
        <v>0</v>
      </c>
      <c r="M495" s="49">
        <f>IF(Table2[[#This Row],[Ship Mode]]=Introduction!$C$42,1,0)</f>
        <v>0</v>
      </c>
      <c r="N495" s="48">
        <f>IF(Table2[[#This Row],[Ship Mode]]=Introduction!$C$44,1,0)</f>
        <v>1</v>
      </c>
      <c r="O495" s="48">
        <f>IF(Table2[[#This Row],[Customer Segment]]=Introduction!$D$45,1,0)</f>
        <v>0</v>
      </c>
      <c r="P495" s="48">
        <f>IF(Table2[[#This Row],[Customer Segment]]=Introduction!$D$42,1,0)</f>
        <v>0</v>
      </c>
      <c r="Q495" s="48">
        <f>IF(Table2[[#This Row],[Customer Segment]]=Introduction!$D$44,1,0)</f>
        <v>0</v>
      </c>
      <c r="R495" s="38">
        <v>79.680000000000007</v>
      </c>
      <c r="S4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customFormat="1" x14ac:dyDescent="0.2">
      <c r="A496" s="1" t="s">
        <v>13</v>
      </c>
      <c r="B496" s="1" t="s">
        <v>2</v>
      </c>
      <c r="C496" s="1" t="s">
        <v>3</v>
      </c>
      <c r="D496" s="44">
        <v>0.05</v>
      </c>
      <c r="E496" s="44">
        <v>120.98</v>
      </c>
      <c r="F496" s="44">
        <v>30</v>
      </c>
      <c r="G496" s="44">
        <v>0.64</v>
      </c>
      <c r="H496" s="44">
        <v>-78.759200000000007</v>
      </c>
      <c r="I496" s="49">
        <f>IF(Table2[[#This Row],[Order Priority]]=Introduction!$B$42,1,0)</f>
        <v>0</v>
      </c>
      <c r="J496" s="49">
        <f>IF(Table2[[#This Row],[Order Priority]]=Introduction!$B$43,1,0)</f>
        <v>1</v>
      </c>
      <c r="K496" s="49">
        <f>IF(Table2[[#This Row],[Order Priority]]=Introduction!$B$44,1,0)</f>
        <v>0</v>
      </c>
      <c r="L496" s="49">
        <f>IF(Table2[[#This Row],[Order Priority]]=Introduction!$B$45,1,0)</f>
        <v>0</v>
      </c>
      <c r="M496" s="49">
        <f>IF(Table2[[#This Row],[Ship Mode]]=Introduction!$C$42,1,0)</f>
        <v>1</v>
      </c>
      <c r="N496" s="48">
        <f>IF(Table2[[#This Row],[Ship Mode]]=Introduction!$C$44,1,0)</f>
        <v>0</v>
      </c>
      <c r="O496" s="48">
        <f>IF(Table2[[#This Row],[Customer Segment]]=Introduction!$D$45,1,0)</f>
        <v>1</v>
      </c>
      <c r="P496" s="48">
        <f>IF(Table2[[#This Row],[Customer Segment]]=Introduction!$D$42,1,0)</f>
        <v>0</v>
      </c>
      <c r="Q496" s="48">
        <f>IF(Table2[[#This Row],[Customer Segment]]=Introduction!$D$44,1,0)</f>
        <v>0</v>
      </c>
      <c r="R496" s="41">
        <v>251.06</v>
      </c>
      <c r="S4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customFormat="1" x14ac:dyDescent="0.2">
      <c r="A497" s="1" t="s">
        <v>23</v>
      </c>
      <c r="B497" s="1" t="s">
        <v>14</v>
      </c>
      <c r="C497" s="1" t="s">
        <v>3</v>
      </c>
      <c r="D497" s="46">
        <v>0.1</v>
      </c>
      <c r="E497" s="46">
        <v>7.31</v>
      </c>
      <c r="F497" s="46">
        <v>0.49</v>
      </c>
      <c r="G497" s="46">
        <v>0.38</v>
      </c>
      <c r="H497" s="46">
        <v>19.064699999999998</v>
      </c>
      <c r="I497" s="49">
        <f>IF(Table2[[#This Row],[Order Priority]]=Introduction!$B$42,1,0)</f>
        <v>0</v>
      </c>
      <c r="J497" s="49">
        <f>IF(Table2[[#This Row],[Order Priority]]=Introduction!$B$43,1,0)</f>
        <v>0</v>
      </c>
      <c r="K497" s="49">
        <f>IF(Table2[[#This Row],[Order Priority]]=Introduction!$B$44,1,0)</f>
        <v>1</v>
      </c>
      <c r="L497" s="49">
        <f>IF(Table2[[#This Row],[Order Priority]]=Introduction!$B$45,1,0)</f>
        <v>0</v>
      </c>
      <c r="M497" s="49">
        <f>IF(Table2[[#This Row],[Ship Mode]]=Introduction!$C$42,1,0)</f>
        <v>0</v>
      </c>
      <c r="N497" s="48">
        <f>IF(Table2[[#This Row],[Ship Mode]]=Introduction!$C$44,1,0)</f>
        <v>1</v>
      </c>
      <c r="O497" s="48">
        <f>IF(Table2[[#This Row],[Customer Segment]]=Introduction!$D$45,1,0)</f>
        <v>1</v>
      </c>
      <c r="P497" s="48">
        <f>IF(Table2[[#This Row],[Customer Segment]]=Introduction!$D$42,1,0)</f>
        <v>0</v>
      </c>
      <c r="Q497" s="48">
        <f>IF(Table2[[#This Row],[Customer Segment]]=Introduction!$D$44,1,0)</f>
        <v>0</v>
      </c>
      <c r="R497" s="38">
        <v>27.63</v>
      </c>
      <c r="S4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customFormat="1" x14ac:dyDescent="0.2">
      <c r="A498" s="1" t="s">
        <v>23</v>
      </c>
      <c r="B498" s="1" t="s">
        <v>14</v>
      </c>
      <c r="C498" s="1" t="s">
        <v>3</v>
      </c>
      <c r="D498" s="44">
        <v>0.08</v>
      </c>
      <c r="E498" s="44">
        <v>6.7</v>
      </c>
      <c r="F498" s="44">
        <v>1.56</v>
      </c>
      <c r="G498" s="44">
        <v>0.52</v>
      </c>
      <c r="H498" s="44">
        <v>10.56</v>
      </c>
      <c r="I498" s="49">
        <f>IF(Table2[[#This Row],[Order Priority]]=Introduction!$B$42,1,0)</f>
        <v>0</v>
      </c>
      <c r="J498" s="49">
        <f>IF(Table2[[#This Row],[Order Priority]]=Introduction!$B$43,1,0)</f>
        <v>0</v>
      </c>
      <c r="K498" s="49">
        <f>IF(Table2[[#This Row],[Order Priority]]=Introduction!$B$44,1,0)</f>
        <v>1</v>
      </c>
      <c r="L498" s="49">
        <f>IF(Table2[[#This Row],[Order Priority]]=Introduction!$B$45,1,0)</f>
        <v>0</v>
      </c>
      <c r="M498" s="49">
        <f>IF(Table2[[#This Row],[Ship Mode]]=Introduction!$C$42,1,0)</f>
        <v>0</v>
      </c>
      <c r="N498" s="48">
        <f>IF(Table2[[#This Row],[Ship Mode]]=Introduction!$C$44,1,0)</f>
        <v>1</v>
      </c>
      <c r="O498" s="48">
        <f>IF(Table2[[#This Row],[Customer Segment]]=Introduction!$D$45,1,0)</f>
        <v>1</v>
      </c>
      <c r="P498" s="48">
        <f>IF(Table2[[#This Row],[Customer Segment]]=Introduction!$D$42,1,0)</f>
        <v>0</v>
      </c>
      <c r="Q498" s="48">
        <f>IF(Table2[[#This Row],[Customer Segment]]=Introduction!$D$44,1,0)</f>
        <v>0</v>
      </c>
      <c r="R498" s="41">
        <v>31.21</v>
      </c>
      <c r="S4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customFormat="1" x14ac:dyDescent="0.2">
      <c r="A499" s="1" t="s">
        <v>92</v>
      </c>
      <c r="B499" s="1" t="s">
        <v>14</v>
      </c>
      <c r="C499" s="1" t="s">
        <v>15</v>
      </c>
      <c r="D499" s="46">
        <v>0</v>
      </c>
      <c r="E499" s="46">
        <v>55.99</v>
      </c>
      <c r="F499" s="46">
        <v>2.5</v>
      </c>
      <c r="G499" s="46">
        <v>0.83</v>
      </c>
      <c r="H499" s="46">
        <v>-121.05808</v>
      </c>
      <c r="I499" s="49">
        <f>IF(Table2[[#This Row],[Order Priority]]=Introduction!$B$42,1,0)</f>
        <v>0</v>
      </c>
      <c r="J499" s="49">
        <f>IF(Table2[[#This Row],[Order Priority]]=Introduction!$B$43,1,0)</f>
        <v>0</v>
      </c>
      <c r="K499" s="49">
        <f>IF(Table2[[#This Row],[Order Priority]]=Introduction!$B$44,1,0)</f>
        <v>0</v>
      </c>
      <c r="L499" s="49">
        <f>IF(Table2[[#This Row],[Order Priority]]=Introduction!$B$45,1,0)</f>
        <v>1</v>
      </c>
      <c r="M499" s="49">
        <f>IF(Table2[[#This Row],[Ship Mode]]=Introduction!$C$42,1,0)</f>
        <v>0</v>
      </c>
      <c r="N499" s="48">
        <f>IF(Table2[[#This Row],[Ship Mode]]=Introduction!$C$44,1,0)</f>
        <v>1</v>
      </c>
      <c r="O499" s="48">
        <f>IF(Table2[[#This Row],[Customer Segment]]=Introduction!$D$45,1,0)</f>
        <v>0</v>
      </c>
      <c r="P499" s="48">
        <f>IF(Table2[[#This Row],[Customer Segment]]=Introduction!$D$42,1,0)</f>
        <v>1</v>
      </c>
      <c r="Q499" s="48">
        <f>IF(Table2[[#This Row],[Customer Segment]]=Introduction!$D$44,1,0)</f>
        <v>0</v>
      </c>
      <c r="R499" s="38">
        <v>52.1</v>
      </c>
      <c r="S4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customFormat="1" x14ac:dyDescent="0.2">
      <c r="A500" s="1" t="s">
        <v>92</v>
      </c>
      <c r="B500" s="1" t="s">
        <v>14</v>
      </c>
      <c r="C500" s="1" t="s">
        <v>47</v>
      </c>
      <c r="D500" s="44">
        <v>0.03</v>
      </c>
      <c r="E500" s="44">
        <v>12.53</v>
      </c>
      <c r="F500" s="44">
        <v>7.17</v>
      </c>
      <c r="G500" s="44">
        <v>0.38</v>
      </c>
      <c r="H500" s="44">
        <v>-20.320499999999999</v>
      </c>
      <c r="I500" s="49">
        <f>IF(Table2[[#This Row],[Order Priority]]=Introduction!$B$42,1,0)</f>
        <v>0</v>
      </c>
      <c r="J500" s="49">
        <f>IF(Table2[[#This Row],[Order Priority]]=Introduction!$B$43,1,0)</f>
        <v>0</v>
      </c>
      <c r="K500" s="49">
        <f>IF(Table2[[#This Row],[Order Priority]]=Introduction!$B$44,1,0)</f>
        <v>0</v>
      </c>
      <c r="L500" s="49">
        <f>IF(Table2[[#This Row],[Order Priority]]=Introduction!$B$45,1,0)</f>
        <v>1</v>
      </c>
      <c r="M500" s="49">
        <f>IF(Table2[[#This Row],[Ship Mode]]=Introduction!$C$42,1,0)</f>
        <v>0</v>
      </c>
      <c r="N500" s="48">
        <f>IF(Table2[[#This Row],[Ship Mode]]=Introduction!$C$44,1,0)</f>
        <v>1</v>
      </c>
      <c r="O500" s="48">
        <f>IF(Table2[[#This Row],[Customer Segment]]=Introduction!$D$45,1,0)</f>
        <v>0</v>
      </c>
      <c r="P500" s="48">
        <f>IF(Table2[[#This Row],[Customer Segment]]=Introduction!$D$42,1,0)</f>
        <v>0</v>
      </c>
      <c r="Q500" s="48">
        <f>IF(Table2[[#This Row],[Customer Segment]]=Introduction!$D$44,1,0)</f>
        <v>1</v>
      </c>
      <c r="R500" s="41">
        <v>19.32</v>
      </c>
      <c r="S5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customFormat="1" x14ac:dyDescent="0.2">
      <c r="A501" s="1" t="s">
        <v>92</v>
      </c>
      <c r="B501" s="1" t="s">
        <v>14</v>
      </c>
      <c r="C501" s="1" t="s">
        <v>15</v>
      </c>
      <c r="D501" s="46">
        <v>0.05</v>
      </c>
      <c r="E501" s="46">
        <v>6.48</v>
      </c>
      <c r="F501" s="46">
        <v>8.19</v>
      </c>
      <c r="G501" s="46">
        <v>0.37</v>
      </c>
      <c r="H501" s="46">
        <v>-164.18</v>
      </c>
      <c r="I501" s="49">
        <f>IF(Table2[[#This Row],[Order Priority]]=Introduction!$B$42,1,0)</f>
        <v>0</v>
      </c>
      <c r="J501" s="49">
        <f>IF(Table2[[#This Row],[Order Priority]]=Introduction!$B$43,1,0)</f>
        <v>0</v>
      </c>
      <c r="K501" s="49">
        <f>IF(Table2[[#This Row],[Order Priority]]=Introduction!$B$44,1,0)</f>
        <v>0</v>
      </c>
      <c r="L501" s="49">
        <f>IF(Table2[[#This Row],[Order Priority]]=Introduction!$B$45,1,0)</f>
        <v>1</v>
      </c>
      <c r="M501" s="49">
        <f>IF(Table2[[#This Row],[Ship Mode]]=Introduction!$C$42,1,0)</f>
        <v>0</v>
      </c>
      <c r="N501" s="48">
        <f>IF(Table2[[#This Row],[Ship Mode]]=Introduction!$C$44,1,0)</f>
        <v>1</v>
      </c>
      <c r="O501" s="48">
        <f>IF(Table2[[#This Row],[Customer Segment]]=Introduction!$D$45,1,0)</f>
        <v>0</v>
      </c>
      <c r="P501" s="48">
        <f>IF(Table2[[#This Row],[Customer Segment]]=Introduction!$D$42,1,0)</f>
        <v>1</v>
      </c>
      <c r="Q501" s="48">
        <f>IF(Table2[[#This Row],[Customer Segment]]=Introduction!$D$44,1,0)</f>
        <v>0</v>
      </c>
      <c r="R501" s="38">
        <v>58.5</v>
      </c>
      <c r="S5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customFormat="1" x14ac:dyDescent="0.2">
      <c r="A502" s="1" t="s">
        <v>92</v>
      </c>
      <c r="B502" s="1" t="s">
        <v>14</v>
      </c>
      <c r="C502" s="1" t="s">
        <v>47</v>
      </c>
      <c r="D502" s="44">
        <v>0.06</v>
      </c>
      <c r="E502" s="44">
        <v>7.1</v>
      </c>
      <c r="F502" s="44">
        <v>6.05</v>
      </c>
      <c r="G502" s="44">
        <v>0.39</v>
      </c>
      <c r="H502" s="44">
        <v>-42.170499999999997</v>
      </c>
      <c r="I502" s="49">
        <f>IF(Table2[[#This Row],[Order Priority]]=Introduction!$B$42,1,0)</f>
        <v>0</v>
      </c>
      <c r="J502" s="49">
        <f>IF(Table2[[#This Row],[Order Priority]]=Introduction!$B$43,1,0)</f>
        <v>0</v>
      </c>
      <c r="K502" s="49">
        <f>IF(Table2[[#This Row],[Order Priority]]=Introduction!$B$44,1,0)</f>
        <v>0</v>
      </c>
      <c r="L502" s="49">
        <f>IF(Table2[[#This Row],[Order Priority]]=Introduction!$B$45,1,0)</f>
        <v>1</v>
      </c>
      <c r="M502" s="49">
        <f>IF(Table2[[#This Row],[Ship Mode]]=Introduction!$C$42,1,0)</f>
        <v>0</v>
      </c>
      <c r="N502" s="48">
        <f>IF(Table2[[#This Row],[Ship Mode]]=Introduction!$C$44,1,0)</f>
        <v>1</v>
      </c>
      <c r="O502" s="48">
        <f>IF(Table2[[#This Row],[Customer Segment]]=Introduction!$D$45,1,0)</f>
        <v>0</v>
      </c>
      <c r="P502" s="48">
        <f>IF(Table2[[#This Row],[Customer Segment]]=Introduction!$D$42,1,0)</f>
        <v>0</v>
      </c>
      <c r="Q502" s="48">
        <f>IF(Table2[[#This Row],[Customer Segment]]=Introduction!$D$44,1,0)</f>
        <v>1</v>
      </c>
      <c r="R502" s="41">
        <v>29.99</v>
      </c>
      <c r="S5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customFormat="1" x14ac:dyDescent="0.2">
      <c r="A503" s="1" t="s">
        <v>46</v>
      </c>
      <c r="B503" s="1" t="s">
        <v>14</v>
      </c>
      <c r="C503" s="1" t="s">
        <v>47</v>
      </c>
      <c r="D503" s="46">
        <v>0.04</v>
      </c>
      <c r="E503" s="46">
        <v>150.97999999999999</v>
      </c>
      <c r="F503" s="46">
        <v>13.99</v>
      </c>
      <c r="G503" s="46">
        <v>0.38</v>
      </c>
      <c r="H503" s="46">
        <v>606.05460000000005</v>
      </c>
      <c r="I503" s="49">
        <f>IF(Table2[[#This Row],[Order Priority]]=Introduction!$B$42,1,0)</f>
        <v>0</v>
      </c>
      <c r="J503" s="49">
        <f>IF(Table2[[#This Row],[Order Priority]]=Introduction!$B$43,1,0)</f>
        <v>0</v>
      </c>
      <c r="K503" s="49">
        <f>IF(Table2[[#This Row],[Order Priority]]=Introduction!$B$44,1,0)</f>
        <v>0</v>
      </c>
      <c r="L503" s="49">
        <f>IF(Table2[[#This Row],[Order Priority]]=Introduction!$B$45,1,0)</f>
        <v>0</v>
      </c>
      <c r="M503" s="49">
        <f>IF(Table2[[#This Row],[Ship Mode]]=Introduction!$C$42,1,0)</f>
        <v>0</v>
      </c>
      <c r="N503" s="48">
        <f>IF(Table2[[#This Row],[Ship Mode]]=Introduction!$C$44,1,0)</f>
        <v>1</v>
      </c>
      <c r="O503" s="48">
        <f>IF(Table2[[#This Row],[Customer Segment]]=Introduction!$D$45,1,0)</f>
        <v>0</v>
      </c>
      <c r="P503" s="48">
        <f>IF(Table2[[#This Row],[Customer Segment]]=Introduction!$D$42,1,0)</f>
        <v>0</v>
      </c>
      <c r="Q503" s="48">
        <f>IF(Table2[[#This Row],[Customer Segment]]=Introduction!$D$44,1,0)</f>
        <v>1</v>
      </c>
      <c r="R503" s="38">
        <v>878.34</v>
      </c>
      <c r="S5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customFormat="1" x14ac:dyDescent="0.2">
      <c r="A504" s="1" t="s">
        <v>46</v>
      </c>
      <c r="B504" s="1" t="s">
        <v>14</v>
      </c>
      <c r="C504" s="1" t="s">
        <v>47</v>
      </c>
      <c r="D504" s="44">
        <v>0.04</v>
      </c>
      <c r="E504" s="44">
        <v>176.19</v>
      </c>
      <c r="F504" s="44">
        <v>11.87</v>
      </c>
      <c r="G504" s="44">
        <v>0.62</v>
      </c>
      <c r="H504" s="44">
        <v>320.10000000000002</v>
      </c>
      <c r="I504" s="49">
        <f>IF(Table2[[#This Row],[Order Priority]]=Introduction!$B$42,1,0)</f>
        <v>0</v>
      </c>
      <c r="J504" s="49">
        <f>IF(Table2[[#This Row],[Order Priority]]=Introduction!$B$43,1,0)</f>
        <v>0</v>
      </c>
      <c r="K504" s="49">
        <f>IF(Table2[[#This Row],[Order Priority]]=Introduction!$B$44,1,0)</f>
        <v>0</v>
      </c>
      <c r="L504" s="49">
        <f>IF(Table2[[#This Row],[Order Priority]]=Introduction!$B$45,1,0)</f>
        <v>0</v>
      </c>
      <c r="M504" s="49">
        <f>IF(Table2[[#This Row],[Ship Mode]]=Introduction!$C$42,1,0)</f>
        <v>0</v>
      </c>
      <c r="N504" s="48">
        <f>IF(Table2[[#This Row],[Ship Mode]]=Introduction!$C$44,1,0)</f>
        <v>1</v>
      </c>
      <c r="O504" s="48">
        <f>IF(Table2[[#This Row],[Customer Segment]]=Introduction!$D$45,1,0)</f>
        <v>0</v>
      </c>
      <c r="P504" s="48">
        <f>IF(Table2[[#This Row],[Customer Segment]]=Introduction!$D$42,1,0)</f>
        <v>0</v>
      </c>
      <c r="Q504" s="48">
        <f>IF(Table2[[#This Row],[Customer Segment]]=Introduction!$D$44,1,0)</f>
        <v>1</v>
      </c>
      <c r="R504" s="41">
        <v>676.57</v>
      </c>
      <c r="S5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customFormat="1" x14ac:dyDescent="0.2">
      <c r="A505" s="1" t="s">
        <v>1</v>
      </c>
      <c r="B505" s="1" t="s">
        <v>2</v>
      </c>
      <c r="C505" s="1" t="s">
        <v>47</v>
      </c>
      <c r="D505" s="46">
        <v>0.02</v>
      </c>
      <c r="E505" s="46">
        <v>120.98</v>
      </c>
      <c r="F505" s="46">
        <v>58.64</v>
      </c>
      <c r="G505" s="46">
        <v>0.75</v>
      </c>
      <c r="H505" s="46">
        <v>-1330.5</v>
      </c>
      <c r="I505" s="49">
        <f>IF(Table2[[#This Row],[Order Priority]]=Introduction!$B$42,1,0)</f>
        <v>1</v>
      </c>
      <c r="J505" s="49">
        <f>IF(Table2[[#This Row],[Order Priority]]=Introduction!$B$43,1,0)</f>
        <v>0</v>
      </c>
      <c r="K505" s="49">
        <f>IF(Table2[[#This Row],[Order Priority]]=Introduction!$B$44,1,0)</f>
        <v>0</v>
      </c>
      <c r="L505" s="49">
        <f>IF(Table2[[#This Row],[Order Priority]]=Introduction!$B$45,1,0)</f>
        <v>0</v>
      </c>
      <c r="M505" s="49">
        <f>IF(Table2[[#This Row],[Ship Mode]]=Introduction!$C$42,1,0)</f>
        <v>1</v>
      </c>
      <c r="N505" s="48">
        <f>IF(Table2[[#This Row],[Ship Mode]]=Introduction!$C$44,1,0)</f>
        <v>0</v>
      </c>
      <c r="O505" s="48">
        <f>IF(Table2[[#This Row],[Customer Segment]]=Introduction!$D$45,1,0)</f>
        <v>0</v>
      </c>
      <c r="P505" s="48">
        <f>IF(Table2[[#This Row],[Customer Segment]]=Introduction!$D$42,1,0)</f>
        <v>0</v>
      </c>
      <c r="Q505" s="48">
        <f>IF(Table2[[#This Row],[Customer Segment]]=Introduction!$D$44,1,0)</f>
        <v>1</v>
      </c>
      <c r="R505" s="38">
        <v>1370.99</v>
      </c>
      <c r="S5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customFormat="1" x14ac:dyDescent="0.2">
      <c r="A506" s="1" t="s">
        <v>1</v>
      </c>
      <c r="B506" s="1" t="s">
        <v>14</v>
      </c>
      <c r="C506" s="1" t="s">
        <v>47</v>
      </c>
      <c r="D506" s="44">
        <v>0.03</v>
      </c>
      <c r="E506" s="44">
        <v>194.3</v>
      </c>
      <c r="F506" s="44">
        <v>11.54</v>
      </c>
      <c r="G506" s="44">
        <v>0.59</v>
      </c>
      <c r="H506" s="44">
        <v>2861.01</v>
      </c>
      <c r="I506" s="49">
        <f>IF(Table2[[#This Row],[Order Priority]]=Introduction!$B$42,1,0)</f>
        <v>1</v>
      </c>
      <c r="J506" s="49">
        <f>IF(Table2[[#This Row],[Order Priority]]=Introduction!$B$43,1,0)</f>
        <v>0</v>
      </c>
      <c r="K506" s="49">
        <f>IF(Table2[[#This Row],[Order Priority]]=Introduction!$B$44,1,0)</f>
        <v>0</v>
      </c>
      <c r="L506" s="49">
        <f>IF(Table2[[#This Row],[Order Priority]]=Introduction!$B$45,1,0)</f>
        <v>0</v>
      </c>
      <c r="M506" s="49">
        <f>IF(Table2[[#This Row],[Ship Mode]]=Introduction!$C$42,1,0)</f>
        <v>0</v>
      </c>
      <c r="N506" s="48">
        <f>IF(Table2[[#This Row],[Ship Mode]]=Introduction!$C$44,1,0)</f>
        <v>1</v>
      </c>
      <c r="O506" s="48">
        <f>IF(Table2[[#This Row],[Customer Segment]]=Introduction!$D$45,1,0)</f>
        <v>0</v>
      </c>
      <c r="P506" s="48">
        <f>IF(Table2[[#This Row],[Customer Segment]]=Introduction!$D$42,1,0)</f>
        <v>0</v>
      </c>
      <c r="Q506" s="48">
        <f>IF(Table2[[#This Row],[Customer Segment]]=Introduction!$D$44,1,0)</f>
        <v>1</v>
      </c>
      <c r="R506" s="41">
        <v>8549.0400000000009</v>
      </c>
      <c r="S5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customFormat="1" x14ac:dyDescent="0.2">
      <c r="A507" s="1" t="s">
        <v>1</v>
      </c>
      <c r="B507" s="1" t="s">
        <v>14</v>
      </c>
      <c r="C507" s="1" t="s">
        <v>47</v>
      </c>
      <c r="D507" s="46">
        <v>0.03</v>
      </c>
      <c r="E507" s="46">
        <v>194.3</v>
      </c>
      <c r="F507" s="46">
        <v>11.54</v>
      </c>
      <c r="G507" s="46">
        <v>0.59</v>
      </c>
      <c r="H507" s="46">
        <v>1544.9306999999999</v>
      </c>
      <c r="I507" s="49">
        <f>IF(Table2[[#This Row],[Order Priority]]=Introduction!$B$42,1,0)</f>
        <v>1</v>
      </c>
      <c r="J507" s="49">
        <f>IF(Table2[[#This Row],[Order Priority]]=Introduction!$B$43,1,0)</f>
        <v>0</v>
      </c>
      <c r="K507" s="49">
        <f>IF(Table2[[#This Row],[Order Priority]]=Introduction!$B$44,1,0)</f>
        <v>0</v>
      </c>
      <c r="L507" s="49">
        <f>IF(Table2[[#This Row],[Order Priority]]=Introduction!$B$45,1,0)</f>
        <v>0</v>
      </c>
      <c r="M507" s="49">
        <f>IF(Table2[[#This Row],[Ship Mode]]=Introduction!$C$42,1,0)</f>
        <v>0</v>
      </c>
      <c r="N507" s="48">
        <f>IF(Table2[[#This Row],[Ship Mode]]=Introduction!$C$44,1,0)</f>
        <v>1</v>
      </c>
      <c r="O507" s="48">
        <f>IF(Table2[[#This Row],[Customer Segment]]=Introduction!$D$45,1,0)</f>
        <v>0</v>
      </c>
      <c r="P507" s="48">
        <f>IF(Table2[[#This Row],[Customer Segment]]=Introduction!$D$42,1,0)</f>
        <v>0</v>
      </c>
      <c r="Q507" s="48">
        <f>IF(Table2[[#This Row],[Customer Segment]]=Introduction!$D$44,1,0)</f>
        <v>1</v>
      </c>
      <c r="R507" s="38">
        <v>2239.0300000000002</v>
      </c>
      <c r="S5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customFormat="1" x14ac:dyDescent="0.2">
      <c r="A508" s="1" t="s">
        <v>13</v>
      </c>
      <c r="B508" s="1" t="s">
        <v>2</v>
      </c>
      <c r="C508" s="1" t="s">
        <v>15</v>
      </c>
      <c r="D508" s="44">
        <v>0.03</v>
      </c>
      <c r="E508" s="44">
        <v>124.49</v>
      </c>
      <c r="F508" s="44">
        <v>51.94</v>
      </c>
      <c r="G508" s="44">
        <v>0.63</v>
      </c>
      <c r="H508" s="44">
        <v>-4.0179999999999998</v>
      </c>
      <c r="I508" s="49">
        <f>IF(Table2[[#This Row],[Order Priority]]=Introduction!$B$42,1,0)</f>
        <v>0</v>
      </c>
      <c r="J508" s="49">
        <f>IF(Table2[[#This Row],[Order Priority]]=Introduction!$B$43,1,0)</f>
        <v>1</v>
      </c>
      <c r="K508" s="49">
        <f>IF(Table2[[#This Row],[Order Priority]]=Introduction!$B$44,1,0)</f>
        <v>0</v>
      </c>
      <c r="L508" s="49">
        <f>IF(Table2[[#This Row],[Order Priority]]=Introduction!$B$45,1,0)</f>
        <v>0</v>
      </c>
      <c r="M508" s="49">
        <f>IF(Table2[[#This Row],[Ship Mode]]=Introduction!$C$42,1,0)</f>
        <v>1</v>
      </c>
      <c r="N508" s="48">
        <f>IF(Table2[[#This Row],[Ship Mode]]=Introduction!$C$44,1,0)</f>
        <v>0</v>
      </c>
      <c r="O508" s="48">
        <f>IF(Table2[[#This Row],[Customer Segment]]=Introduction!$D$45,1,0)</f>
        <v>0</v>
      </c>
      <c r="P508" s="48">
        <f>IF(Table2[[#This Row],[Customer Segment]]=Introduction!$D$42,1,0)</f>
        <v>1</v>
      </c>
      <c r="Q508" s="48">
        <f>IF(Table2[[#This Row],[Customer Segment]]=Introduction!$D$44,1,0)</f>
        <v>0</v>
      </c>
      <c r="R508" s="41">
        <v>894.88</v>
      </c>
      <c r="S5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customFormat="1" x14ac:dyDescent="0.2">
      <c r="A509" s="1" t="s">
        <v>13</v>
      </c>
      <c r="B509" s="1" t="s">
        <v>2</v>
      </c>
      <c r="C509" s="1" t="s">
        <v>47</v>
      </c>
      <c r="D509" s="46">
        <v>0.05</v>
      </c>
      <c r="E509" s="46">
        <v>80.97</v>
      </c>
      <c r="F509" s="46">
        <v>30.06</v>
      </c>
      <c r="G509" s="46">
        <v>0.4</v>
      </c>
      <c r="H509" s="46">
        <v>565.17999999999995</v>
      </c>
      <c r="I509" s="49">
        <f>IF(Table2[[#This Row],[Order Priority]]=Introduction!$B$42,1,0)</f>
        <v>0</v>
      </c>
      <c r="J509" s="49">
        <f>IF(Table2[[#This Row],[Order Priority]]=Introduction!$B$43,1,0)</f>
        <v>1</v>
      </c>
      <c r="K509" s="49">
        <f>IF(Table2[[#This Row],[Order Priority]]=Introduction!$B$44,1,0)</f>
        <v>0</v>
      </c>
      <c r="L509" s="49">
        <f>IF(Table2[[#This Row],[Order Priority]]=Introduction!$B$45,1,0)</f>
        <v>0</v>
      </c>
      <c r="M509" s="49">
        <f>IF(Table2[[#This Row],[Ship Mode]]=Introduction!$C$42,1,0)</f>
        <v>1</v>
      </c>
      <c r="N509" s="48">
        <f>IF(Table2[[#This Row],[Ship Mode]]=Introduction!$C$44,1,0)</f>
        <v>0</v>
      </c>
      <c r="O509" s="48">
        <f>IF(Table2[[#This Row],[Customer Segment]]=Introduction!$D$45,1,0)</f>
        <v>0</v>
      </c>
      <c r="P509" s="48">
        <f>IF(Table2[[#This Row],[Customer Segment]]=Introduction!$D$42,1,0)</f>
        <v>0</v>
      </c>
      <c r="Q509" s="48">
        <f>IF(Table2[[#This Row],[Customer Segment]]=Introduction!$D$44,1,0)</f>
        <v>1</v>
      </c>
      <c r="R509" s="38">
        <v>904.25</v>
      </c>
      <c r="S5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customFormat="1" x14ac:dyDescent="0.2">
      <c r="A510" s="1" t="s">
        <v>13</v>
      </c>
      <c r="B510" s="1" t="s">
        <v>14</v>
      </c>
      <c r="C510" s="1" t="s">
        <v>47</v>
      </c>
      <c r="D510" s="44">
        <v>0</v>
      </c>
      <c r="E510" s="44">
        <v>6.48</v>
      </c>
      <c r="F510" s="44">
        <v>10.050000000000001</v>
      </c>
      <c r="G510" s="44">
        <v>0.37</v>
      </c>
      <c r="H510" s="44">
        <v>-38.72</v>
      </c>
      <c r="I510" s="49">
        <f>IF(Table2[[#This Row],[Order Priority]]=Introduction!$B$42,1,0)</f>
        <v>0</v>
      </c>
      <c r="J510" s="49">
        <f>IF(Table2[[#This Row],[Order Priority]]=Introduction!$B$43,1,0)</f>
        <v>1</v>
      </c>
      <c r="K510" s="49">
        <f>IF(Table2[[#This Row],[Order Priority]]=Introduction!$B$44,1,0)</f>
        <v>0</v>
      </c>
      <c r="L510" s="49">
        <f>IF(Table2[[#This Row],[Order Priority]]=Introduction!$B$45,1,0)</f>
        <v>0</v>
      </c>
      <c r="M510" s="49">
        <f>IF(Table2[[#This Row],[Ship Mode]]=Introduction!$C$42,1,0)</f>
        <v>0</v>
      </c>
      <c r="N510" s="48">
        <f>IF(Table2[[#This Row],[Ship Mode]]=Introduction!$C$44,1,0)</f>
        <v>1</v>
      </c>
      <c r="O510" s="48">
        <f>IF(Table2[[#This Row],[Customer Segment]]=Introduction!$D$45,1,0)</f>
        <v>0</v>
      </c>
      <c r="P510" s="48">
        <f>IF(Table2[[#This Row],[Customer Segment]]=Introduction!$D$42,1,0)</f>
        <v>0</v>
      </c>
      <c r="Q510" s="48">
        <f>IF(Table2[[#This Row],[Customer Segment]]=Introduction!$D$44,1,0)</f>
        <v>1</v>
      </c>
      <c r="R510" s="41">
        <v>16.309999999999999</v>
      </c>
      <c r="S5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customFormat="1" x14ac:dyDescent="0.2">
      <c r="A511" s="1" t="s">
        <v>92</v>
      </c>
      <c r="B511" s="1" t="s">
        <v>14</v>
      </c>
      <c r="C511" s="1" t="s">
        <v>70</v>
      </c>
      <c r="D511" s="46">
        <v>7.0000000000000007E-2</v>
      </c>
      <c r="E511" s="46">
        <v>5.98</v>
      </c>
      <c r="F511" s="46">
        <v>5.46</v>
      </c>
      <c r="G511" s="46">
        <v>0.36</v>
      </c>
      <c r="H511" s="46">
        <v>46.65</v>
      </c>
      <c r="I511" s="49">
        <f>IF(Table2[[#This Row],[Order Priority]]=Introduction!$B$42,1,0)</f>
        <v>0</v>
      </c>
      <c r="J511" s="49">
        <f>IF(Table2[[#This Row],[Order Priority]]=Introduction!$B$43,1,0)</f>
        <v>0</v>
      </c>
      <c r="K511" s="49">
        <f>IF(Table2[[#This Row],[Order Priority]]=Introduction!$B$44,1,0)</f>
        <v>0</v>
      </c>
      <c r="L511" s="49">
        <f>IF(Table2[[#This Row],[Order Priority]]=Introduction!$B$45,1,0)</f>
        <v>1</v>
      </c>
      <c r="M511" s="49">
        <f>IF(Table2[[#This Row],[Ship Mode]]=Introduction!$C$42,1,0)</f>
        <v>0</v>
      </c>
      <c r="N511" s="48">
        <f>IF(Table2[[#This Row],[Ship Mode]]=Introduction!$C$44,1,0)</f>
        <v>1</v>
      </c>
      <c r="O511" s="48">
        <f>IF(Table2[[#This Row],[Customer Segment]]=Introduction!$D$45,1,0)</f>
        <v>0</v>
      </c>
      <c r="P511" s="48">
        <f>IF(Table2[[#This Row],[Customer Segment]]=Introduction!$D$42,1,0)</f>
        <v>0</v>
      </c>
      <c r="Q511" s="48">
        <f>IF(Table2[[#This Row],[Customer Segment]]=Introduction!$D$44,1,0)</f>
        <v>0</v>
      </c>
      <c r="R511" s="38">
        <v>32.76</v>
      </c>
      <c r="S5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customFormat="1" x14ac:dyDescent="0.2">
      <c r="A512" s="1" t="s">
        <v>92</v>
      </c>
      <c r="B512" s="1" t="s">
        <v>14</v>
      </c>
      <c r="C512" s="1" t="s">
        <v>70</v>
      </c>
      <c r="D512" s="44">
        <v>0.1</v>
      </c>
      <c r="E512" s="44">
        <v>7.28</v>
      </c>
      <c r="F512" s="44">
        <v>5.47</v>
      </c>
      <c r="G512" s="44">
        <v>0.35</v>
      </c>
      <c r="H512" s="44">
        <v>167.334</v>
      </c>
      <c r="I512" s="49">
        <f>IF(Table2[[#This Row],[Order Priority]]=Introduction!$B$42,1,0)</f>
        <v>0</v>
      </c>
      <c r="J512" s="49">
        <f>IF(Table2[[#This Row],[Order Priority]]=Introduction!$B$43,1,0)</f>
        <v>0</v>
      </c>
      <c r="K512" s="49">
        <f>IF(Table2[[#This Row],[Order Priority]]=Introduction!$B$44,1,0)</f>
        <v>0</v>
      </c>
      <c r="L512" s="49">
        <f>IF(Table2[[#This Row],[Order Priority]]=Introduction!$B$45,1,0)</f>
        <v>1</v>
      </c>
      <c r="M512" s="49">
        <f>IF(Table2[[#This Row],[Ship Mode]]=Introduction!$C$42,1,0)</f>
        <v>0</v>
      </c>
      <c r="N512" s="48">
        <f>IF(Table2[[#This Row],[Ship Mode]]=Introduction!$C$44,1,0)</f>
        <v>1</v>
      </c>
      <c r="O512" s="48">
        <f>IF(Table2[[#This Row],[Customer Segment]]=Introduction!$D$45,1,0)</f>
        <v>0</v>
      </c>
      <c r="P512" s="48">
        <f>IF(Table2[[#This Row],[Customer Segment]]=Introduction!$D$42,1,0)</f>
        <v>0</v>
      </c>
      <c r="Q512" s="48">
        <f>IF(Table2[[#This Row],[Customer Segment]]=Introduction!$D$44,1,0)</f>
        <v>0</v>
      </c>
      <c r="R512" s="41">
        <v>83.14</v>
      </c>
      <c r="S5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customFormat="1" x14ac:dyDescent="0.2">
      <c r="A513" s="1" t="s">
        <v>1</v>
      </c>
      <c r="B513" s="1" t="s">
        <v>14</v>
      </c>
      <c r="C513" s="1" t="s">
        <v>47</v>
      </c>
      <c r="D513" s="46">
        <v>0.05</v>
      </c>
      <c r="E513" s="46">
        <v>16.98</v>
      </c>
      <c r="F513" s="46">
        <v>7.78</v>
      </c>
      <c r="G513" s="46">
        <v>0.56999999999999995</v>
      </c>
      <c r="H513" s="46">
        <v>-47.28</v>
      </c>
      <c r="I513" s="49">
        <f>IF(Table2[[#This Row],[Order Priority]]=Introduction!$B$42,1,0)</f>
        <v>1</v>
      </c>
      <c r="J513" s="49">
        <f>IF(Table2[[#This Row],[Order Priority]]=Introduction!$B$43,1,0)</f>
        <v>0</v>
      </c>
      <c r="K513" s="49">
        <f>IF(Table2[[#This Row],[Order Priority]]=Introduction!$B$44,1,0)</f>
        <v>0</v>
      </c>
      <c r="L513" s="49">
        <f>IF(Table2[[#This Row],[Order Priority]]=Introduction!$B$45,1,0)</f>
        <v>0</v>
      </c>
      <c r="M513" s="49">
        <f>IF(Table2[[#This Row],[Ship Mode]]=Introduction!$C$42,1,0)</f>
        <v>0</v>
      </c>
      <c r="N513" s="48">
        <f>IF(Table2[[#This Row],[Ship Mode]]=Introduction!$C$44,1,0)</f>
        <v>1</v>
      </c>
      <c r="O513" s="48">
        <f>IF(Table2[[#This Row],[Customer Segment]]=Introduction!$D$45,1,0)</f>
        <v>0</v>
      </c>
      <c r="P513" s="48">
        <f>IF(Table2[[#This Row],[Customer Segment]]=Introduction!$D$42,1,0)</f>
        <v>0</v>
      </c>
      <c r="Q513" s="48">
        <f>IF(Table2[[#This Row],[Customer Segment]]=Introduction!$D$44,1,0)</f>
        <v>1</v>
      </c>
      <c r="R513" s="38">
        <v>761.67</v>
      </c>
      <c r="S5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customFormat="1" x14ac:dyDescent="0.2">
      <c r="A514" s="1" t="s">
        <v>1</v>
      </c>
      <c r="B514" s="1" t="s">
        <v>14</v>
      </c>
      <c r="C514" s="1" t="s">
        <v>47</v>
      </c>
      <c r="D514" s="44">
        <v>0.03</v>
      </c>
      <c r="E514" s="44">
        <v>115.99</v>
      </c>
      <c r="F514" s="44">
        <v>4.2300000000000004</v>
      </c>
      <c r="G514" s="44">
        <v>0.56000000000000005</v>
      </c>
      <c r="H514" s="44">
        <v>722.24099999999999</v>
      </c>
      <c r="I514" s="49">
        <f>IF(Table2[[#This Row],[Order Priority]]=Introduction!$B$42,1,0)</f>
        <v>1</v>
      </c>
      <c r="J514" s="49">
        <f>IF(Table2[[#This Row],[Order Priority]]=Introduction!$B$43,1,0)</f>
        <v>0</v>
      </c>
      <c r="K514" s="49">
        <f>IF(Table2[[#This Row],[Order Priority]]=Introduction!$B$44,1,0)</f>
        <v>0</v>
      </c>
      <c r="L514" s="49">
        <f>IF(Table2[[#This Row],[Order Priority]]=Introduction!$B$45,1,0)</f>
        <v>0</v>
      </c>
      <c r="M514" s="49">
        <f>IF(Table2[[#This Row],[Ship Mode]]=Introduction!$C$42,1,0)</f>
        <v>0</v>
      </c>
      <c r="N514" s="48">
        <f>IF(Table2[[#This Row],[Ship Mode]]=Introduction!$C$44,1,0)</f>
        <v>1</v>
      </c>
      <c r="O514" s="48">
        <f>IF(Table2[[#This Row],[Customer Segment]]=Introduction!$D$45,1,0)</f>
        <v>0</v>
      </c>
      <c r="P514" s="48">
        <f>IF(Table2[[#This Row],[Customer Segment]]=Introduction!$D$42,1,0)</f>
        <v>0</v>
      </c>
      <c r="Q514" s="48">
        <f>IF(Table2[[#This Row],[Customer Segment]]=Introduction!$D$44,1,0)</f>
        <v>1</v>
      </c>
      <c r="R514" s="41">
        <v>5014.07</v>
      </c>
      <c r="S5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customFormat="1" x14ac:dyDescent="0.2">
      <c r="A515" s="1" t="s">
        <v>1</v>
      </c>
      <c r="B515" s="1" t="s">
        <v>14</v>
      </c>
      <c r="C515" s="1" t="s">
        <v>47</v>
      </c>
      <c r="D515" s="46">
        <v>0.05</v>
      </c>
      <c r="E515" s="46">
        <v>16.98</v>
      </c>
      <c r="F515" s="46">
        <v>7.78</v>
      </c>
      <c r="G515" s="46">
        <v>0.56999999999999995</v>
      </c>
      <c r="H515" s="46">
        <v>-161</v>
      </c>
      <c r="I515" s="49">
        <f>IF(Table2[[#This Row],[Order Priority]]=Introduction!$B$42,1,0)</f>
        <v>1</v>
      </c>
      <c r="J515" s="49">
        <f>IF(Table2[[#This Row],[Order Priority]]=Introduction!$B$43,1,0)</f>
        <v>0</v>
      </c>
      <c r="K515" s="49">
        <f>IF(Table2[[#This Row],[Order Priority]]=Introduction!$B$44,1,0)</f>
        <v>0</v>
      </c>
      <c r="L515" s="49">
        <f>IF(Table2[[#This Row],[Order Priority]]=Introduction!$B$45,1,0)</f>
        <v>0</v>
      </c>
      <c r="M515" s="49">
        <f>IF(Table2[[#This Row],[Ship Mode]]=Introduction!$C$42,1,0)</f>
        <v>0</v>
      </c>
      <c r="N515" s="48">
        <f>IF(Table2[[#This Row],[Ship Mode]]=Introduction!$C$44,1,0)</f>
        <v>1</v>
      </c>
      <c r="O515" s="48">
        <f>IF(Table2[[#This Row],[Customer Segment]]=Introduction!$D$45,1,0)</f>
        <v>0</v>
      </c>
      <c r="P515" s="48">
        <f>IF(Table2[[#This Row],[Customer Segment]]=Introduction!$D$42,1,0)</f>
        <v>0</v>
      </c>
      <c r="Q515" s="48">
        <f>IF(Table2[[#This Row],[Customer Segment]]=Introduction!$D$44,1,0)</f>
        <v>1</v>
      </c>
      <c r="R515" s="38">
        <v>186.19</v>
      </c>
      <c r="S5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customFormat="1" x14ac:dyDescent="0.2">
      <c r="A516" s="1" t="s">
        <v>1</v>
      </c>
      <c r="B516" s="1" t="s">
        <v>14</v>
      </c>
      <c r="C516" s="1" t="s">
        <v>47</v>
      </c>
      <c r="D516" s="44">
        <v>0.03</v>
      </c>
      <c r="E516" s="44">
        <v>115.99</v>
      </c>
      <c r="F516" s="44">
        <v>4.2300000000000004</v>
      </c>
      <c r="G516" s="44">
        <v>0.56000000000000005</v>
      </c>
      <c r="H516" s="44">
        <v>848.3646</v>
      </c>
      <c r="I516" s="49">
        <f>IF(Table2[[#This Row],[Order Priority]]=Introduction!$B$42,1,0)</f>
        <v>1</v>
      </c>
      <c r="J516" s="49">
        <f>IF(Table2[[#This Row],[Order Priority]]=Introduction!$B$43,1,0)</f>
        <v>0</v>
      </c>
      <c r="K516" s="49">
        <f>IF(Table2[[#This Row],[Order Priority]]=Introduction!$B$44,1,0)</f>
        <v>0</v>
      </c>
      <c r="L516" s="49">
        <f>IF(Table2[[#This Row],[Order Priority]]=Introduction!$B$45,1,0)</f>
        <v>0</v>
      </c>
      <c r="M516" s="49">
        <f>IF(Table2[[#This Row],[Ship Mode]]=Introduction!$C$42,1,0)</f>
        <v>0</v>
      </c>
      <c r="N516" s="48">
        <f>IF(Table2[[#This Row],[Ship Mode]]=Introduction!$C$44,1,0)</f>
        <v>1</v>
      </c>
      <c r="O516" s="48">
        <f>IF(Table2[[#This Row],[Customer Segment]]=Introduction!$D$45,1,0)</f>
        <v>0</v>
      </c>
      <c r="P516" s="48">
        <f>IF(Table2[[#This Row],[Customer Segment]]=Introduction!$D$42,1,0)</f>
        <v>0</v>
      </c>
      <c r="Q516" s="48">
        <f>IF(Table2[[#This Row],[Customer Segment]]=Introduction!$D$44,1,0)</f>
        <v>1</v>
      </c>
      <c r="R516" s="41">
        <v>1227.94</v>
      </c>
      <c r="S5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customFormat="1" x14ac:dyDescent="0.2">
      <c r="A517" s="1" t="s">
        <v>1</v>
      </c>
      <c r="B517" s="1" t="s">
        <v>14</v>
      </c>
      <c r="C517" s="1" t="s">
        <v>47</v>
      </c>
      <c r="D517" s="46">
        <v>0.05</v>
      </c>
      <c r="E517" s="46">
        <v>2.08</v>
      </c>
      <c r="F517" s="46">
        <v>2.56</v>
      </c>
      <c r="G517" s="46">
        <v>0.55000000000000004</v>
      </c>
      <c r="H517" s="46">
        <v>-1045.0160000000001</v>
      </c>
      <c r="I517" s="49">
        <f>IF(Table2[[#This Row],[Order Priority]]=Introduction!$B$42,1,0)</f>
        <v>1</v>
      </c>
      <c r="J517" s="49">
        <f>IF(Table2[[#This Row],[Order Priority]]=Introduction!$B$43,1,0)</f>
        <v>0</v>
      </c>
      <c r="K517" s="49">
        <f>IF(Table2[[#This Row],[Order Priority]]=Introduction!$B$44,1,0)</f>
        <v>0</v>
      </c>
      <c r="L517" s="49">
        <f>IF(Table2[[#This Row],[Order Priority]]=Introduction!$B$45,1,0)</f>
        <v>0</v>
      </c>
      <c r="M517" s="49">
        <f>IF(Table2[[#This Row],[Ship Mode]]=Introduction!$C$42,1,0)</f>
        <v>0</v>
      </c>
      <c r="N517" s="48">
        <f>IF(Table2[[#This Row],[Ship Mode]]=Introduction!$C$44,1,0)</f>
        <v>1</v>
      </c>
      <c r="O517" s="48">
        <f>IF(Table2[[#This Row],[Customer Segment]]=Introduction!$D$45,1,0)</f>
        <v>0</v>
      </c>
      <c r="P517" s="48">
        <f>IF(Table2[[#This Row],[Customer Segment]]=Introduction!$D$42,1,0)</f>
        <v>0</v>
      </c>
      <c r="Q517" s="48">
        <f>IF(Table2[[#This Row],[Customer Segment]]=Introduction!$D$44,1,0)</f>
        <v>1</v>
      </c>
      <c r="R517" s="38">
        <v>40.93</v>
      </c>
      <c r="S5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customFormat="1" x14ac:dyDescent="0.2">
      <c r="A518" s="1" t="s">
        <v>1</v>
      </c>
      <c r="B518" s="1" t="s">
        <v>2</v>
      </c>
      <c r="C518" s="1" t="s">
        <v>47</v>
      </c>
      <c r="D518" s="44">
        <v>0.09</v>
      </c>
      <c r="E518" s="44">
        <v>348.21</v>
      </c>
      <c r="F518" s="44">
        <v>40.19</v>
      </c>
      <c r="G518" s="44">
        <v>0.62</v>
      </c>
      <c r="H518" s="44">
        <v>-93.85</v>
      </c>
      <c r="I518" s="49">
        <f>IF(Table2[[#This Row],[Order Priority]]=Introduction!$B$42,1,0)</f>
        <v>1</v>
      </c>
      <c r="J518" s="49">
        <f>IF(Table2[[#This Row],[Order Priority]]=Introduction!$B$43,1,0)</f>
        <v>0</v>
      </c>
      <c r="K518" s="49">
        <f>IF(Table2[[#This Row],[Order Priority]]=Introduction!$B$44,1,0)</f>
        <v>0</v>
      </c>
      <c r="L518" s="49">
        <f>IF(Table2[[#This Row],[Order Priority]]=Introduction!$B$45,1,0)</f>
        <v>0</v>
      </c>
      <c r="M518" s="49">
        <f>IF(Table2[[#This Row],[Ship Mode]]=Introduction!$C$42,1,0)</f>
        <v>1</v>
      </c>
      <c r="N518" s="48">
        <f>IF(Table2[[#This Row],[Ship Mode]]=Introduction!$C$44,1,0)</f>
        <v>0</v>
      </c>
      <c r="O518" s="48">
        <f>IF(Table2[[#This Row],[Customer Segment]]=Introduction!$D$45,1,0)</f>
        <v>0</v>
      </c>
      <c r="P518" s="48">
        <f>IF(Table2[[#This Row],[Customer Segment]]=Introduction!$D$42,1,0)</f>
        <v>0</v>
      </c>
      <c r="Q518" s="48">
        <f>IF(Table2[[#This Row],[Customer Segment]]=Introduction!$D$44,1,0)</f>
        <v>1</v>
      </c>
      <c r="R518" s="41">
        <v>662.8</v>
      </c>
      <c r="S5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customFormat="1" x14ac:dyDescent="0.2">
      <c r="A519" s="1" t="s">
        <v>1</v>
      </c>
      <c r="B519" s="1" t="s">
        <v>2</v>
      </c>
      <c r="C519" s="1" t="s">
        <v>47</v>
      </c>
      <c r="D519" s="46">
        <v>0.09</v>
      </c>
      <c r="E519" s="46">
        <v>348.21</v>
      </c>
      <c r="F519" s="46">
        <v>40.19</v>
      </c>
      <c r="G519" s="46">
        <v>0.62</v>
      </c>
      <c r="H519" s="46">
        <v>-93.85</v>
      </c>
      <c r="I519" s="49">
        <f>IF(Table2[[#This Row],[Order Priority]]=Introduction!$B$42,1,0)</f>
        <v>1</v>
      </c>
      <c r="J519" s="49">
        <f>IF(Table2[[#This Row],[Order Priority]]=Introduction!$B$43,1,0)</f>
        <v>0</v>
      </c>
      <c r="K519" s="49">
        <f>IF(Table2[[#This Row],[Order Priority]]=Introduction!$B$44,1,0)</f>
        <v>0</v>
      </c>
      <c r="L519" s="49">
        <f>IF(Table2[[#This Row],[Order Priority]]=Introduction!$B$45,1,0)</f>
        <v>0</v>
      </c>
      <c r="M519" s="49">
        <f>IF(Table2[[#This Row],[Ship Mode]]=Introduction!$C$42,1,0)</f>
        <v>1</v>
      </c>
      <c r="N519" s="48">
        <f>IF(Table2[[#This Row],[Ship Mode]]=Introduction!$C$44,1,0)</f>
        <v>0</v>
      </c>
      <c r="O519" s="48">
        <f>IF(Table2[[#This Row],[Customer Segment]]=Introduction!$D$45,1,0)</f>
        <v>0</v>
      </c>
      <c r="P519" s="48">
        <f>IF(Table2[[#This Row],[Customer Segment]]=Introduction!$D$42,1,0)</f>
        <v>0</v>
      </c>
      <c r="Q519" s="48">
        <f>IF(Table2[[#This Row],[Customer Segment]]=Introduction!$D$44,1,0)</f>
        <v>1</v>
      </c>
      <c r="R519" s="38">
        <v>2651.21</v>
      </c>
      <c r="S5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customFormat="1" x14ac:dyDescent="0.2">
      <c r="A520" s="1" t="s">
        <v>1</v>
      </c>
      <c r="B520" s="1" t="s">
        <v>14</v>
      </c>
      <c r="C520" s="1" t="s">
        <v>15</v>
      </c>
      <c r="D520" s="44">
        <v>0.09</v>
      </c>
      <c r="E520" s="44">
        <v>1.82</v>
      </c>
      <c r="F520" s="44">
        <v>0.83</v>
      </c>
      <c r="G520" s="44">
        <v>0.56999999999999995</v>
      </c>
      <c r="H520" s="44">
        <v>-6.734</v>
      </c>
      <c r="I520" s="49">
        <f>IF(Table2[[#This Row],[Order Priority]]=Introduction!$B$42,1,0)</f>
        <v>1</v>
      </c>
      <c r="J520" s="49">
        <f>IF(Table2[[#This Row],[Order Priority]]=Introduction!$B$43,1,0)</f>
        <v>0</v>
      </c>
      <c r="K520" s="49">
        <f>IF(Table2[[#This Row],[Order Priority]]=Introduction!$B$44,1,0)</f>
        <v>0</v>
      </c>
      <c r="L520" s="49">
        <f>IF(Table2[[#This Row],[Order Priority]]=Introduction!$B$45,1,0)</f>
        <v>0</v>
      </c>
      <c r="M520" s="49">
        <f>IF(Table2[[#This Row],[Ship Mode]]=Introduction!$C$42,1,0)</f>
        <v>0</v>
      </c>
      <c r="N520" s="48">
        <f>IF(Table2[[#This Row],[Ship Mode]]=Introduction!$C$44,1,0)</f>
        <v>1</v>
      </c>
      <c r="O520" s="48">
        <f>IF(Table2[[#This Row],[Customer Segment]]=Introduction!$D$45,1,0)</f>
        <v>0</v>
      </c>
      <c r="P520" s="48">
        <f>IF(Table2[[#This Row],[Customer Segment]]=Introduction!$D$42,1,0)</f>
        <v>1</v>
      </c>
      <c r="Q520" s="48">
        <f>IF(Table2[[#This Row],[Customer Segment]]=Introduction!$D$44,1,0)</f>
        <v>0</v>
      </c>
      <c r="R520" s="41">
        <v>36.82</v>
      </c>
      <c r="S5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customFormat="1" x14ac:dyDescent="0.2">
      <c r="A521" s="1" t="s">
        <v>1</v>
      </c>
      <c r="B521" s="1" t="s">
        <v>14</v>
      </c>
      <c r="C521" s="1" t="s">
        <v>15</v>
      </c>
      <c r="D521" s="46">
        <v>0.08</v>
      </c>
      <c r="E521" s="46">
        <v>4.4800000000000004</v>
      </c>
      <c r="F521" s="46">
        <v>2.5</v>
      </c>
      <c r="G521" s="46">
        <v>0.37</v>
      </c>
      <c r="H521" s="46">
        <v>-3.2448000000000001</v>
      </c>
      <c r="I521" s="49">
        <f>IF(Table2[[#This Row],[Order Priority]]=Introduction!$B$42,1,0)</f>
        <v>1</v>
      </c>
      <c r="J521" s="49">
        <f>IF(Table2[[#This Row],[Order Priority]]=Introduction!$B$43,1,0)</f>
        <v>0</v>
      </c>
      <c r="K521" s="49">
        <f>IF(Table2[[#This Row],[Order Priority]]=Introduction!$B$44,1,0)</f>
        <v>0</v>
      </c>
      <c r="L521" s="49">
        <f>IF(Table2[[#This Row],[Order Priority]]=Introduction!$B$45,1,0)</f>
        <v>0</v>
      </c>
      <c r="M521" s="49">
        <f>IF(Table2[[#This Row],[Ship Mode]]=Introduction!$C$42,1,0)</f>
        <v>0</v>
      </c>
      <c r="N521" s="48">
        <f>IF(Table2[[#This Row],[Ship Mode]]=Introduction!$C$44,1,0)</f>
        <v>1</v>
      </c>
      <c r="O521" s="48">
        <f>IF(Table2[[#This Row],[Customer Segment]]=Introduction!$D$45,1,0)</f>
        <v>0</v>
      </c>
      <c r="P521" s="48">
        <f>IF(Table2[[#This Row],[Customer Segment]]=Introduction!$D$42,1,0)</f>
        <v>1</v>
      </c>
      <c r="Q521" s="48">
        <f>IF(Table2[[#This Row],[Customer Segment]]=Introduction!$D$44,1,0)</f>
        <v>0</v>
      </c>
      <c r="R521" s="38">
        <v>80.2</v>
      </c>
      <c r="S5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customFormat="1" x14ac:dyDescent="0.2">
      <c r="A522" s="1" t="s">
        <v>13</v>
      </c>
      <c r="B522" s="1" t="s">
        <v>14</v>
      </c>
      <c r="C522" s="1" t="s">
        <v>3</v>
      </c>
      <c r="D522" s="44">
        <v>0.01</v>
      </c>
      <c r="E522" s="44">
        <v>8.33</v>
      </c>
      <c r="F522" s="44">
        <v>1.99</v>
      </c>
      <c r="G522" s="44">
        <v>0.52</v>
      </c>
      <c r="H522" s="44">
        <v>15.895200000000001</v>
      </c>
      <c r="I522" s="49">
        <f>IF(Table2[[#This Row],[Order Priority]]=Introduction!$B$42,1,0)</f>
        <v>0</v>
      </c>
      <c r="J522" s="49">
        <f>IF(Table2[[#This Row],[Order Priority]]=Introduction!$B$43,1,0)</f>
        <v>1</v>
      </c>
      <c r="K522" s="49">
        <f>IF(Table2[[#This Row],[Order Priority]]=Introduction!$B$44,1,0)</f>
        <v>0</v>
      </c>
      <c r="L522" s="49">
        <f>IF(Table2[[#This Row],[Order Priority]]=Introduction!$B$45,1,0)</f>
        <v>0</v>
      </c>
      <c r="M522" s="49">
        <f>IF(Table2[[#This Row],[Ship Mode]]=Introduction!$C$42,1,0)</f>
        <v>0</v>
      </c>
      <c r="N522" s="48">
        <f>IF(Table2[[#This Row],[Ship Mode]]=Introduction!$C$44,1,0)</f>
        <v>1</v>
      </c>
      <c r="O522" s="48">
        <f>IF(Table2[[#This Row],[Customer Segment]]=Introduction!$D$45,1,0)</f>
        <v>1</v>
      </c>
      <c r="P522" s="48">
        <f>IF(Table2[[#This Row],[Customer Segment]]=Introduction!$D$42,1,0)</f>
        <v>0</v>
      </c>
      <c r="Q522" s="48">
        <f>IF(Table2[[#This Row],[Customer Segment]]=Introduction!$D$44,1,0)</f>
        <v>0</v>
      </c>
      <c r="R522" s="41">
        <v>70.16</v>
      </c>
      <c r="S5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customFormat="1" x14ac:dyDescent="0.2">
      <c r="A523" s="1" t="s">
        <v>13</v>
      </c>
      <c r="B523" s="1" t="s">
        <v>14</v>
      </c>
      <c r="C523" s="1" t="s">
        <v>3</v>
      </c>
      <c r="D523" s="46">
        <v>0.04</v>
      </c>
      <c r="E523" s="46">
        <v>85.99</v>
      </c>
      <c r="F523" s="46">
        <v>0.99</v>
      </c>
      <c r="G523" s="46">
        <v>0.55000000000000004</v>
      </c>
      <c r="H523" s="46">
        <v>855.99329999999998</v>
      </c>
      <c r="I523" s="49">
        <f>IF(Table2[[#This Row],[Order Priority]]=Introduction!$B$42,1,0)</f>
        <v>0</v>
      </c>
      <c r="J523" s="49">
        <f>IF(Table2[[#This Row],[Order Priority]]=Introduction!$B$43,1,0)</f>
        <v>1</v>
      </c>
      <c r="K523" s="49">
        <f>IF(Table2[[#This Row],[Order Priority]]=Introduction!$B$44,1,0)</f>
        <v>0</v>
      </c>
      <c r="L523" s="49">
        <f>IF(Table2[[#This Row],[Order Priority]]=Introduction!$B$45,1,0)</f>
        <v>0</v>
      </c>
      <c r="M523" s="49">
        <f>IF(Table2[[#This Row],[Ship Mode]]=Introduction!$C$42,1,0)</f>
        <v>0</v>
      </c>
      <c r="N523" s="48">
        <f>IF(Table2[[#This Row],[Ship Mode]]=Introduction!$C$44,1,0)</f>
        <v>1</v>
      </c>
      <c r="O523" s="48">
        <f>IF(Table2[[#This Row],[Customer Segment]]=Introduction!$D$45,1,0)</f>
        <v>1</v>
      </c>
      <c r="P523" s="48">
        <f>IF(Table2[[#This Row],[Customer Segment]]=Introduction!$D$42,1,0)</f>
        <v>0</v>
      </c>
      <c r="Q523" s="48">
        <f>IF(Table2[[#This Row],[Customer Segment]]=Introduction!$D$44,1,0)</f>
        <v>0</v>
      </c>
      <c r="R523" s="38">
        <v>1240.57</v>
      </c>
      <c r="S5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customFormat="1" x14ac:dyDescent="0.2">
      <c r="A524" s="1" t="s">
        <v>13</v>
      </c>
      <c r="B524" s="1" t="s">
        <v>14</v>
      </c>
      <c r="C524" s="1" t="s">
        <v>3</v>
      </c>
      <c r="D524" s="44">
        <v>0.01</v>
      </c>
      <c r="E524" s="44">
        <v>8.33</v>
      </c>
      <c r="F524" s="44">
        <v>1.99</v>
      </c>
      <c r="G524" s="44">
        <v>0.52</v>
      </c>
      <c r="H524" s="44">
        <v>10.74</v>
      </c>
      <c r="I524" s="49">
        <f>IF(Table2[[#This Row],[Order Priority]]=Introduction!$B$42,1,0)</f>
        <v>0</v>
      </c>
      <c r="J524" s="49">
        <f>IF(Table2[[#This Row],[Order Priority]]=Introduction!$B$43,1,0)</f>
        <v>1</v>
      </c>
      <c r="K524" s="49">
        <f>IF(Table2[[#This Row],[Order Priority]]=Introduction!$B$44,1,0)</f>
        <v>0</v>
      </c>
      <c r="L524" s="49">
        <f>IF(Table2[[#This Row],[Order Priority]]=Introduction!$B$45,1,0)</f>
        <v>0</v>
      </c>
      <c r="M524" s="49">
        <f>IF(Table2[[#This Row],[Ship Mode]]=Introduction!$C$42,1,0)</f>
        <v>0</v>
      </c>
      <c r="N524" s="48">
        <f>IF(Table2[[#This Row],[Ship Mode]]=Introduction!$C$44,1,0)</f>
        <v>1</v>
      </c>
      <c r="O524" s="48">
        <f>IF(Table2[[#This Row],[Customer Segment]]=Introduction!$D$45,1,0)</f>
        <v>1</v>
      </c>
      <c r="P524" s="48">
        <f>IF(Table2[[#This Row],[Customer Segment]]=Introduction!$D$42,1,0)</f>
        <v>0</v>
      </c>
      <c r="Q524" s="48">
        <f>IF(Table2[[#This Row],[Customer Segment]]=Introduction!$D$44,1,0)</f>
        <v>0</v>
      </c>
      <c r="R524" s="41">
        <v>280.62</v>
      </c>
      <c r="S5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customFormat="1" x14ac:dyDescent="0.2">
      <c r="A525" s="1" t="s">
        <v>13</v>
      </c>
      <c r="B525" s="1" t="s">
        <v>14</v>
      </c>
      <c r="C525" s="1" t="s">
        <v>15</v>
      </c>
      <c r="D525" s="46">
        <v>0.06</v>
      </c>
      <c r="E525" s="46">
        <v>175.99</v>
      </c>
      <c r="F525" s="46">
        <v>8.99</v>
      </c>
      <c r="G525" s="46">
        <v>0.56999999999999995</v>
      </c>
      <c r="H525" s="46">
        <v>48.47148</v>
      </c>
      <c r="I525" s="49">
        <f>IF(Table2[[#This Row],[Order Priority]]=Introduction!$B$42,1,0)</f>
        <v>0</v>
      </c>
      <c r="J525" s="49">
        <f>IF(Table2[[#This Row],[Order Priority]]=Introduction!$B$43,1,0)</f>
        <v>1</v>
      </c>
      <c r="K525" s="49">
        <f>IF(Table2[[#This Row],[Order Priority]]=Introduction!$B$44,1,0)</f>
        <v>0</v>
      </c>
      <c r="L525" s="49">
        <f>IF(Table2[[#This Row],[Order Priority]]=Introduction!$B$45,1,0)</f>
        <v>0</v>
      </c>
      <c r="M525" s="49">
        <f>IF(Table2[[#This Row],[Ship Mode]]=Introduction!$C$42,1,0)</f>
        <v>0</v>
      </c>
      <c r="N525" s="48">
        <f>IF(Table2[[#This Row],[Ship Mode]]=Introduction!$C$44,1,0)</f>
        <v>1</v>
      </c>
      <c r="O525" s="48">
        <f>IF(Table2[[#This Row],[Customer Segment]]=Introduction!$D$45,1,0)</f>
        <v>0</v>
      </c>
      <c r="P525" s="48">
        <f>IF(Table2[[#This Row],[Customer Segment]]=Introduction!$D$42,1,0)</f>
        <v>1</v>
      </c>
      <c r="Q525" s="48">
        <f>IF(Table2[[#This Row],[Customer Segment]]=Introduction!$D$44,1,0)</f>
        <v>0</v>
      </c>
      <c r="R525" s="38">
        <v>1013.84</v>
      </c>
      <c r="S5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customFormat="1" x14ac:dyDescent="0.2">
      <c r="A526" s="1" t="s">
        <v>23</v>
      </c>
      <c r="B526" s="1" t="s">
        <v>14</v>
      </c>
      <c r="C526" s="1" t="s">
        <v>47</v>
      </c>
      <c r="D526" s="44">
        <v>0.04</v>
      </c>
      <c r="E526" s="44">
        <v>60.65</v>
      </c>
      <c r="F526" s="44">
        <v>12.23</v>
      </c>
      <c r="G526" s="44">
        <v>0.64</v>
      </c>
      <c r="H526" s="44">
        <v>116.5063</v>
      </c>
      <c r="I526" s="49">
        <f>IF(Table2[[#This Row],[Order Priority]]=Introduction!$B$42,1,0)</f>
        <v>0</v>
      </c>
      <c r="J526" s="49">
        <f>IF(Table2[[#This Row],[Order Priority]]=Introduction!$B$43,1,0)</f>
        <v>0</v>
      </c>
      <c r="K526" s="49">
        <f>IF(Table2[[#This Row],[Order Priority]]=Introduction!$B$44,1,0)</f>
        <v>1</v>
      </c>
      <c r="L526" s="49">
        <f>IF(Table2[[#This Row],[Order Priority]]=Introduction!$B$45,1,0)</f>
        <v>0</v>
      </c>
      <c r="M526" s="49">
        <f>IF(Table2[[#This Row],[Ship Mode]]=Introduction!$C$42,1,0)</f>
        <v>0</v>
      </c>
      <c r="N526" s="48">
        <f>IF(Table2[[#This Row],[Ship Mode]]=Introduction!$C$44,1,0)</f>
        <v>1</v>
      </c>
      <c r="O526" s="48">
        <f>IF(Table2[[#This Row],[Customer Segment]]=Introduction!$D$45,1,0)</f>
        <v>0</v>
      </c>
      <c r="P526" s="48">
        <f>IF(Table2[[#This Row],[Customer Segment]]=Introduction!$D$42,1,0)</f>
        <v>0</v>
      </c>
      <c r="Q526" s="48">
        <f>IF(Table2[[#This Row],[Customer Segment]]=Introduction!$D$44,1,0)</f>
        <v>1</v>
      </c>
      <c r="R526" s="41">
        <v>256.77</v>
      </c>
      <c r="S5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customFormat="1" x14ac:dyDescent="0.2">
      <c r="A527" s="1" t="s">
        <v>23</v>
      </c>
      <c r="B527" s="1" t="s">
        <v>14</v>
      </c>
      <c r="C527" s="1" t="s">
        <v>47</v>
      </c>
      <c r="D527" s="46">
        <v>0.04</v>
      </c>
      <c r="E527" s="46">
        <v>60.65</v>
      </c>
      <c r="F527" s="46">
        <v>12.23</v>
      </c>
      <c r="G527" s="46">
        <v>0.64</v>
      </c>
      <c r="H527" s="46">
        <v>44.2911</v>
      </c>
      <c r="I527" s="49">
        <f>IF(Table2[[#This Row],[Order Priority]]=Introduction!$B$42,1,0)</f>
        <v>0</v>
      </c>
      <c r="J527" s="49">
        <f>IF(Table2[[#This Row],[Order Priority]]=Introduction!$B$43,1,0)</f>
        <v>0</v>
      </c>
      <c r="K527" s="49">
        <f>IF(Table2[[#This Row],[Order Priority]]=Introduction!$B$44,1,0)</f>
        <v>1</v>
      </c>
      <c r="L527" s="49">
        <f>IF(Table2[[#This Row],[Order Priority]]=Introduction!$B$45,1,0)</f>
        <v>0</v>
      </c>
      <c r="M527" s="49">
        <f>IF(Table2[[#This Row],[Ship Mode]]=Introduction!$C$42,1,0)</f>
        <v>0</v>
      </c>
      <c r="N527" s="48">
        <f>IF(Table2[[#This Row],[Ship Mode]]=Introduction!$C$44,1,0)</f>
        <v>1</v>
      </c>
      <c r="O527" s="48">
        <f>IF(Table2[[#This Row],[Customer Segment]]=Introduction!$D$45,1,0)</f>
        <v>0</v>
      </c>
      <c r="P527" s="48">
        <f>IF(Table2[[#This Row],[Customer Segment]]=Introduction!$D$42,1,0)</f>
        <v>0</v>
      </c>
      <c r="Q527" s="48">
        <f>IF(Table2[[#This Row],[Customer Segment]]=Introduction!$D$44,1,0)</f>
        <v>1</v>
      </c>
      <c r="R527" s="38">
        <v>64.19</v>
      </c>
      <c r="S5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customFormat="1" x14ac:dyDescent="0.2">
      <c r="A528" s="1" t="s">
        <v>46</v>
      </c>
      <c r="B528" s="1" t="s">
        <v>2</v>
      </c>
      <c r="C528" s="1" t="s">
        <v>15</v>
      </c>
      <c r="D528" s="44">
        <v>0</v>
      </c>
      <c r="E528" s="44">
        <v>236.97</v>
      </c>
      <c r="F528" s="44">
        <v>59.24</v>
      </c>
      <c r="G528" s="44">
        <v>0.61</v>
      </c>
      <c r="H528" s="44">
        <v>1192.04</v>
      </c>
      <c r="I528" s="49">
        <f>IF(Table2[[#This Row],[Order Priority]]=Introduction!$B$42,1,0)</f>
        <v>0</v>
      </c>
      <c r="J528" s="49">
        <f>IF(Table2[[#This Row],[Order Priority]]=Introduction!$B$43,1,0)</f>
        <v>0</v>
      </c>
      <c r="K528" s="49">
        <f>IF(Table2[[#This Row],[Order Priority]]=Introduction!$B$44,1,0)</f>
        <v>0</v>
      </c>
      <c r="L528" s="49">
        <f>IF(Table2[[#This Row],[Order Priority]]=Introduction!$B$45,1,0)</f>
        <v>0</v>
      </c>
      <c r="M528" s="49">
        <f>IF(Table2[[#This Row],[Ship Mode]]=Introduction!$C$42,1,0)</f>
        <v>1</v>
      </c>
      <c r="N528" s="48">
        <f>IF(Table2[[#This Row],[Ship Mode]]=Introduction!$C$44,1,0)</f>
        <v>0</v>
      </c>
      <c r="O528" s="48">
        <f>IF(Table2[[#This Row],[Customer Segment]]=Introduction!$D$45,1,0)</f>
        <v>0</v>
      </c>
      <c r="P528" s="48">
        <f>IF(Table2[[#This Row],[Customer Segment]]=Introduction!$D$42,1,0)</f>
        <v>1</v>
      </c>
      <c r="Q528" s="48">
        <f>IF(Table2[[#This Row],[Customer Segment]]=Introduction!$D$44,1,0)</f>
        <v>0</v>
      </c>
      <c r="R528" s="41">
        <v>1769.91</v>
      </c>
      <c r="S5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customFormat="1" x14ac:dyDescent="0.2">
      <c r="A529" s="1" t="s">
        <v>46</v>
      </c>
      <c r="B529" s="1" t="s">
        <v>2</v>
      </c>
      <c r="C529" s="1" t="s">
        <v>15</v>
      </c>
      <c r="D529" s="46">
        <v>0</v>
      </c>
      <c r="E529" s="46">
        <v>236.97</v>
      </c>
      <c r="F529" s="46">
        <v>59.24</v>
      </c>
      <c r="G529" s="46">
        <v>0.61</v>
      </c>
      <c r="H529" s="46">
        <v>1192.04</v>
      </c>
      <c r="I529" s="49">
        <f>IF(Table2[[#This Row],[Order Priority]]=Introduction!$B$42,1,0)</f>
        <v>0</v>
      </c>
      <c r="J529" s="49">
        <f>IF(Table2[[#This Row],[Order Priority]]=Introduction!$B$43,1,0)</f>
        <v>0</v>
      </c>
      <c r="K529" s="49">
        <f>IF(Table2[[#This Row],[Order Priority]]=Introduction!$B$44,1,0)</f>
        <v>0</v>
      </c>
      <c r="L529" s="49">
        <f>IF(Table2[[#This Row],[Order Priority]]=Introduction!$B$45,1,0)</f>
        <v>0</v>
      </c>
      <c r="M529" s="49">
        <f>IF(Table2[[#This Row],[Ship Mode]]=Introduction!$C$42,1,0)</f>
        <v>1</v>
      </c>
      <c r="N529" s="48">
        <f>IF(Table2[[#This Row],[Ship Mode]]=Introduction!$C$44,1,0)</f>
        <v>0</v>
      </c>
      <c r="O529" s="48">
        <f>IF(Table2[[#This Row],[Customer Segment]]=Introduction!$D$45,1,0)</f>
        <v>0</v>
      </c>
      <c r="P529" s="48">
        <f>IF(Table2[[#This Row],[Customer Segment]]=Introduction!$D$42,1,0)</f>
        <v>1</v>
      </c>
      <c r="Q529" s="48">
        <f>IF(Table2[[#This Row],[Customer Segment]]=Introduction!$D$44,1,0)</f>
        <v>0</v>
      </c>
      <c r="R529" s="38">
        <v>6686.34</v>
      </c>
      <c r="S5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customFormat="1" x14ac:dyDescent="0.2">
      <c r="A530" s="1" t="s">
        <v>46</v>
      </c>
      <c r="B530" s="1" t="s">
        <v>14</v>
      </c>
      <c r="C530" s="1" t="s">
        <v>15</v>
      </c>
      <c r="D530" s="44">
        <v>0.04</v>
      </c>
      <c r="E530" s="44">
        <v>6.28</v>
      </c>
      <c r="F530" s="44">
        <v>5.41</v>
      </c>
      <c r="G530" s="44">
        <v>0.53</v>
      </c>
      <c r="H530" s="44">
        <v>-38.380000000000003</v>
      </c>
      <c r="I530" s="49">
        <f>IF(Table2[[#This Row],[Order Priority]]=Introduction!$B$42,1,0)</f>
        <v>0</v>
      </c>
      <c r="J530" s="49">
        <f>IF(Table2[[#This Row],[Order Priority]]=Introduction!$B$43,1,0)</f>
        <v>0</v>
      </c>
      <c r="K530" s="49">
        <f>IF(Table2[[#This Row],[Order Priority]]=Introduction!$B$44,1,0)</f>
        <v>0</v>
      </c>
      <c r="L530" s="49">
        <f>IF(Table2[[#This Row],[Order Priority]]=Introduction!$B$45,1,0)</f>
        <v>0</v>
      </c>
      <c r="M530" s="49">
        <f>IF(Table2[[#This Row],[Ship Mode]]=Introduction!$C$42,1,0)</f>
        <v>0</v>
      </c>
      <c r="N530" s="48">
        <f>IF(Table2[[#This Row],[Ship Mode]]=Introduction!$C$44,1,0)</f>
        <v>1</v>
      </c>
      <c r="O530" s="48">
        <f>IF(Table2[[#This Row],[Customer Segment]]=Introduction!$D$45,1,0)</f>
        <v>0</v>
      </c>
      <c r="P530" s="48">
        <f>IF(Table2[[#This Row],[Customer Segment]]=Introduction!$D$42,1,0)</f>
        <v>1</v>
      </c>
      <c r="Q530" s="48">
        <f>IF(Table2[[#This Row],[Customer Segment]]=Introduction!$D$44,1,0)</f>
        <v>0</v>
      </c>
      <c r="R530" s="41">
        <v>284.48</v>
      </c>
      <c r="S5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customFormat="1" x14ac:dyDescent="0.2">
      <c r="A531" s="1" t="s">
        <v>46</v>
      </c>
      <c r="B531" s="1" t="s">
        <v>14</v>
      </c>
      <c r="C531" s="1" t="s">
        <v>15</v>
      </c>
      <c r="D531" s="46">
        <v>0.04</v>
      </c>
      <c r="E531" s="46">
        <v>6.28</v>
      </c>
      <c r="F531" s="46">
        <v>5.41</v>
      </c>
      <c r="G531" s="46">
        <v>0.53</v>
      </c>
      <c r="H531" s="46">
        <v>-19.957599999999999</v>
      </c>
      <c r="I531" s="49">
        <f>IF(Table2[[#This Row],[Order Priority]]=Introduction!$B$42,1,0)</f>
        <v>0</v>
      </c>
      <c r="J531" s="49">
        <f>IF(Table2[[#This Row],[Order Priority]]=Introduction!$B$43,1,0)</f>
        <v>0</v>
      </c>
      <c r="K531" s="49">
        <f>IF(Table2[[#This Row],[Order Priority]]=Introduction!$B$44,1,0)</f>
        <v>0</v>
      </c>
      <c r="L531" s="49">
        <f>IF(Table2[[#This Row],[Order Priority]]=Introduction!$B$45,1,0)</f>
        <v>0</v>
      </c>
      <c r="M531" s="49">
        <f>IF(Table2[[#This Row],[Ship Mode]]=Introduction!$C$42,1,0)</f>
        <v>0</v>
      </c>
      <c r="N531" s="48">
        <f>IF(Table2[[#This Row],[Ship Mode]]=Introduction!$C$44,1,0)</f>
        <v>1</v>
      </c>
      <c r="O531" s="48">
        <f>IF(Table2[[#This Row],[Customer Segment]]=Introduction!$D$45,1,0)</f>
        <v>0</v>
      </c>
      <c r="P531" s="48">
        <f>IF(Table2[[#This Row],[Customer Segment]]=Introduction!$D$42,1,0)</f>
        <v>1</v>
      </c>
      <c r="Q531" s="48">
        <f>IF(Table2[[#This Row],[Customer Segment]]=Introduction!$D$44,1,0)</f>
        <v>0</v>
      </c>
      <c r="R531" s="38">
        <v>72.77</v>
      </c>
      <c r="S5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customFormat="1" x14ac:dyDescent="0.2">
      <c r="A532" s="1" t="s">
        <v>1</v>
      </c>
      <c r="B532" s="1" t="s">
        <v>14</v>
      </c>
      <c r="C532" s="1" t="s">
        <v>47</v>
      </c>
      <c r="D532" s="44">
        <v>0.06</v>
      </c>
      <c r="E532" s="44">
        <v>9.48</v>
      </c>
      <c r="F532" s="44">
        <v>7.29</v>
      </c>
      <c r="G532" s="44">
        <v>0.45</v>
      </c>
      <c r="H532" s="44">
        <v>-53.809600000000003</v>
      </c>
      <c r="I532" s="49">
        <f>IF(Table2[[#This Row],[Order Priority]]=Introduction!$B$42,1,0)</f>
        <v>1</v>
      </c>
      <c r="J532" s="49">
        <f>IF(Table2[[#This Row],[Order Priority]]=Introduction!$B$43,1,0)</f>
        <v>0</v>
      </c>
      <c r="K532" s="49">
        <f>IF(Table2[[#This Row],[Order Priority]]=Introduction!$B$44,1,0)</f>
        <v>0</v>
      </c>
      <c r="L532" s="49">
        <f>IF(Table2[[#This Row],[Order Priority]]=Introduction!$B$45,1,0)</f>
        <v>0</v>
      </c>
      <c r="M532" s="49">
        <f>IF(Table2[[#This Row],[Ship Mode]]=Introduction!$C$42,1,0)</f>
        <v>0</v>
      </c>
      <c r="N532" s="48">
        <f>IF(Table2[[#This Row],[Ship Mode]]=Introduction!$C$44,1,0)</f>
        <v>1</v>
      </c>
      <c r="O532" s="48">
        <f>IF(Table2[[#This Row],[Customer Segment]]=Introduction!$D$45,1,0)</f>
        <v>0</v>
      </c>
      <c r="P532" s="48">
        <f>IF(Table2[[#This Row],[Customer Segment]]=Introduction!$D$42,1,0)</f>
        <v>0</v>
      </c>
      <c r="Q532" s="48">
        <f>IF(Table2[[#This Row],[Customer Segment]]=Introduction!$D$44,1,0)</f>
        <v>1</v>
      </c>
      <c r="R532" s="41">
        <v>211.15</v>
      </c>
      <c r="S5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customFormat="1" x14ac:dyDescent="0.2">
      <c r="A533" s="1" t="s">
        <v>1</v>
      </c>
      <c r="B533" s="1" t="s">
        <v>14</v>
      </c>
      <c r="C533" s="1" t="s">
        <v>15</v>
      </c>
      <c r="D533" s="46">
        <v>0.03</v>
      </c>
      <c r="E533" s="46">
        <v>3.8</v>
      </c>
      <c r="F533" s="46">
        <v>1.49</v>
      </c>
      <c r="G533" s="46">
        <v>0.38</v>
      </c>
      <c r="H533" s="46">
        <v>15.2745</v>
      </c>
      <c r="I533" s="49">
        <f>IF(Table2[[#This Row],[Order Priority]]=Introduction!$B$42,1,0)</f>
        <v>1</v>
      </c>
      <c r="J533" s="49">
        <f>IF(Table2[[#This Row],[Order Priority]]=Introduction!$B$43,1,0)</f>
        <v>0</v>
      </c>
      <c r="K533" s="49">
        <f>IF(Table2[[#This Row],[Order Priority]]=Introduction!$B$44,1,0)</f>
        <v>0</v>
      </c>
      <c r="L533" s="49">
        <f>IF(Table2[[#This Row],[Order Priority]]=Introduction!$B$45,1,0)</f>
        <v>0</v>
      </c>
      <c r="M533" s="49">
        <f>IF(Table2[[#This Row],[Ship Mode]]=Introduction!$C$42,1,0)</f>
        <v>0</v>
      </c>
      <c r="N533" s="48">
        <f>IF(Table2[[#This Row],[Ship Mode]]=Introduction!$C$44,1,0)</f>
        <v>1</v>
      </c>
      <c r="O533" s="48">
        <f>IF(Table2[[#This Row],[Customer Segment]]=Introduction!$D$45,1,0)</f>
        <v>0</v>
      </c>
      <c r="P533" s="48">
        <f>IF(Table2[[#This Row],[Customer Segment]]=Introduction!$D$42,1,0)</f>
        <v>1</v>
      </c>
      <c r="Q533" s="48">
        <f>IF(Table2[[#This Row],[Customer Segment]]=Introduction!$D$44,1,0)</f>
        <v>0</v>
      </c>
      <c r="R533" s="38">
        <v>24.27</v>
      </c>
      <c r="S5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customFormat="1" x14ac:dyDescent="0.2">
      <c r="A534" s="1" t="s">
        <v>1</v>
      </c>
      <c r="B534" s="1" t="s">
        <v>14</v>
      </c>
      <c r="C534" s="1" t="s">
        <v>15</v>
      </c>
      <c r="D534" s="44">
        <v>7.0000000000000007E-2</v>
      </c>
      <c r="E534" s="44">
        <v>7.98</v>
      </c>
      <c r="F534" s="44">
        <v>1.25</v>
      </c>
      <c r="G534" s="44">
        <v>0.35</v>
      </c>
      <c r="H534" s="44">
        <v>26.585699999999999</v>
      </c>
      <c r="I534" s="49">
        <f>IF(Table2[[#This Row],[Order Priority]]=Introduction!$B$42,1,0)</f>
        <v>1</v>
      </c>
      <c r="J534" s="49">
        <f>IF(Table2[[#This Row],[Order Priority]]=Introduction!$B$43,1,0)</f>
        <v>0</v>
      </c>
      <c r="K534" s="49">
        <f>IF(Table2[[#This Row],[Order Priority]]=Introduction!$B$44,1,0)</f>
        <v>0</v>
      </c>
      <c r="L534" s="49">
        <f>IF(Table2[[#This Row],[Order Priority]]=Introduction!$B$45,1,0)</f>
        <v>0</v>
      </c>
      <c r="M534" s="49">
        <f>IF(Table2[[#This Row],[Ship Mode]]=Introduction!$C$42,1,0)</f>
        <v>0</v>
      </c>
      <c r="N534" s="48">
        <f>IF(Table2[[#This Row],[Ship Mode]]=Introduction!$C$44,1,0)</f>
        <v>1</v>
      </c>
      <c r="O534" s="48">
        <f>IF(Table2[[#This Row],[Customer Segment]]=Introduction!$D$45,1,0)</f>
        <v>0</v>
      </c>
      <c r="P534" s="48">
        <f>IF(Table2[[#This Row],[Customer Segment]]=Introduction!$D$42,1,0)</f>
        <v>1</v>
      </c>
      <c r="Q534" s="48">
        <f>IF(Table2[[#This Row],[Customer Segment]]=Introduction!$D$44,1,0)</f>
        <v>0</v>
      </c>
      <c r="R534" s="41">
        <v>38.53</v>
      </c>
      <c r="S5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customFormat="1" x14ac:dyDescent="0.2">
      <c r="A535" s="1" t="s">
        <v>1</v>
      </c>
      <c r="B535" s="1" t="s">
        <v>2</v>
      </c>
      <c r="C535" s="1" t="s">
        <v>15</v>
      </c>
      <c r="D535" s="46">
        <v>7.0000000000000007E-2</v>
      </c>
      <c r="E535" s="46">
        <v>417.4</v>
      </c>
      <c r="F535" s="46">
        <v>75.23</v>
      </c>
      <c r="G535" s="46">
        <v>0.79</v>
      </c>
      <c r="H535" s="46">
        <v>-575.35199999999998</v>
      </c>
      <c r="I535" s="49">
        <f>IF(Table2[[#This Row],[Order Priority]]=Introduction!$B$42,1,0)</f>
        <v>1</v>
      </c>
      <c r="J535" s="49">
        <f>IF(Table2[[#This Row],[Order Priority]]=Introduction!$B$43,1,0)</f>
        <v>0</v>
      </c>
      <c r="K535" s="49">
        <f>IF(Table2[[#This Row],[Order Priority]]=Introduction!$B$44,1,0)</f>
        <v>0</v>
      </c>
      <c r="L535" s="49">
        <f>IF(Table2[[#This Row],[Order Priority]]=Introduction!$B$45,1,0)</f>
        <v>0</v>
      </c>
      <c r="M535" s="49">
        <f>IF(Table2[[#This Row],[Ship Mode]]=Introduction!$C$42,1,0)</f>
        <v>1</v>
      </c>
      <c r="N535" s="48">
        <f>IF(Table2[[#This Row],[Ship Mode]]=Introduction!$C$44,1,0)</f>
        <v>0</v>
      </c>
      <c r="O535" s="48">
        <f>IF(Table2[[#This Row],[Customer Segment]]=Introduction!$D$45,1,0)</f>
        <v>0</v>
      </c>
      <c r="P535" s="48">
        <f>IF(Table2[[#This Row],[Customer Segment]]=Introduction!$D$42,1,0)</f>
        <v>1</v>
      </c>
      <c r="Q535" s="48">
        <f>IF(Table2[[#This Row],[Customer Segment]]=Introduction!$D$44,1,0)</f>
        <v>0</v>
      </c>
      <c r="R535" s="38">
        <v>4910.72</v>
      </c>
      <c r="S5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customFormat="1" x14ac:dyDescent="0.2">
      <c r="A536" s="1" t="s">
        <v>1</v>
      </c>
      <c r="B536" s="1" t="s">
        <v>14</v>
      </c>
      <c r="C536" s="1" t="s">
        <v>70</v>
      </c>
      <c r="D536" s="44">
        <v>0.02</v>
      </c>
      <c r="E536" s="44">
        <v>4.9800000000000004</v>
      </c>
      <c r="F536" s="44">
        <v>0.49</v>
      </c>
      <c r="G536" s="44">
        <v>0.39</v>
      </c>
      <c r="H536" s="44">
        <v>-52.863999999999997</v>
      </c>
      <c r="I536" s="49">
        <f>IF(Table2[[#This Row],[Order Priority]]=Introduction!$B$42,1,0)</f>
        <v>1</v>
      </c>
      <c r="J536" s="49">
        <f>IF(Table2[[#This Row],[Order Priority]]=Introduction!$B$43,1,0)</f>
        <v>0</v>
      </c>
      <c r="K536" s="49">
        <f>IF(Table2[[#This Row],[Order Priority]]=Introduction!$B$44,1,0)</f>
        <v>0</v>
      </c>
      <c r="L536" s="49">
        <f>IF(Table2[[#This Row],[Order Priority]]=Introduction!$B$45,1,0)</f>
        <v>0</v>
      </c>
      <c r="M536" s="49">
        <f>IF(Table2[[#This Row],[Ship Mode]]=Introduction!$C$42,1,0)</f>
        <v>0</v>
      </c>
      <c r="N536" s="48">
        <f>IF(Table2[[#This Row],[Ship Mode]]=Introduction!$C$44,1,0)</f>
        <v>1</v>
      </c>
      <c r="O536" s="48">
        <f>IF(Table2[[#This Row],[Customer Segment]]=Introduction!$D$45,1,0)</f>
        <v>0</v>
      </c>
      <c r="P536" s="48">
        <f>IF(Table2[[#This Row],[Customer Segment]]=Introduction!$D$42,1,0)</f>
        <v>0</v>
      </c>
      <c r="Q536" s="48">
        <f>IF(Table2[[#This Row],[Customer Segment]]=Introduction!$D$44,1,0)</f>
        <v>0</v>
      </c>
      <c r="R536" s="41">
        <v>87.11</v>
      </c>
      <c r="S5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customFormat="1" x14ac:dyDescent="0.2">
      <c r="A537" s="1" t="s">
        <v>1</v>
      </c>
      <c r="B537" s="1" t="s">
        <v>14</v>
      </c>
      <c r="C537" s="1" t="s">
        <v>70</v>
      </c>
      <c r="D537" s="46">
        <v>0.01</v>
      </c>
      <c r="E537" s="46">
        <v>20.99</v>
      </c>
      <c r="F537" s="46">
        <v>0.99</v>
      </c>
      <c r="G537" s="46">
        <v>0.83</v>
      </c>
      <c r="H537" s="46">
        <v>45.378</v>
      </c>
      <c r="I537" s="49">
        <f>IF(Table2[[#This Row],[Order Priority]]=Introduction!$B$42,1,0)</f>
        <v>1</v>
      </c>
      <c r="J537" s="49">
        <f>IF(Table2[[#This Row],[Order Priority]]=Introduction!$B$43,1,0)</f>
        <v>0</v>
      </c>
      <c r="K537" s="49">
        <f>IF(Table2[[#This Row],[Order Priority]]=Introduction!$B$44,1,0)</f>
        <v>0</v>
      </c>
      <c r="L537" s="49">
        <f>IF(Table2[[#This Row],[Order Priority]]=Introduction!$B$45,1,0)</f>
        <v>0</v>
      </c>
      <c r="M537" s="49">
        <f>IF(Table2[[#This Row],[Ship Mode]]=Introduction!$C$42,1,0)</f>
        <v>0</v>
      </c>
      <c r="N537" s="48">
        <f>IF(Table2[[#This Row],[Ship Mode]]=Introduction!$C$44,1,0)</f>
        <v>1</v>
      </c>
      <c r="O537" s="48">
        <f>IF(Table2[[#This Row],[Customer Segment]]=Introduction!$D$45,1,0)</f>
        <v>0</v>
      </c>
      <c r="P537" s="48">
        <f>IF(Table2[[#This Row],[Customer Segment]]=Introduction!$D$42,1,0)</f>
        <v>0</v>
      </c>
      <c r="Q537" s="48">
        <f>IF(Table2[[#This Row],[Customer Segment]]=Introduction!$D$44,1,0)</f>
        <v>0</v>
      </c>
      <c r="R537" s="38">
        <v>170.46</v>
      </c>
      <c r="S5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customFormat="1" x14ac:dyDescent="0.2">
      <c r="A538" s="1" t="s">
        <v>13</v>
      </c>
      <c r="B538" s="1" t="s">
        <v>14</v>
      </c>
      <c r="C538" s="1" t="s">
        <v>70</v>
      </c>
      <c r="D538" s="44">
        <v>0.1</v>
      </c>
      <c r="E538" s="44">
        <v>7.31</v>
      </c>
      <c r="F538" s="44">
        <v>0.49</v>
      </c>
      <c r="G538" s="44">
        <v>0.38</v>
      </c>
      <c r="H538" s="44">
        <v>55.020600000000002</v>
      </c>
      <c r="I538" s="49">
        <f>IF(Table2[[#This Row],[Order Priority]]=Introduction!$B$42,1,0)</f>
        <v>0</v>
      </c>
      <c r="J538" s="49">
        <f>IF(Table2[[#This Row],[Order Priority]]=Introduction!$B$43,1,0)</f>
        <v>1</v>
      </c>
      <c r="K538" s="49">
        <f>IF(Table2[[#This Row],[Order Priority]]=Introduction!$B$44,1,0)</f>
        <v>0</v>
      </c>
      <c r="L538" s="49">
        <f>IF(Table2[[#This Row],[Order Priority]]=Introduction!$B$45,1,0)</f>
        <v>0</v>
      </c>
      <c r="M538" s="49">
        <f>IF(Table2[[#This Row],[Ship Mode]]=Introduction!$C$42,1,0)</f>
        <v>0</v>
      </c>
      <c r="N538" s="48">
        <f>IF(Table2[[#This Row],[Ship Mode]]=Introduction!$C$44,1,0)</f>
        <v>1</v>
      </c>
      <c r="O538" s="48">
        <f>IF(Table2[[#This Row],[Customer Segment]]=Introduction!$D$45,1,0)</f>
        <v>0</v>
      </c>
      <c r="P538" s="48">
        <f>IF(Table2[[#This Row],[Customer Segment]]=Introduction!$D$42,1,0)</f>
        <v>0</v>
      </c>
      <c r="Q538" s="48">
        <f>IF(Table2[[#This Row],[Customer Segment]]=Introduction!$D$44,1,0)</f>
        <v>0</v>
      </c>
      <c r="R538" s="41">
        <v>79.739999999999995</v>
      </c>
      <c r="S5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customFormat="1" x14ac:dyDescent="0.2">
      <c r="A539" s="1" t="s">
        <v>13</v>
      </c>
      <c r="B539" s="1" t="s">
        <v>14</v>
      </c>
      <c r="C539" s="1" t="s">
        <v>70</v>
      </c>
      <c r="D539" s="46">
        <v>0.1</v>
      </c>
      <c r="E539" s="46">
        <v>20.99</v>
      </c>
      <c r="F539" s="46">
        <v>2.5</v>
      </c>
      <c r="G539" s="46">
        <v>0.81</v>
      </c>
      <c r="H539" s="46">
        <v>-43.65504</v>
      </c>
      <c r="I539" s="49">
        <f>IF(Table2[[#This Row],[Order Priority]]=Introduction!$B$42,1,0)</f>
        <v>0</v>
      </c>
      <c r="J539" s="49">
        <f>IF(Table2[[#This Row],[Order Priority]]=Introduction!$B$43,1,0)</f>
        <v>1</v>
      </c>
      <c r="K539" s="49">
        <f>IF(Table2[[#This Row],[Order Priority]]=Introduction!$B$44,1,0)</f>
        <v>0</v>
      </c>
      <c r="L539" s="49">
        <f>IF(Table2[[#This Row],[Order Priority]]=Introduction!$B$45,1,0)</f>
        <v>0</v>
      </c>
      <c r="M539" s="49">
        <f>IF(Table2[[#This Row],[Ship Mode]]=Introduction!$C$42,1,0)</f>
        <v>0</v>
      </c>
      <c r="N539" s="48">
        <f>IF(Table2[[#This Row],[Ship Mode]]=Introduction!$C$44,1,0)</f>
        <v>1</v>
      </c>
      <c r="O539" s="48">
        <f>IF(Table2[[#This Row],[Customer Segment]]=Introduction!$D$45,1,0)</f>
        <v>0</v>
      </c>
      <c r="P539" s="48">
        <f>IF(Table2[[#This Row],[Customer Segment]]=Introduction!$D$42,1,0)</f>
        <v>0</v>
      </c>
      <c r="Q539" s="48">
        <f>IF(Table2[[#This Row],[Customer Segment]]=Introduction!$D$44,1,0)</f>
        <v>0</v>
      </c>
      <c r="R539" s="38">
        <v>392.45</v>
      </c>
      <c r="S5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customFormat="1" x14ac:dyDescent="0.2">
      <c r="A540" s="1" t="s">
        <v>23</v>
      </c>
      <c r="B540" s="1" t="s">
        <v>14</v>
      </c>
      <c r="C540" s="1" t="s">
        <v>70</v>
      </c>
      <c r="D540" s="44">
        <v>7.0000000000000007E-2</v>
      </c>
      <c r="E540" s="44">
        <v>9.7100000000000009</v>
      </c>
      <c r="F540" s="44">
        <v>9.4499999999999993</v>
      </c>
      <c r="G540" s="44">
        <v>0.6</v>
      </c>
      <c r="H540" s="44">
        <v>-81.77</v>
      </c>
      <c r="I540" s="49">
        <f>IF(Table2[[#This Row],[Order Priority]]=Introduction!$B$42,1,0)</f>
        <v>0</v>
      </c>
      <c r="J540" s="49">
        <f>IF(Table2[[#This Row],[Order Priority]]=Introduction!$B$43,1,0)</f>
        <v>0</v>
      </c>
      <c r="K540" s="49">
        <f>IF(Table2[[#This Row],[Order Priority]]=Introduction!$B$44,1,0)</f>
        <v>1</v>
      </c>
      <c r="L540" s="49">
        <f>IF(Table2[[#This Row],[Order Priority]]=Introduction!$B$45,1,0)</f>
        <v>0</v>
      </c>
      <c r="M540" s="49">
        <f>IF(Table2[[#This Row],[Ship Mode]]=Introduction!$C$42,1,0)</f>
        <v>0</v>
      </c>
      <c r="N540" s="48">
        <f>IF(Table2[[#This Row],[Ship Mode]]=Introduction!$C$44,1,0)</f>
        <v>1</v>
      </c>
      <c r="O540" s="48">
        <f>IF(Table2[[#This Row],[Customer Segment]]=Introduction!$D$45,1,0)</f>
        <v>0</v>
      </c>
      <c r="P540" s="48">
        <f>IF(Table2[[#This Row],[Customer Segment]]=Introduction!$D$42,1,0)</f>
        <v>0</v>
      </c>
      <c r="Q540" s="48">
        <f>IF(Table2[[#This Row],[Customer Segment]]=Introduction!$D$44,1,0)</f>
        <v>0</v>
      </c>
      <c r="R540" s="41">
        <v>31.44</v>
      </c>
      <c r="S5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customFormat="1" x14ac:dyDescent="0.2">
      <c r="A541" s="1" t="s">
        <v>23</v>
      </c>
      <c r="B541" s="1" t="s">
        <v>2</v>
      </c>
      <c r="C541" s="1" t="s">
        <v>15</v>
      </c>
      <c r="D541" s="46">
        <v>0.04</v>
      </c>
      <c r="E541" s="46">
        <v>880.98</v>
      </c>
      <c r="F541" s="46">
        <v>44.55</v>
      </c>
      <c r="G541" s="46">
        <v>0.62</v>
      </c>
      <c r="H541" s="46">
        <v>4233.2587999999996</v>
      </c>
      <c r="I541" s="49">
        <f>IF(Table2[[#This Row],[Order Priority]]=Introduction!$B$42,1,0)</f>
        <v>0</v>
      </c>
      <c r="J541" s="49">
        <f>IF(Table2[[#This Row],[Order Priority]]=Introduction!$B$43,1,0)</f>
        <v>0</v>
      </c>
      <c r="K541" s="49">
        <f>IF(Table2[[#This Row],[Order Priority]]=Introduction!$B$44,1,0)</f>
        <v>1</v>
      </c>
      <c r="L541" s="49">
        <f>IF(Table2[[#This Row],[Order Priority]]=Introduction!$B$45,1,0)</f>
        <v>0</v>
      </c>
      <c r="M541" s="49">
        <f>IF(Table2[[#This Row],[Ship Mode]]=Introduction!$C$42,1,0)</f>
        <v>1</v>
      </c>
      <c r="N541" s="48">
        <f>IF(Table2[[#This Row],[Ship Mode]]=Introduction!$C$44,1,0)</f>
        <v>0</v>
      </c>
      <c r="O541" s="48">
        <f>IF(Table2[[#This Row],[Customer Segment]]=Introduction!$D$45,1,0)</f>
        <v>0</v>
      </c>
      <c r="P541" s="48">
        <f>IF(Table2[[#This Row],[Customer Segment]]=Introduction!$D$42,1,0)</f>
        <v>1</v>
      </c>
      <c r="Q541" s="48">
        <f>IF(Table2[[#This Row],[Customer Segment]]=Introduction!$D$44,1,0)</f>
        <v>0</v>
      </c>
      <c r="R541" s="38">
        <v>6901.25</v>
      </c>
      <c r="S5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customFormat="1" x14ac:dyDescent="0.2">
      <c r="A542" s="1" t="s">
        <v>23</v>
      </c>
      <c r="B542" s="1" t="s">
        <v>14</v>
      </c>
      <c r="C542" s="1" t="s">
        <v>15</v>
      </c>
      <c r="D542" s="44">
        <v>7.0000000000000007E-2</v>
      </c>
      <c r="E542" s="44">
        <v>13.4</v>
      </c>
      <c r="F542" s="44">
        <v>4.95</v>
      </c>
      <c r="G542" s="44">
        <v>0.37</v>
      </c>
      <c r="H542" s="44">
        <v>102.76860000000001</v>
      </c>
      <c r="I542" s="49">
        <f>IF(Table2[[#This Row],[Order Priority]]=Introduction!$B$42,1,0)</f>
        <v>0</v>
      </c>
      <c r="J542" s="49">
        <f>IF(Table2[[#This Row],[Order Priority]]=Introduction!$B$43,1,0)</f>
        <v>0</v>
      </c>
      <c r="K542" s="49">
        <f>IF(Table2[[#This Row],[Order Priority]]=Introduction!$B$44,1,0)</f>
        <v>1</v>
      </c>
      <c r="L542" s="49">
        <f>IF(Table2[[#This Row],[Order Priority]]=Introduction!$B$45,1,0)</f>
        <v>0</v>
      </c>
      <c r="M542" s="49">
        <f>IF(Table2[[#This Row],[Ship Mode]]=Introduction!$C$42,1,0)</f>
        <v>0</v>
      </c>
      <c r="N542" s="48">
        <f>IF(Table2[[#This Row],[Ship Mode]]=Introduction!$C$44,1,0)</f>
        <v>1</v>
      </c>
      <c r="O542" s="48">
        <f>IF(Table2[[#This Row],[Customer Segment]]=Introduction!$D$45,1,0)</f>
        <v>0</v>
      </c>
      <c r="P542" s="48">
        <f>IF(Table2[[#This Row],[Customer Segment]]=Introduction!$D$42,1,0)</f>
        <v>1</v>
      </c>
      <c r="Q542" s="48">
        <f>IF(Table2[[#This Row],[Customer Segment]]=Introduction!$D$44,1,0)</f>
        <v>0</v>
      </c>
      <c r="R542" s="41">
        <v>148.94</v>
      </c>
      <c r="S5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customFormat="1" x14ac:dyDescent="0.2">
      <c r="A543" s="1" t="s">
        <v>23</v>
      </c>
      <c r="B543" s="1" t="s">
        <v>14</v>
      </c>
      <c r="C543" s="1" t="s">
        <v>15</v>
      </c>
      <c r="D543" s="46">
        <v>0.01</v>
      </c>
      <c r="E543" s="46">
        <v>15.99</v>
      </c>
      <c r="F543" s="46">
        <v>11.28</v>
      </c>
      <c r="G543" s="46">
        <v>0.38</v>
      </c>
      <c r="H543" s="46">
        <v>-36.671543999999997</v>
      </c>
      <c r="I543" s="49">
        <f>IF(Table2[[#This Row],[Order Priority]]=Introduction!$B$42,1,0)</f>
        <v>0</v>
      </c>
      <c r="J543" s="49">
        <f>IF(Table2[[#This Row],[Order Priority]]=Introduction!$B$43,1,0)</f>
        <v>0</v>
      </c>
      <c r="K543" s="49">
        <f>IF(Table2[[#This Row],[Order Priority]]=Introduction!$B$44,1,0)</f>
        <v>1</v>
      </c>
      <c r="L543" s="49">
        <f>IF(Table2[[#This Row],[Order Priority]]=Introduction!$B$45,1,0)</f>
        <v>0</v>
      </c>
      <c r="M543" s="49">
        <f>IF(Table2[[#This Row],[Ship Mode]]=Introduction!$C$42,1,0)</f>
        <v>0</v>
      </c>
      <c r="N543" s="48">
        <f>IF(Table2[[#This Row],[Ship Mode]]=Introduction!$C$44,1,0)</f>
        <v>1</v>
      </c>
      <c r="O543" s="48">
        <f>IF(Table2[[#This Row],[Customer Segment]]=Introduction!$D$45,1,0)</f>
        <v>0</v>
      </c>
      <c r="P543" s="48">
        <f>IF(Table2[[#This Row],[Customer Segment]]=Introduction!$D$42,1,0)</f>
        <v>1</v>
      </c>
      <c r="Q543" s="48">
        <f>IF(Table2[[#This Row],[Customer Segment]]=Introduction!$D$44,1,0)</f>
        <v>0</v>
      </c>
      <c r="R543" s="38">
        <v>200.68</v>
      </c>
      <c r="S5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customFormat="1" x14ac:dyDescent="0.2">
      <c r="A544" s="1" t="s">
        <v>23</v>
      </c>
      <c r="B544" s="1" t="s">
        <v>63</v>
      </c>
      <c r="C544" s="1" t="s">
        <v>3</v>
      </c>
      <c r="D544" s="44">
        <v>0.09</v>
      </c>
      <c r="E544" s="44">
        <v>8.74</v>
      </c>
      <c r="F544" s="44">
        <v>1.39</v>
      </c>
      <c r="G544" s="44">
        <v>0.38</v>
      </c>
      <c r="H544" s="44">
        <v>23.616</v>
      </c>
      <c r="I544" s="49">
        <f>IF(Table2[[#This Row],[Order Priority]]=Introduction!$B$42,1,0)</f>
        <v>0</v>
      </c>
      <c r="J544" s="49">
        <f>IF(Table2[[#This Row],[Order Priority]]=Introduction!$B$43,1,0)</f>
        <v>0</v>
      </c>
      <c r="K544" s="49">
        <f>IF(Table2[[#This Row],[Order Priority]]=Introduction!$B$44,1,0)</f>
        <v>1</v>
      </c>
      <c r="L544" s="49">
        <f>IF(Table2[[#This Row],[Order Priority]]=Introduction!$B$45,1,0)</f>
        <v>0</v>
      </c>
      <c r="M544" s="49">
        <f>IF(Table2[[#This Row],[Ship Mode]]=Introduction!$C$42,1,0)</f>
        <v>0</v>
      </c>
      <c r="N544" s="48">
        <f>IF(Table2[[#This Row],[Ship Mode]]=Introduction!$C$44,1,0)</f>
        <v>0</v>
      </c>
      <c r="O544" s="48">
        <f>IF(Table2[[#This Row],[Customer Segment]]=Introduction!$D$45,1,0)</f>
        <v>1</v>
      </c>
      <c r="P544" s="48">
        <f>IF(Table2[[#This Row],[Customer Segment]]=Introduction!$D$42,1,0)</f>
        <v>0</v>
      </c>
      <c r="Q544" s="48">
        <f>IF(Table2[[#This Row],[Customer Segment]]=Introduction!$D$44,1,0)</f>
        <v>0</v>
      </c>
      <c r="R544" s="41">
        <v>11.78</v>
      </c>
      <c r="S5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customFormat="1" x14ac:dyDescent="0.2">
      <c r="A545" s="1" t="s">
        <v>23</v>
      </c>
      <c r="B545" s="1" t="s">
        <v>14</v>
      </c>
      <c r="C545" s="1" t="s">
        <v>3</v>
      </c>
      <c r="D545" s="46">
        <v>0.09</v>
      </c>
      <c r="E545" s="46">
        <v>18.97</v>
      </c>
      <c r="F545" s="46">
        <v>9.0299999999999994</v>
      </c>
      <c r="G545" s="46">
        <v>0.37</v>
      </c>
      <c r="H545" s="46">
        <v>-1748.0119999999999</v>
      </c>
      <c r="I545" s="49">
        <f>IF(Table2[[#This Row],[Order Priority]]=Introduction!$B$42,1,0)</f>
        <v>0</v>
      </c>
      <c r="J545" s="49">
        <f>IF(Table2[[#This Row],[Order Priority]]=Introduction!$B$43,1,0)</f>
        <v>0</v>
      </c>
      <c r="K545" s="49">
        <f>IF(Table2[[#This Row],[Order Priority]]=Introduction!$B$44,1,0)</f>
        <v>1</v>
      </c>
      <c r="L545" s="49">
        <f>IF(Table2[[#This Row],[Order Priority]]=Introduction!$B$45,1,0)</f>
        <v>0</v>
      </c>
      <c r="M545" s="49">
        <f>IF(Table2[[#This Row],[Ship Mode]]=Introduction!$C$42,1,0)</f>
        <v>0</v>
      </c>
      <c r="N545" s="48">
        <f>IF(Table2[[#This Row],[Ship Mode]]=Introduction!$C$44,1,0)</f>
        <v>1</v>
      </c>
      <c r="O545" s="48">
        <f>IF(Table2[[#This Row],[Customer Segment]]=Introduction!$D$45,1,0)</f>
        <v>1</v>
      </c>
      <c r="P545" s="48">
        <f>IF(Table2[[#This Row],[Customer Segment]]=Introduction!$D$42,1,0)</f>
        <v>0</v>
      </c>
      <c r="Q545" s="48">
        <f>IF(Table2[[#This Row],[Customer Segment]]=Introduction!$D$44,1,0)</f>
        <v>0</v>
      </c>
      <c r="R545" s="38">
        <v>20.96</v>
      </c>
      <c r="S5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customFormat="1" x14ac:dyDescent="0.2">
      <c r="A546" s="1" t="s">
        <v>92</v>
      </c>
      <c r="B546" s="1" t="s">
        <v>63</v>
      </c>
      <c r="C546" s="1" t="s">
        <v>70</v>
      </c>
      <c r="D546" s="44">
        <v>7.0000000000000007E-2</v>
      </c>
      <c r="E546" s="44">
        <v>42.98</v>
      </c>
      <c r="F546" s="44">
        <v>4.62</v>
      </c>
      <c r="G546" s="44">
        <v>0.56000000000000005</v>
      </c>
      <c r="H546" s="44">
        <v>565.38599999999997</v>
      </c>
      <c r="I546" s="49">
        <f>IF(Table2[[#This Row],[Order Priority]]=Introduction!$B$42,1,0)</f>
        <v>0</v>
      </c>
      <c r="J546" s="49">
        <f>IF(Table2[[#This Row],[Order Priority]]=Introduction!$B$43,1,0)</f>
        <v>0</v>
      </c>
      <c r="K546" s="49">
        <f>IF(Table2[[#This Row],[Order Priority]]=Introduction!$B$44,1,0)</f>
        <v>0</v>
      </c>
      <c r="L546" s="49">
        <f>IF(Table2[[#This Row],[Order Priority]]=Introduction!$B$45,1,0)</f>
        <v>1</v>
      </c>
      <c r="M546" s="49">
        <f>IF(Table2[[#This Row],[Ship Mode]]=Introduction!$C$42,1,0)</f>
        <v>0</v>
      </c>
      <c r="N546" s="48">
        <f>IF(Table2[[#This Row],[Ship Mode]]=Introduction!$C$44,1,0)</f>
        <v>0</v>
      </c>
      <c r="O546" s="48">
        <f>IF(Table2[[#This Row],[Customer Segment]]=Introduction!$D$45,1,0)</f>
        <v>0</v>
      </c>
      <c r="P546" s="48">
        <f>IF(Table2[[#This Row],[Customer Segment]]=Introduction!$D$42,1,0)</f>
        <v>0</v>
      </c>
      <c r="Q546" s="48">
        <f>IF(Table2[[#This Row],[Customer Segment]]=Introduction!$D$44,1,0)</f>
        <v>0</v>
      </c>
      <c r="R546" s="41">
        <v>819.4</v>
      </c>
      <c r="S5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customFormat="1" x14ac:dyDescent="0.2">
      <c r="A547" s="1" t="s">
        <v>92</v>
      </c>
      <c r="B547" s="1" t="s">
        <v>2</v>
      </c>
      <c r="C547" s="1" t="s">
        <v>70</v>
      </c>
      <c r="D547" s="46">
        <v>0.03</v>
      </c>
      <c r="E547" s="46">
        <v>89.99</v>
      </c>
      <c r="F547" s="46">
        <v>42</v>
      </c>
      <c r="G547" s="46">
        <v>0.66</v>
      </c>
      <c r="H547" s="46">
        <v>-230.9528</v>
      </c>
      <c r="I547" s="49">
        <f>IF(Table2[[#This Row],[Order Priority]]=Introduction!$B$42,1,0)</f>
        <v>0</v>
      </c>
      <c r="J547" s="49">
        <f>IF(Table2[[#This Row],[Order Priority]]=Introduction!$B$43,1,0)</f>
        <v>0</v>
      </c>
      <c r="K547" s="49">
        <f>IF(Table2[[#This Row],[Order Priority]]=Introduction!$B$44,1,0)</f>
        <v>0</v>
      </c>
      <c r="L547" s="49">
        <f>IF(Table2[[#This Row],[Order Priority]]=Introduction!$B$45,1,0)</f>
        <v>1</v>
      </c>
      <c r="M547" s="49">
        <f>IF(Table2[[#This Row],[Ship Mode]]=Introduction!$C$42,1,0)</f>
        <v>1</v>
      </c>
      <c r="N547" s="48">
        <f>IF(Table2[[#This Row],[Ship Mode]]=Introduction!$C$44,1,0)</f>
        <v>0</v>
      </c>
      <c r="O547" s="48">
        <f>IF(Table2[[#This Row],[Customer Segment]]=Introduction!$D$45,1,0)</f>
        <v>0</v>
      </c>
      <c r="P547" s="48">
        <f>IF(Table2[[#This Row],[Customer Segment]]=Introduction!$D$42,1,0)</f>
        <v>0</v>
      </c>
      <c r="Q547" s="48">
        <f>IF(Table2[[#This Row],[Customer Segment]]=Introduction!$D$44,1,0)</f>
        <v>0</v>
      </c>
      <c r="R547" s="38">
        <v>1809.75</v>
      </c>
      <c r="S5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customFormat="1" x14ac:dyDescent="0.2">
      <c r="A548" s="1" t="s">
        <v>46</v>
      </c>
      <c r="B548" s="1" t="s">
        <v>14</v>
      </c>
      <c r="C548" s="1" t="s">
        <v>15</v>
      </c>
      <c r="D548" s="44">
        <v>0.1</v>
      </c>
      <c r="E548" s="44">
        <v>78.69</v>
      </c>
      <c r="F548" s="44">
        <v>19.989999999999998</v>
      </c>
      <c r="G548" s="44">
        <v>0.43</v>
      </c>
      <c r="H548" s="44">
        <v>465.43950000000001</v>
      </c>
      <c r="I548" s="49">
        <f>IF(Table2[[#This Row],[Order Priority]]=Introduction!$B$42,1,0)</f>
        <v>0</v>
      </c>
      <c r="J548" s="49">
        <f>IF(Table2[[#This Row],[Order Priority]]=Introduction!$B$43,1,0)</f>
        <v>0</v>
      </c>
      <c r="K548" s="49">
        <f>IF(Table2[[#This Row],[Order Priority]]=Introduction!$B$44,1,0)</f>
        <v>0</v>
      </c>
      <c r="L548" s="49">
        <f>IF(Table2[[#This Row],[Order Priority]]=Introduction!$B$45,1,0)</f>
        <v>0</v>
      </c>
      <c r="M548" s="49">
        <f>IF(Table2[[#This Row],[Ship Mode]]=Introduction!$C$42,1,0)</f>
        <v>0</v>
      </c>
      <c r="N548" s="48">
        <f>IF(Table2[[#This Row],[Ship Mode]]=Introduction!$C$44,1,0)</f>
        <v>1</v>
      </c>
      <c r="O548" s="48">
        <f>IF(Table2[[#This Row],[Customer Segment]]=Introduction!$D$45,1,0)</f>
        <v>0</v>
      </c>
      <c r="P548" s="48">
        <f>IF(Table2[[#This Row],[Customer Segment]]=Introduction!$D$42,1,0)</f>
        <v>1</v>
      </c>
      <c r="Q548" s="48">
        <f>IF(Table2[[#This Row],[Customer Segment]]=Introduction!$D$44,1,0)</f>
        <v>0</v>
      </c>
      <c r="R548" s="41">
        <v>674.55</v>
      </c>
      <c r="S5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customFormat="1" x14ac:dyDescent="0.2">
      <c r="A549" s="1" t="s">
        <v>23</v>
      </c>
      <c r="B549" s="1" t="s">
        <v>14</v>
      </c>
      <c r="C549" s="1" t="s">
        <v>47</v>
      </c>
      <c r="D549" s="46">
        <v>0.04</v>
      </c>
      <c r="E549" s="46">
        <v>8.6</v>
      </c>
      <c r="F549" s="46">
        <v>6.19</v>
      </c>
      <c r="G549" s="46">
        <v>0.38</v>
      </c>
      <c r="H549" s="46">
        <v>-63.813499999999998</v>
      </c>
      <c r="I549" s="49">
        <f>IF(Table2[[#This Row],[Order Priority]]=Introduction!$B$42,1,0)</f>
        <v>0</v>
      </c>
      <c r="J549" s="49">
        <f>IF(Table2[[#This Row],[Order Priority]]=Introduction!$B$43,1,0)</f>
        <v>0</v>
      </c>
      <c r="K549" s="49">
        <f>IF(Table2[[#This Row],[Order Priority]]=Introduction!$B$44,1,0)</f>
        <v>1</v>
      </c>
      <c r="L549" s="49">
        <f>IF(Table2[[#This Row],[Order Priority]]=Introduction!$B$45,1,0)</f>
        <v>0</v>
      </c>
      <c r="M549" s="49">
        <f>IF(Table2[[#This Row],[Ship Mode]]=Introduction!$C$42,1,0)</f>
        <v>0</v>
      </c>
      <c r="N549" s="48">
        <f>IF(Table2[[#This Row],[Ship Mode]]=Introduction!$C$44,1,0)</f>
        <v>1</v>
      </c>
      <c r="O549" s="48">
        <f>IF(Table2[[#This Row],[Customer Segment]]=Introduction!$D$45,1,0)</f>
        <v>0</v>
      </c>
      <c r="P549" s="48">
        <f>IF(Table2[[#This Row],[Customer Segment]]=Introduction!$D$42,1,0)</f>
        <v>0</v>
      </c>
      <c r="Q549" s="48">
        <f>IF(Table2[[#This Row],[Customer Segment]]=Introduction!$D$44,1,0)</f>
        <v>1</v>
      </c>
      <c r="R549" s="38">
        <v>311.66000000000003</v>
      </c>
      <c r="S5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customFormat="1" x14ac:dyDescent="0.2">
      <c r="A550" s="1" t="s">
        <v>23</v>
      </c>
      <c r="B550" s="1" t="s">
        <v>14</v>
      </c>
      <c r="C550" s="1" t="s">
        <v>47</v>
      </c>
      <c r="D550" s="44">
        <v>7.0000000000000007E-2</v>
      </c>
      <c r="E550" s="44">
        <v>699.99</v>
      </c>
      <c r="F550" s="44">
        <v>24.49</v>
      </c>
      <c r="G550" s="44">
        <v>0.54</v>
      </c>
      <c r="H550" s="44">
        <v>325.29000000000002</v>
      </c>
      <c r="I550" s="49">
        <f>IF(Table2[[#This Row],[Order Priority]]=Introduction!$B$42,1,0)</f>
        <v>0</v>
      </c>
      <c r="J550" s="49">
        <f>IF(Table2[[#This Row],[Order Priority]]=Introduction!$B$43,1,0)</f>
        <v>0</v>
      </c>
      <c r="K550" s="49">
        <f>IF(Table2[[#This Row],[Order Priority]]=Introduction!$B$44,1,0)</f>
        <v>1</v>
      </c>
      <c r="L550" s="49">
        <f>IF(Table2[[#This Row],[Order Priority]]=Introduction!$B$45,1,0)</f>
        <v>0</v>
      </c>
      <c r="M550" s="49">
        <f>IF(Table2[[#This Row],[Ship Mode]]=Introduction!$C$42,1,0)</f>
        <v>0</v>
      </c>
      <c r="N550" s="48">
        <f>IF(Table2[[#This Row],[Ship Mode]]=Introduction!$C$44,1,0)</f>
        <v>1</v>
      </c>
      <c r="O550" s="48">
        <f>IF(Table2[[#This Row],[Customer Segment]]=Introduction!$D$45,1,0)</f>
        <v>0</v>
      </c>
      <c r="P550" s="48">
        <f>IF(Table2[[#This Row],[Customer Segment]]=Introduction!$D$42,1,0)</f>
        <v>0</v>
      </c>
      <c r="Q550" s="48">
        <f>IF(Table2[[#This Row],[Customer Segment]]=Introduction!$D$44,1,0)</f>
        <v>1</v>
      </c>
      <c r="R550" s="41">
        <v>9862.51</v>
      </c>
      <c r="S5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customFormat="1" x14ac:dyDescent="0.2">
      <c r="A551" s="1" t="s">
        <v>23</v>
      </c>
      <c r="B551" s="1" t="s">
        <v>14</v>
      </c>
      <c r="C551" s="1" t="s">
        <v>47</v>
      </c>
      <c r="D551" s="46">
        <v>0.04</v>
      </c>
      <c r="E551" s="46">
        <v>8.6</v>
      </c>
      <c r="F551" s="46">
        <v>6.19</v>
      </c>
      <c r="G551" s="46">
        <v>0.38</v>
      </c>
      <c r="H551" s="46">
        <v>-63.813499999999998</v>
      </c>
      <c r="I551" s="49">
        <f>IF(Table2[[#This Row],[Order Priority]]=Introduction!$B$42,1,0)</f>
        <v>0</v>
      </c>
      <c r="J551" s="49">
        <f>IF(Table2[[#This Row],[Order Priority]]=Introduction!$B$43,1,0)</f>
        <v>0</v>
      </c>
      <c r="K551" s="49">
        <f>IF(Table2[[#This Row],[Order Priority]]=Introduction!$B$44,1,0)</f>
        <v>1</v>
      </c>
      <c r="L551" s="49">
        <f>IF(Table2[[#This Row],[Order Priority]]=Introduction!$B$45,1,0)</f>
        <v>0</v>
      </c>
      <c r="M551" s="49">
        <f>IF(Table2[[#This Row],[Ship Mode]]=Introduction!$C$42,1,0)</f>
        <v>0</v>
      </c>
      <c r="N551" s="48">
        <f>IF(Table2[[#This Row],[Ship Mode]]=Introduction!$C$44,1,0)</f>
        <v>1</v>
      </c>
      <c r="O551" s="48">
        <f>IF(Table2[[#This Row],[Customer Segment]]=Introduction!$D$45,1,0)</f>
        <v>0</v>
      </c>
      <c r="P551" s="48">
        <f>IF(Table2[[#This Row],[Customer Segment]]=Introduction!$D$42,1,0)</f>
        <v>0</v>
      </c>
      <c r="Q551" s="48">
        <f>IF(Table2[[#This Row],[Customer Segment]]=Introduction!$D$44,1,0)</f>
        <v>1</v>
      </c>
      <c r="R551" s="38">
        <v>75.81</v>
      </c>
      <c r="S5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customFormat="1" x14ac:dyDescent="0.2">
      <c r="A552" s="1" t="s">
        <v>23</v>
      </c>
      <c r="B552" s="1" t="s">
        <v>14</v>
      </c>
      <c r="C552" s="1" t="s">
        <v>47</v>
      </c>
      <c r="D552" s="44">
        <v>7.0000000000000007E-2</v>
      </c>
      <c r="E552" s="44">
        <v>699.99</v>
      </c>
      <c r="F552" s="44">
        <v>24.49</v>
      </c>
      <c r="G552" s="44">
        <v>0.54</v>
      </c>
      <c r="H552" s="44">
        <v>325.29000000000002</v>
      </c>
      <c r="I552" s="49">
        <f>IF(Table2[[#This Row],[Order Priority]]=Introduction!$B$42,1,0)</f>
        <v>0</v>
      </c>
      <c r="J552" s="49">
        <f>IF(Table2[[#This Row],[Order Priority]]=Introduction!$B$43,1,0)</f>
        <v>0</v>
      </c>
      <c r="K552" s="49">
        <f>IF(Table2[[#This Row],[Order Priority]]=Introduction!$B$44,1,0)</f>
        <v>1</v>
      </c>
      <c r="L552" s="49">
        <f>IF(Table2[[#This Row],[Order Priority]]=Introduction!$B$45,1,0)</f>
        <v>0</v>
      </c>
      <c r="M552" s="49">
        <f>IF(Table2[[#This Row],[Ship Mode]]=Introduction!$C$42,1,0)</f>
        <v>0</v>
      </c>
      <c r="N552" s="48">
        <f>IF(Table2[[#This Row],[Ship Mode]]=Introduction!$C$44,1,0)</f>
        <v>1</v>
      </c>
      <c r="O552" s="48">
        <f>IF(Table2[[#This Row],[Customer Segment]]=Introduction!$D$45,1,0)</f>
        <v>0</v>
      </c>
      <c r="P552" s="48">
        <f>IF(Table2[[#This Row],[Customer Segment]]=Introduction!$D$42,1,0)</f>
        <v>0</v>
      </c>
      <c r="Q552" s="48">
        <f>IF(Table2[[#This Row],[Customer Segment]]=Introduction!$D$44,1,0)</f>
        <v>1</v>
      </c>
      <c r="R552" s="41">
        <v>2630</v>
      </c>
      <c r="S5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customFormat="1" x14ac:dyDescent="0.2">
      <c r="A553" s="1" t="s">
        <v>23</v>
      </c>
      <c r="B553" s="1" t="s">
        <v>14</v>
      </c>
      <c r="C553" s="1" t="s">
        <v>70</v>
      </c>
      <c r="D553" s="46">
        <v>0.1</v>
      </c>
      <c r="E553" s="46">
        <v>11.58</v>
      </c>
      <c r="F553" s="46">
        <v>6.97</v>
      </c>
      <c r="G553" s="46">
        <v>0.35</v>
      </c>
      <c r="H553" s="46">
        <v>-8.3979999999999997</v>
      </c>
      <c r="I553" s="49">
        <f>IF(Table2[[#This Row],[Order Priority]]=Introduction!$B$42,1,0)</f>
        <v>0</v>
      </c>
      <c r="J553" s="49">
        <f>IF(Table2[[#This Row],[Order Priority]]=Introduction!$B$43,1,0)</f>
        <v>0</v>
      </c>
      <c r="K553" s="49">
        <f>IF(Table2[[#This Row],[Order Priority]]=Introduction!$B$44,1,0)</f>
        <v>1</v>
      </c>
      <c r="L553" s="49">
        <f>IF(Table2[[#This Row],[Order Priority]]=Introduction!$B$45,1,0)</f>
        <v>0</v>
      </c>
      <c r="M553" s="49">
        <f>IF(Table2[[#This Row],[Ship Mode]]=Introduction!$C$42,1,0)</f>
        <v>0</v>
      </c>
      <c r="N553" s="48">
        <f>IF(Table2[[#This Row],[Ship Mode]]=Introduction!$C$44,1,0)</f>
        <v>1</v>
      </c>
      <c r="O553" s="48">
        <f>IF(Table2[[#This Row],[Customer Segment]]=Introduction!$D$45,1,0)</f>
        <v>0</v>
      </c>
      <c r="P553" s="48">
        <f>IF(Table2[[#This Row],[Customer Segment]]=Introduction!$D$42,1,0)</f>
        <v>0</v>
      </c>
      <c r="Q553" s="48">
        <f>IF(Table2[[#This Row],[Customer Segment]]=Introduction!$D$44,1,0)</f>
        <v>0</v>
      </c>
      <c r="R553" s="38">
        <v>14.53</v>
      </c>
      <c r="S5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customFormat="1" x14ac:dyDescent="0.2">
      <c r="A554" s="1" t="s">
        <v>92</v>
      </c>
      <c r="B554" s="1" t="s">
        <v>2</v>
      </c>
      <c r="C554" s="1" t="s">
        <v>47</v>
      </c>
      <c r="D554" s="44">
        <v>0.02</v>
      </c>
      <c r="E554" s="44">
        <v>160.97999999999999</v>
      </c>
      <c r="F554" s="44">
        <v>30</v>
      </c>
      <c r="G554" s="44">
        <v>0.62</v>
      </c>
      <c r="H554" s="44">
        <v>-51.116</v>
      </c>
      <c r="I554" s="49">
        <f>IF(Table2[[#This Row],[Order Priority]]=Introduction!$B$42,1,0)</f>
        <v>0</v>
      </c>
      <c r="J554" s="49">
        <f>IF(Table2[[#This Row],[Order Priority]]=Introduction!$B$43,1,0)</f>
        <v>0</v>
      </c>
      <c r="K554" s="49">
        <f>IF(Table2[[#This Row],[Order Priority]]=Introduction!$B$44,1,0)</f>
        <v>0</v>
      </c>
      <c r="L554" s="49">
        <f>IF(Table2[[#This Row],[Order Priority]]=Introduction!$B$45,1,0)</f>
        <v>1</v>
      </c>
      <c r="M554" s="49">
        <f>IF(Table2[[#This Row],[Ship Mode]]=Introduction!$C$42,1,0)</f>
        <v>1</v>
      </c>
      <c r="N554" s="48">
        <f>IF(Table2[[#This Row],[Ship Mode]]=Introduction!$C$44,1,0)</f>
        <v>0</v>
      </c>
      <c r="O554" s="48">
        <f>IF(Table2[[#This Row],[Customer Segment]]=Introduction!$D$45,1,0)</f>
        <v>0</v>
      </c>
      <c r="P554" s="48">
        <f>IF(Table2[[#This Row],[Customer Segment]]=Introduction!$D$42,1,0)</f>
        <v>0</v>
      </c>
      <c r="Q554" s="48">
        <f>IF(Table2[[#This Row],[Customer Segment]]=Introduction!$D$44,1,0)</f>
        <v>1</v>
      </c>
      <c r="R554" s="41">
        <v>192.49</v>
      </c>
      <c r="S5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customFormat="1" x14ac:dyDescent="0.2">
      <c r="A555" s="1" t="s">
        <v>92</v>
      </c>
      <c r="B555" s="1" t="s">
        <v>14</v>
      </c>
      <c r="C555" s="1" t="s">
        <v>3</v>
      </c>
      <c r="D555" s="46">
        <v>0</v>
      </c>
      <c r="E555" s="46">
        <v>7.1</v>
      </c>
      <c r="F555" s="46">
        <v>6.05</v>
      </c>
      <c r="G555" s="46">
        <v>0.39</v>
      </c>
      <c r="H555" s="46">
        <v>-60.145000000000003</v>
      </c>
      <c r="I555" s="49">
        <f>IF(Table2[[#This Row],[Order Priority]]=Introduction!$B$42,1,0)</f>
        <v>0</v>
      </c>
      <c r="J555" s="49">
        <f>IF(Table2[[#This Row],[Order Priority]]=Introduction!$B$43,1,0)</f>
        <v>0</v>
      </c>
      <c r="K555" s="49">
        <f>IF(Table2[[#This Row],[Order Priority]]=Introduction!$B$44,1,0)</f>
        <v>0</v>
      </c>
      <c r="L555" s="49">
        <f>IF(Table2[[#This Row],[Order Priority]]=Introduction!$B$45,1,0)</f>
        <v>1</v>
      </c>
      <c r="M555" s="49">
        <f>IF(Table2[[#This Row],[Ship Mode]]=Introduction!$C$42,1,0)</f>
        <v>0</v>
      </c>
      <c r="N555" s="48">
        <f>IF(Table2[[#This Row],[Ship Mode]]=Introduction!$C$44,1,0)</f>
        <v>1</v>
      </c>
      <c r="O555" s="48">
        <f>IF(Table2[[#This Row],[Customer Segment]]=Introduction!$D$45,1,0)</f>
        <v>1</v>
      </c>
      <c r="P555" s="48">
        <f>IF(Table2[[#This Row],[Customer Segment]]=Introduction!$D$42,1,0)</f>
        <v>0</v>
      </c>
      <c r="Q555" s="48">
        <f>IF(Table2[[#This Row],[Customer Segment]]=Introduction!$D$44,1,0)</f>
        <v>0</v>
      </c>
      <c r="R555" s="38">
        <v>208.83</v>
      </c>
      <c r="S5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customFormat="1" x14ac:dyDescent="0.2">
      <c r="A556" s="1" t="s">
        <v>92</v>
      </c>
      <c r="B556" s="1" t="s">
        <v>63</v>
      </c>
      <c r="C556" s="1" t="s">
        <v>3</v>
      </c>
      <c r="D556" s="44">
        <v>0.01</v>
      </c>
      <c r="E556" s="44">
        <v>4.9800000000000004</v>
      </c>
      <c r="F556" s="44">
        <v>4.62</v>
      </c>
      <c r="G556" s="44">
        <v>0.64</v>
      </c>
      <c r="H556" s="44">
        <v>-111.72</v>
      </c>
      <c r="I556" s="49">
        <f>IF(Table2[[#This Row],[Order Priority]]=Introduction!$B$42,1,0)</f>
        <v>0</v>
      </c>
      <c r="J556" s="49">
        <f>IF(Table2[[#This Row],[Order Priority]]=Introduction!$B$43,1,0)</f>
        <v>0</v>
      </c>
      <c r="K556" s="49">
        <f>IF(Table2[[#This Row],[Order Priority]]=Introduction!$B$44,1,0)</f>
        <v>0</v>
      </c>
      <c r="L556" s="49">
        <f>IF(Table2[[#This Row],[Order Priority]]=Introduction!$B$45,1,0)</f>
        <v>1</v>
      </c>
      <c r="M556" s="49">
        <f>IF(Table2[[#This Row],[Ship Mode]]=Introduction!$C$42,1,0)</f>
        <v>0</v>
      </c>
      <c r="N556" s="48">
        <f>IF(Table2[[#This Row],[Ship Mode]]=Introduction!$C$44,1,0)</f>
        <v>0</v>
      </c>
      <c r="O556" s="48">
        <f>IF(Table2[[#This Row],[Customer Segment]]=Introduction!$D$45,1,0)</f>
        <v>1</v>
      </c>
      <c r="P556" s="48">
        <f>IF(Table2[[#This Row],[Customer Segment]]=Introduction!$D$42,1,0)</f>
        <v>0</v>
      </c>
      <c r="Q556" s="48">
        <f>IF(Table2[[#This Row],[Customer Segment]]=Introduction!$D$44,1,0)</f>
        <v>0</v>
      </c>
      <c r="R556" s="41">
        <v>228.3</v>
      </c>
      <c r="S5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customFormat="1" x14ac:dyDescent="0.2">
      <c r="A557" s="1" t="s">
        <v>92</v>
      </c>
      <c r="B557" s="1" t="s">
        <v>14</v>
      </c>
      <c r="C557" s="1" t="s">
        <v>3</v>
      </c>
      <c r="D557" s="46">
        <v>0.06</v>
      </c>
      <c r="E557" s="46">
        <v>5.68</v>
      </c>
      <c r="F557" s="46">
        <v>1.39</v>
      </c>
      <c r="G557" s="46">
        <v>0.38</v>
      </c>
      <c r="H557" s="46">
        <v>33.01</v>
      </c>
      <c r="I557" s="49">
        <f>IF(Table2[[#This Row],[Order Priority]]=Introduction!$B$42,1,0)</f>
        <v>0</v>
      </c>
      <c r="J557" s="49">
        <f>IF(Table2[[#This Row],[Order Priority]]=Introduction!$B$43,1,0)</f>
        <v>0</v>
      </c>
      <c r="K557" s="49">
        <f>IF(Table2[[#This Row],[Order Priority]]=Introduction!$B$44,1,0)</f>
        <v>0</v>
      </c>
      <c r="L557" s="49">
        <f>IF(Table2[[#This Row],[Order Priority]]=Introduction!$B$45,1,0)</f>
        <v>1</v>
      </c>
      <c r="M557" s="49">
        <f>IF(Table2[[#This Row],[Ship Mode]]=Introduction!$C$42,1,0)</f>
        <v>0</v>
      </c>
      <c r="N557" s="48">
        <f>IF(Table2[[#This Row],[Ship Mode]]=Introduction!$C$44,1,0)</f>
        <v>1</v>
      </c>
      <c r="O557" s="48">
        <f>IF(Table2[[#This Row],[Customer Segment]]=Introduction!$D$45,1,0)</f>
        <v>1</v>
      </c>
      <c r="P557" s="48">
        <f>IF(Table2[[#This Row],[Customer Segment]]=Introduction!$D$42,1,0)</f>
        <v>0</v>
      </c>
      <c r="Q557" s="48">
        <f>IF(Table2[[#This Row],[Customer Segment]]=Introduction!$D$44,1,0)</f>
        <v>0</v>
      </c>
      <c r="R557" s="38">
        <v>129.53</v>
      </c>
      <c r="S5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customFormat="1" x14ac:dyDescent="0.2">
      <c r="A558" s="1" t="s">
        <v>92</v>
      </c>
      <c r="B558" s="1" t="s">
        <v>63</v>
      </c>
      <c r="C558" s="1" t="s">
        <v>3</v>
      </c>
      <c r="D558" s="44">
        <v>0.01</v>
      </c>
      <c r="E558" s="44">
        <v>4.9800000000000004</v>
      </c>
      <c r="F558" s="44">
        <v>4.62</v>
      </c>
      <c r="G558" s="44">
        <v>0.64</v>
      </c>
      <c r="H558" s="44">
        <v>-111.72</v>
      </c>
      <c r="I558" s="49">
        <f>IF(Table2[[#This Row],[Order Priority]]=Introduction!$B$42,1,0)</f>
        <v>0</v>
      </c>
      <c r="J558" s="49">
        <f>IF(Table2[[#This Row],[Order Priority]]=Introduction!$B$43,1,0)</f>
        <v>0</v>
      </c>
      <c r="K558" s="49">
        <f>IF(Table2[[#This Row],[Order Priority]]=Introduction!$B$44,1,0)</f>
        <v>0</v>
      </c>
      <c r="L558" s="49">
        <f>IF(Table2[[#This Row],[Order Priority]]=Introduction!$B$45,1,0)</f>
        <v>1</v>
      </c>
      <c r="M558" s="49">
        <f>IF(Table2[[#This Row],[Ship Mode]]=Introduction!$C$42,1,0)</f>
        <v>0</v>
      </c>
      <c r="N558" s="48">
        <f>IF(Table2[[#This Row],[Ship Mode]]=Introduction!$C$44,1,0)</f>
        <v>0</v>
      </c>
      <c r="O558" s="48">
        <f>IF(Table2[[#This Row],[Customer Segment]]=Introduction!$D$45,1,0)</f>
        <v>1</v>
      </c>
      <c r="P558" s="48">
        <f>IF(Table2[[#This Row],[Customer Segment]]=Introduction!$D$42,1,0)</f>
        <v>0</v>
      </c>
      <c r="Q558" s="48">
        <f>IF(Table2[[#This Row],[Customer Segment]]=Introduction!$D$44,1,0)</f>
        <v>0</v>
      </c>
      <c r="R558" s="41">
        <v>55.68</v>
      </c>
      <c r="S5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customFormat="1" x14ac:dyDescent="0.2">
      <c r="A559" s="1" t="s">
        <v>92</v>
      </c>
      <c r="B559" s="1" t="s">
        <v>14</v>
      </c>
      <c r="C559" s="1" t="s">
        <v>47</v>
      </c>
      <c r="D559" s="46">
        <v>0</v>
      </c>
      <c r="E559" s="46">
        <v>209.37</v>
      </c>
      <c r="F559" s="46">
        <v>69</v>
      </c>
      <c r="G559" s="46">
        <v>0.79</v>
      </c>
      <c r="H559" s="46">
        <v>-263.11192907999998</v>
      </c>
      <c r="I559" s="49">
        <f>IF(Table2[[#This Row],[Order Priority]]=Introduction!$B$42,1,0)</f>
        <v>0</v>
      </c>
      <c r="J559" s="49">
        <f>IF(Table2[[#This Row],[Order Priority]]=Introduction!$B$43,1,0)</f>
        <v>0</v>
      </c>
      <c r="K559" s="49">
        <f>IF(Table2[[#This Row],[Order Priority]]=Introduction!$B$44,1,0)</f>
        <v>0</v>
      </c>
      <c r="L559" s="49">
        <f>IF(Table2[[#This Row],[Order Priority]]=Introduction!$B$45,1,0)</f>
        <v>1</v>
      </c>
      <c r="M559" s="49">
        <f>IF(Table2[[#This Row],[Ship Mode]]=Introduction!$C$42,1,0)</f>
        <v>0</v>
      </c>
      <c r="N559" s="48">
        <f>IF(Table2[[#This Row],[Ship Mode]]=Introduction!$C$44,1,0)</f>
        <v>1</v>
      </c>
      <c r="O559" s="48">
        <f>IF(Table2[[#This Row],[Customer Segment]]=Introduction!$D$45,1,0)</f>
        <v>0</v>
      </c>
      <c r="P559" s="48">
        <f>IF(Table2[[#This Row],[Customer Segment]]=Introduction!$D$42,1,0)</f>
        <v>0</v>
      </c>
      <c r="Q559" s="48">
        <f>IF(Table2[[#This Row],[Customer Segment]]=Introduction!$D$44,1,0)</f>
        <v>1</v>
      </c>
      <c r="R559" s="38">
        <v>1959.88</v>
      </c>
      <c r="S5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customFormat="1" x14ac:dyDescent="0.2">
      <c r="A560" s="1" t="s">
        <v>46</v>
      </c>
      <c r="B560" s="1" t="s">
        <v>63</v>
      </c>
      <c r="C560" s="1" t="s">
        <v>70</v>
      </c>
      <c r="D560" s="44">
        <v>0.05</v>
      </c>
      <c r="E560" s="44">
        <v>25.99</v>
      </c>
      <c r="F560" s="44">
        <v>5.37</v>
      </c>
      <c r="G560" s="44">
        <v>0.56000000000000005</v>
      </c>
      <c r="H560" s="44">
        <v>220.35720000000001</v>
      </c>
      <c r="I560" s="49">
        <f>IF(Table2[[#This Row],[Order Priority]]=Introduction!$B$42,1,0)</f>
        <v>0</v>
      </c>
      <c r="J560" s="49">
        <f>IF(Table2[[#This Row],[Order Priority]]=Introduction!$B$43,1,0)</f>
        <v>0</v>
      </c>
      <c r="K560" s="49">
        <f>IF(Table2[[#This Row],[Order Priority]]=Introduction!$B$44,1,0)</f>
        <v>0</v>
      </c>
      <c r="L560" s="49">
        <f>IF(Table2[[#This Row],[Order Priority]]=Introduction!$B$45,1,0)</f>
        <v>0</v>
      </c>
      <c r="M560" s="49">
        <f>IF(Table2[[#This Row],[Ship Mode]]=Introduction!$C$42,1,0)</f>
        <v>0</v>
      </c>
      <c r="N560" s="48">
        <f>IF(Table2[[#This Row],[Ship Mode]]=Introduction!$C$44,1,0)</f>
        <v>0</v>
      </c>
      <c r="O560" s="48">
        <f>IF(Table2[[#This Row],[Customer Segment]]=Introduction!$D$45,1,0)</f>
        <v>0</v>
      </c>
      <c r="P560" s="48">
        <f>IF(Table2[[#This Row],[Customer Segment]]=Introduction!$D$42,1,0)</f>
        <v>0</v>
      </c>
      <c r="Q560" s="48">
        <f>IF(Table2[[#This Row],[Customer Segment]]=Introduction!$D$44,1,0)</f>
        <v>0</v>
      </c>
      <c r="R560" s="41">
        <v>451.35</v>
      </c>
      <c r="S5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customFormat="1" x14ac:dyDescent="0.2">
      <c r="A561" s="1" t="s">
        <v>1</v>
      </c>
      <c r="B561" s="1" t="s">
        <v>63</v>
      </c>
      <c r="C561" s="1" t="s">
        <v>70</v>
      </c>
      <c r="D561" s="46">
        <v>0.05</v>
      </c>
      <c r="E561" s="46">
        <v>6.04</v>
      </c>
      <c r="F561" s="46">
        <v>2.14</v>
      </c>
      <c r="G561" s="46">
        <v>0.38</v>
      </c>
      <c r="H561" s="46">
        <v>-4.1399999999999997</v>
      </c>
      <c r="I561" s="49">
        <f>IF(Table2[[#This Row],[Order Priority]]=Introduction!$B$42,1,0)</f>
        <v>1</v>
      </c>
      <c r="J561" s="49">
        <f>IF(Table2[[#This Row],[Order Priority]]=Introduction!$B$43,1,0)</f>
        <v>0</v>
      </c>
      <c r="K561" s="49">
        <f>IF(Table2[[#This Row],[Order Priority]]=Introduction!$B$44,1,0)</f>
        <v>0</v>
      </c>
      <c r="L561" s="49">
        <f>IF(Table2[[#This Row],[Order Priority]]=Introduction!$B$45,1,0)</f>
        <v>0</v>
      </c>
      <c r="M561" s="49">
        <f>IF(Table2[[#This Row],[Ship Mode]]=Introduction!$C$42,1,0)</f>
        <v>0</v>
      </c>
      <c r="N561" s="48">
        <f>IF(Table2[[#This Row],[Ship Mode]]=Introduction!$C$44,1,0)</f>
        <v>0</v>
      </c>
      <c r="O561" s="48">
        <f>IF(Table2[[#This Row],[Customer Segment]]=Introduction!$D$45,1,0)</f>
        <v>0</v>
      </c>
      <c r="P561" s="48">
        <f>IF(Table2[[#This Row],[Customer Segment]]=Introduction!$D$42,1,0)</f>
        <v>0</v>
      </c>
      <c r="Q561" s="48">
        <f>IF(Table2[[#This Row],[Customer Segment]]=Introduction!$D$44,1,0)</f>
        <v>0</v>
      </c>
      <c r="R561" s="38">
        <v>8.41</v>
      </c>
      <c r="S5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customFormat="1" x14ac:dyDescent="0.2">
      <c r="A562" s="1" t="s">
        <v>13</v>
      </c>
      <c r="B562" s="1" t="s">
        <v>14</v>
      </c>
      <c r="C562" s="1" t="s">
        <v>15</v>
      </c>
      <c r="D562" s="44">
        <v>0.04</v>
      </c>
      <c r="E562" s="44">
        <v>62.18</v>
      </c>
      <c r="F562" s="44">
        <v>10.84</v>
      </c>
      <c r="G562" s="44">
        <v>0.63</v>
      </c>
      <c r="H562" s="44">
        <v>125.8077</v>
      </c>
      <c r="I562" s="49">
        <f>IF(Table2[[#This Row],[Order Priority]]=Introduction!$B$42,1,0)</f>
        <v>0</v>
      </c>
      <c r="J562" s="49">
        <f>IF(Table2[[#This Row],[Order Priority]]=Introduction!$B$43,1,0)</f>
        <v>1</v>
      </c>
      <c r="K562" s="49">
        <f>IF(Table2[[#This Row],[Order Priority]]=Introduction!$B$44,1,0)</f>
        <v>0</v>
      </c>
      <c r="L562" s="49">
        <f>IF(Table2[[#This Row],[Order Priority]]=Introduction!$B$45,1,0)</f>
        <v>0</v>
      </c>
      <c r="M562" s="49">
        <f>IF(Table2[[#This Row],[Ship Mode]]=Introduction!$C$42,1,0)</f>
        <v>0</v>
      </c>
      <c r="N562" s="48">
        <f>IF(Table2[[#This Row],[Ship Mode]]=Introduction!$C$44,1,0)</f>
        <v>1</v>
      </c>
      <c r="O562" s="48">
        <f>IF(Table2[[#This Row],[Customer Segment]]=Introduction!$D$45,1,0)</f>
        <v>0</v>
      </c>
      <c r="P562" s="48">
        <f>IF(Table2[[#This Row],[Customer Segment]]=Introduction!$D$42,1,0)</f>
        <v>1</v>
      </c>
      <c r="Q562" s="48">
        <f>IF(Table2[[#This Row],[Customer Segment]]=Introduction!$D$44,1,0)</f>
        <v>0</v>
      </c>
      <c r="R562" s="41">
        <v>182.33</v>
      </c>
      <c r="S5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customFormat="1" x14ac:dyDescent="0.2">
      <c r="A563" s="1" t="s">
        <v>13</v>
      </c>
      <c r="B563" s="1" t="s">
        <v>14</v>
      </c>
      <c r="C563" s="1" t="s">
        <v>70</v>
      </c>
      <c r="D563" s="46">
        <v>0.03</v>
      </c>
      <c r="E563" s="46">
        <v>40.99</v>
      </c>
      <c r="F563" s="46">
        <v>19.989999999999998</v>
      </c>
      <c r="G563" s="46">
        <v>0.36</v>
      </c>
      <c r="H563" s="46">
        <v>395.30799999999999</v>
      </c>
      <c r="I563" s="49">
        <f>IF(Table2[[#This Row],[Order Priority]]=Introduction!$B$42,1,0)</f>
        <v>0</v>
      </c>
      <c r="J563" s="49">
        <f>IF(Table2[[#This Row],[Order Priority]]=Introduction!$B$43,1,0)</f>
        <v>1</v>
      </c>
      <c r="K563" s="49">
        <f>IF(Table2[[#This Row],[Order Priority]]=Introduction!$B$44,1,0)</f>
        <v>0</v>
      </c>
      <c r="L563" s="49">
        <f>IF(Table2[[#This Row],[Order Priority]]=Introduction!$B$45,1,0)</f>
        <v>0</v>
      </c>
      <c r="M563" s="49">
        <f>IF(Table2[[#This Row],[Ship Mode]]=Introduction!$C$42,1,0)</f>
        <v>0</v>
      </c>
      <c r="N563" s="48">
        <f>IF(Table2[[#This Row],[Ship Mode]]=Introduction!$C$44,1,0)</f>
        <v>1</v>
      </c>
      <c r="O563" s="48">
        <f>IF(Table2[[#This Row],[Customer Segment]]=Introduction!$D$45,1,0)</f>
        <v>0</v>
      </c>
      <c r="P563" s="48">
        <f>IF(Table2[[#This Row],[Customer Segment]]=Introduction!$D$42,1,0)</f>
        <v>0</v>
      </c>
      <c r="Q563" s="48">
        <f>IF(Table2[[#This Row],[Customer Segment]]=Introduction!$D$44,1,0)</f>
        <v>0</v>
      </c>
      <c r="R563" s="38">
        <v>885.65</v>
      </c>
      <c r="S5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customFormat="1" x14ac:dyDescent="0.2">
      <c r="A564" s="1" t="s">
        <v>1</v>
      </c>
      <c r="B564" s="1" t="s">
        <v>14</v>
      </c>
      <c r="C564" s="1" t="s">
        <v>70</v>
      </c>
      <c r="D564" s="44">
        <v>0.01</v>
      </c>
      <c r="E564" s="44">
        <v>15.99</v>
      </c>
      <c r="F564" s="44">
        <v>13.18</v>
      </c>
      <c r="G564" s="44">
        <v>0.37</v>
      </c>
      <c r="H564" s="44">
        <v>-99.43544</v>
      </c>
      <c r="I564" s="49">
        <f>IF(Table2[[#This Row],[Order Priority]]=Introduction!$B$42,1,0)</f>
        <v>1</v>
      </c>
      <c r="J564" s="49">
        <f>IF(Table2[[#This Row],[Order Priority]]=Introduction!$B$43,1,0)</f>
        <v>0</v>
      </c>
      <c r="K564" s="49">
        <f>IF(Table2[[#This Row],[Order Priority]]=Introduction!$B$44,1,0)</f>
        <v>0</v>
      </c>
      <c r="L564" s="49">
        <f>IF(Table2[[#This Row],[Order Priority]]=Introduction!$B$45,1,0)</f>
        <v>0</v>
      </c>
      <c r="M564" s="49">
        <f>IF(Table2[[#This Row],[Ship Mode]]=Introduction!$C$42,1,0)</f>
        <v>0</v>
      </c>
      <c r="N564" s="48">
        <f>IF(Table2[[#This Row],[Ship Mode]]=Introduction!$C$44,1,0)</f>
        <v>1</v>
      </c>
      <c r="O564" s="48">
        <f>IF(Table2[[#This Row],[Customer Segment]]=Introduction!$D$45,1,0)</f>
        <v>0</v>
      </c>
      <c r="P564" s="48">
        <f>IF(Table2[[#This Row],[Customer Segment]]=Introduction!$D$42,1,0)</f>
        <v>0</v>
      </c>
      <c r="Q564" s="48">
        <f>IF(Table2[[#This Row],[Customer Segment]]=Introduction!$D$44,1,0)</f>
        <v>0</v>
      </c>
      <c r="R564" s="41">
        <v>377.44</v>
      </c>
      <c r="S5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customFormat="1" x14ac:dyDescent="0.2">
      <c r="A565" s="1" t="s">
        <v>1</v>
      </c>
      <c r="B565" s="1" t="s">
        <v>14</v>
      </c>
      <c r="C565" s="1" t="s">
        <v>47</v>
      </c>
      <c r="D565" s="46">
        <v>0.06</v>
      </c>
      <c r="E565" s="46">
        <v>47.98</v>
      </c>
      <c r="F565" s="46">
        <v>3.61</v>
      </c>
      <c r="G565" s="46">
        <v>0.71</v>
      </c>
      <c r="H565" s="46">
        <v>596.80799999999999</v>
      </c>
      <c r="I565" s="49">
        <f>IF(Table2[[#This Row],[Order Priority]]=Introduction!$B$42,1,0)</f>
        <v>1</v>
      </c>
      <c r="J565" s="49">
        <f>IF(Table2[[#This Row],[Order Priority]]=Introduction!$B$43,1,0)</f>
        <v>0</v>
      </c>
      <c r="K565" s="49">
        <f>IF(Table2[[#This Row],[Order Priority]]=Introduction!$B$44,1,0)</f>
        <v>0</v>
      </c>
      <c r="L565" s="49">
        <f>IF(Table2[[#This Row],[Order Priority]]=Introduction!$B$45,1,0)</f>
        <v>0</v>
      </c>
      <c r="M565" s="49">
        <f>IF(Table2[[#This Row],[Ship Mode]]=Introduction!$C$42,1,0)</f>
        <v>0</v>
      </c>
      <c r="N565" s="48">
        <f>IF(Table2[[#This Row],[Ship Mode]]=Introduction!$C$44,1,0)</f>
        <v>1</v>
      </c>
      <c r="O565" s="48">
        <f>IF(Table2[[#This Row],[Customer Segment]]=Introduction!$D$45,1,0)</f>
        <v>0</v>
      </c>
      <c r="P565" s="48">
        <f>IF(Table2[[#This Row],[Customer Segment]]=Introduction!$D$42,1,0)</f>
        <v>0</v>
      </c>
      <c r="Q565" s="48">
        <f>IF(Table2[[#This Row],[Customer Segment]]=Introduction!$D$44,1,0)</f>
        <v>1</v>
      </c>
      <c r="R565" s="38">
        <v>97.96</v>
      </c>
      <c r="S5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customFormat="1" x14ac:dyDescent="0.2">
      <c r="A566" s="1" t="s">
        <v>13</v>
      </c>
      <c r="B566" s="1" t="s">
        <v>14</v>
      </c>
      <c r="C566" s="1" t="s">
        <v>47</v>
      </c>
      <c r="D566" s="44">
        <v>0.01</v>
      </c>
      <c r="E566" s="44">
        <v>5.44</v>
      </c>
      <c r="F566" s="44">
        <v>7.46</v>
      </c>
      <c r="G566" s="44">
        <v>0.36</v>
      </c>
      <c r="H566" s="44">
        <v>-18.478200000000001</v>
      </c>
      <c r="I566" s="49">
        <f>IF(Table2[[#This Row],[Order Priority]]=Introduction!$B$42,1,0)</f>
        <v>0</v>
      </c>
      <c r="J566" s="49">
        <f>IF(Table2[[#This Row],[Order Priority]]=Introduction!$B$43,1,0)</f>
        <v>1</v>
      </c>
      <c r="K566" s="49">
        <f>IF(Table2[[#This Row],[Order Priority]]=Introduction!$B$44,1,0)</f>
        <v>0</v>
      </c>
      <c r="L566" s="49">
        <f>IF(Table2[[#This Row],[Order Priority]]=Introduction!$B$45,1,0)</f>
        <v>0</v>
      </c>
      <c r="M566" s="49">
        <f>IF(Table2[[#This Row],[Ship Mode]]=Introduction!$C$42,1,0)</f>
        <v>0</v>
      </c>
      <c r="N566" s="48">
        <f>IF(Table2[[#This Row],[Ship Mode]]=Introduction!$C$44,1,0)</f>
        <v>1</v>
      </c>
      <c r="O566" s="48">
        <f>IF(Table2[[#This Row],[Customer Segment]]=Introduction!$D$45,1,0)</f>
        <v>0</v>
      </c>
      <c r="P566" s="48">
        <f>IF(Table2[[#This Row],[Customer Segment]]=Introduction!$D$42,1,0)</f>
        <v>0</v>
      </c>
      <c r="Q566" s="48">
        <f>IF(Table2[[#This Row],[Customer Segment]]=Introduction!$D$44,1,0)</f>
        <v>1</v>
      </c>
      <c r="R566" s="41">
        <v>19.68</v>
      </c>
      <c r="S5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customFormat="1" x14ac:dyDescent="0.2">
      <c r="A567" s="1" t="s">
        <v>13</v>
      </c>
      <c r="B567" s="1" t="s">
        <v>2</v>
      </c>
      <c r="C567" s="1" t="s">
        <v>47</v>
      </c>
      <c r="D567" s="46">
        <v>0.02</v>
      </c>
      <c r="E567" s="46">
        <v>549.99</v>
      </c>
      <c r="F567" s="46">
        <v>49</v>
      </c>
      <c r="G567" s="46">
        <v>0.35</v>
      </c>
      <c r="H567" s="46">
        <v>-381.84120000000001</v>
      </c>
      <c r="I567" s="49">
        <f>IF(Table2[[#This Row],[Order Priority]]=Introduction!$B$42,1,0)</f>
        <v>0</v>
      </c>
      <c r="J567" s="49">
        <f>IF(Table2[[#This Row],[Order Priority]]=Introduction!$B$43,1,0)</f>
        <v>1</v>
      </c>
      <c r="K567" s="49">
        <f>IF(Table2[[#This Row],[Order Priority]]=Introduction!$B$44,1,0)</f>
        <v>0</v>
      </c>
      <c r="L567" s="49">
        <f>IF(Table2[[#This Row],[Order Priority]]=Introduction!$B$45,1,0)</f>
        <v>0</v>
      </c>
      <c r="M567" s="49">
        <f>IF(Table2[[#This Row],[Ship Mode]]=Introduction!$C$42,1,0)</f>
        <v>1</v>
      </c>
      <c r="N567" s="48">
        <f>IF(Table2[[#This Row],[Ship Mode]]=Introduction!$C$44,1,0)</f>
        <v>0</v>
      </c>
      <c r="O567" s="48">
        <f>IF(Table2[[#This Row],[Customer Segment]]=Introduction!$D$45,1,0)</f>
        <v>0</v>
      </c>
      <c r="P567" s="48">
        <f>IF(Table2[[#This Row],[Customer Segment]]=Introduction!$D$42,1,0)</f>
        <v>0</v>
      </c>
      <c r="Q567" s="48">
        <f>IF(Table2[[#This Row],[Customer Segment]]=Introduction!$D$44,1,0)</f>
        <v>1</v>
      </c>
      <c r="R567" s="38">
        <v>9798.84</v>
      </c>
      <c r="S5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customFormat="1" x14ac:dyDescent="0.2">
      <c r="A568" s="1" t="s">
        <v>13</v>
      </c>
      <c r="B568" s="1" t="s">
        <v>63</v>
      </c>
      <c r="C568" s="1" t="s">
        <v>47</v>
      </c>
      <c r="D568" s="44">
        <v>0.03</v>
      </c>
      <c r="E568" s="44">
        <v>22.01</v>
      </c>
      <c r="F568" s="44">
        <v>5.53</v>
      </c>
      <c r="G568" s="44">
        <v>0.59</v>
      </c>
      <c r="H568" s="44">
        <v>12.5504</v>
      </c>
      <c r="I568" s="49">
        <f>IF(Table2[[#This Row],[Order Priority]]=Introduction!$B$42,1,0)</f>
        <v>0</v>
      </c>
      <c r="J568" s="49">
        <f>IF(Table2[[#This Row],[Order Priority]]=Introduction!$B$43,1,0)</f>
        <v>1</v>
      </c>
      <c r="K568" s="49">
        <f>IF(Table2[[#This Row],[Order Priority]]=Introduction!$B$44,1,0)</f>
        <v>0</v>
      </c>
      <c r="L568" s="49">
        <f>IF(Table2[[#This Row],[Order Priority]]=Introduction!$B$45,1,0)</f>
        <v>0</v>
      </c>
      <c r="M568" s="49">
        <f>IF(Table2[[#This Row],[Ship Mode]]=Introduction!$C$42,1,0)</f>
        <v>0</v>
      </c>
      <c r="N568" s="48">
        <f>IF(Table2[[#This Row],[Ship Mode]]=Introduction!$C$44,1,0)</f>
        <v>0</v>
      </c>
      <c r="O568" s="48">
        <f>IF(Table2[[#This Row],[Customer Segment]]=Introduction!$D$45,1,0)</f>
        <v>0</v>
      </c>
      <c r="P568" s="48">
        <f>IF(Table2[[#This Row],[Customer Segment]]=Introduction!$D$42,1,0)</f>
        <v>0</v>
      </c>
      <c r="Q568" s="48">
        <f>IF(Table2[[#This Row],[Customer Segment]]=Introduction!$D$44,1,0)</f>
        <v>1</v>
      </c>
      <c r="R568" s="41">
        <v>154.11000000000001</v>
      </c>
      <c r="S5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customFormat="1" x14ac:dyDescent="0.2">
      <c r="A569" s="1" t="s">
        <v>13</v>
      </c>
      <c r="B569" s="1" t="s">
        <v>14</v>
      </c>
      <c r="C569" s="1" t="s">
        <v>47</v>
      </c>
      <c r="D569" s="46">
        <v>0.09</v>
      </c>
      <c r="E569" s="46">
        <v>34.76</v>
      </c>
      <c r="F569" s="46">
        <v>8.2200000000000006</v>
      </c>
      <c r="G569" s="46">
        <v>0.56999999999999995</v>
      </c>
      <c r="H569" s="46">
        <v>45.3324</v>
      </c>
      <c r="I569" s="49">
        <f>IF(Table2[[#This Row],[Order Priority]]=Introduction!$B$42,1,0)</f>
        <v>0</v>
      </c>
      <c r="J569" s="49">
        <f>IF(Table2[[#This Row],[Order Priority]]=Introduction!$B$43,1,0)</f>
        <v>1</v>
      </c>
      <c r="K569" s="49">
        <f>IF(Table2[[#This Row],[Order Priority]]=Introduction!$B$44,1,0)</f>
        <v>0</v>
      </c>
      <c r="L569" s="49">
        <f>IF(Table2[[#This Row],[Order Priority]]=Introduction!$B$45,1,0)</f>
        <v>0</v>
      </c>
      <c r="M569" s="49">
        <f>IF(Table2[[#This Row],[Ship Mode]]=Introduction!$C$42,1,0)</f>
        <v>0</v>
      </c>
      <c r="N569" s="48">
        <f>IF(Table2[[#This Row],[Ship Mode]]=Introduction!$C$44,1,0)</f>
        <v>1</v>
      </c>
      <c r="O569" s="48">
        <f>IF(Table2[[#This Row],[Customer Segment]]=Introduction!$D$45,1,0)</f>
        <v>0</v>
      </c>
      <c r="P569" s="48">
        <f>IF(Table2[[#This Row],[Customer Segment]]=Introduction!$D$42,1,0)</f>
        <v>0</v>
      </c>
      <c r="Q569" s="48">
        <f>IF(Table2[[#This Row],[Customer Segment]]=Introduction!$D$44,1,0)</f>
        <v>1</v>
      </c>
      <c r="R569" s="38">
        <v>242.97</v>
      </c>
      <c r="S5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customFormat="1" x14ac:dyDescent="0.2">
      <c r="A570" s="1" t="s">
        <v>92</v>
      </c>
      <c r="B570" s="1" t="s">
        <v>14</v>
      </c>
      <c r="C570" s="1" t="s">
        <v>47</v>
      </c>
      <c r="D570" s="44">
        <v>0.05</v>
      </c>
      <c r="E570" s="44">
        <v>5.18</v>
      </c>
      <c r="F570" s="44">
        <v>2.04</v>
      </c>
      <c r="G570" s="44">
        <v>0.36</v>
      </c>
      <c r="H570" s="44">
        <v>34.010399999999997</v>
      </c>
      <c r="I570" s="49">
        <f>IF(Table2[[#This Row],[Order Priority]]=Introduction!$B$42,1,0)</f>
        <v>0</v>
      </c>
      <c r="J570" s="49">
        <f>IF(Table2[[#This Row],[Order Priority]]=Introduction!$B$43,1,0)</f>
        <v>0</v>
      </c>
      <c r="K570" s="49">
        <f>IF(Table2[[#This Row],[Order Priority]]=Introduction!$B$44,1,0)</f>
        <v>0</v>
      </c>
      <c r="L570" s="49">
        <f>IF(Table2[[#This Row],[Order Priority]]=Introduction!$B$45,1,0)</f>
        <v>1</v>
      </c>
      <c r="M570" s="49">
        <f>IF(Table2[[#This Row],[Ship Mode]]=Introduction!$C$42,1,0)</f>
        <v>0</v>
      </c>
      <c r="N570" s="48">
        <f>IF(Table2[[#This Row],[Ship Mode]]=Introduction!$C$44,1,0)</f>
        <v>1</v>
      </c>
      <c r="O570" s="48">
        <f>IF(Table2[[#This Row],[Customer Segment]]=Introduction!$D$45,1,0)</f>
        <v>0</v>
      </c>
      <c r="P570" s="48">
        <f>IF(Table2[[#This Row],[Customer Segment]]=Introduction!$D$42,1,0)</f>
        <v>0</v>
      </c>
      <c r="Q570" s="48">
        <f>IF(Table2[[#This Row],[Customer Segment]]=Introduction!$D$44,1,0)</f>
        <v>1</v>
      </c>
      <c r="R570" s="41">
        <v>53.54</v>
      </c>
      <c r="S5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customFormat="1" x14ac:dyDescent="0.2">
      <c r="A571" s="1" t="s">
        <v>92</v>
      </c>
      <c r="B571" s="1" t="s">
        <v>14</v>
      </c>
      <c r="C571" s="1" t="s">
        <v>47</v>
      </c>
      <c r="D571" s="46">
        <v>0</v>
      </c>
      <c r="E571" s="46">
        <v>175.99</v>
      </c>
      <c r="F571" s="46">
        <v>4.99</v>
      </c>
      <c r="G571" s="46">
        <v>0.59</v>
      </c>
      <c r="H571" s="46">
        <v>1656.6555000000001</v>
      </c>
      <c r="I571" s="49">
        <f>IF(Table2[[#This Row],[Order Priority]]=Introduction!$B$42,1,0)</f>
        <v>0</v>
      </c>
      <c r="J571" s="49">
        <f>IF(Table2[[#This Row],[Order Priority]]=Introduction!$B$43,1,0)</f>
        <v>0</v>
      </c>
      <c r="K571" s="49">
        <f>IF(Table2[[#This Row],[Order Priority]]=Introduction!$B$44,1,0)</f>
        <v>0</v>
      </c>
      <c r="L571" s="49">
        <f>IF(Table2[[#This Row],[Order Priority]]=Introduction!$B$45,1,0)</f>
        <v>1</v>
      </c>
      <c r="M571" s="49">
        <f>IF(Table2[[#This Row],[Ship Mode]]=Introduction!$C$42,1,0)</f>
        <v>0</v>
      </c>
      <c r="N571" s="48">
        <f>IF(Table2[[#This Row],[Ship Mode]]=Introduction!$C$44,1,0)</f>
        <v>1</v>
      </c>
      <c r="O571" s="48">
        <f>IF(Table2[[#This Row],[Customer Segment]]=Introduction!$D$45,1,0)</f>
        <v>0</v>
      </c>
      <c r="P571" s="48">
        <f>IF(Table2[[#This Row],[Customer Segment]]=Introduction!$D$42,1,0)</f>
        <v>0</v>
      </c>
      <c r="Q571" s="48">
        <f>IF(Table2[[#This Row],[Customer Segment]]=Introduction!$D$44,1,0)</f>
        <v>1</v>
      </c>
      <c r="R571" s="38">
        <v>2400.9499999999998</v>
      </c>
      <c r="S5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customFormat="1" x14ac:dyDescent="0.2">
      <c r="A572" s="1" t="s">
        <v>46</v>
      </c>
      <c r="B572" s="1" t="s">
        <v>2</v>
      </c>
      <c r="C572" s="1" t="s">
        <v>70</v>
      </c>
      <c r="D572" s="44">
        <v>0.09</v>
      </c>
      <c r="E572" s="44">
        <v>355.98</v>
      </c>
      <c r="F572" s="44">
        <v>58.92</v>
      </c>
      <c r="G572" s="44">
        <v>0.64</v>
      </c>
      <c r="H572" s="44">
        <v>1240.25</v>
      </c>
      <c r="I572" s="49">
        <f>IF(Table2[[#This Row],[Order Priority]]=Introduction!$B$42,1,0)</f>
        <v>0</v>
      </c>
      <c r="J572" s="49">
        <f>IF(Table2[[#This Row],[Order Priority]]=Introduction!$B$43,1,0)</f>
        <v>0</v>
      </c>
      <c r="K572" s="49">
        <f>IF(Table2[[#This Row],[Order Priority]]=Introduction!$B$44,1,0)</f>
        <v>0</v>
      </c>
      <c r="L572" s="49">
        <f>IF(Table2[[#This Row],[Order Priority]]=Introduction!$B$45,1,0)</f>
        <v>0</v>
      </c>
      <c r="M572" s="49">
        <f>IF(Table2[[#This Row],[Ship Mode]]=Introduction!$C$42,1,0)</f>
        <v>1</v>
      </c>
      <c r="N572" s="48">
        <f>IF(Table2[[#This Row],[Ship Mode]]=Introduction!$C$44,1,0)</f>
        <v>0</v>
      </c>
      <c r="O572" s="48">
        <f>IF(Table2[[#This Row],[Customer Segment]]=Introduction!$D$45,1,0)</f>
        <v>0</v>
      </c>
      <c r="P572" s="48">
        <f>IF(Table2[[#This Row],[Customer Segment]]=Introduction!$D$42,1,0)</f>
        <v>0</v>
      </c>
      <c r="Q572" s="48">
        <f>IF(Table2[[#This Row],[Customer Segment]]=Introduction!$D$44,1,0)</f>
        <v>0</v>
      </c>
      <c r="R572" s="41">
        <v>10554.63</v>
      </c>
      <c r="S5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customFormat="1" x14ac:dyDescent="0.2">
      <c r="A573" s="1" t="s">
        <v>46</v>
      </c>
      <c r="B573" s="1" t="s">
        <v>2</v>
      </c>
      <c r="C573" s="1" t="s">
        <v>70</v>
      </c>
      <c r="D573" s="46">
        <v>0.04</v>
      </c>
      <c r="E573" s="46">
        <v>218.75</v>
      </c>
      <c r="F573" s="46">
        <v>69.64</v>
      </c>
      <c r="G573" s="46">
        <v>0.77</v>
      </c>
      <c r="H573" s="46">
        <v>-533.23199999999997</v>
      </c>
      <c r="I573" s="49">
        <f>IF(Table2[[#This Row],[Order Priority]]=Introduction!$B$42,1,0)</f>
        <v>0</v>
      </c>
      <c r="J573" s="49">
        <f>IF(Table2[[#This Row],[Order Priority]]=Introduction!$B$43,1,0)</f>
        <v>0</v>
      </c>
      <c r="K573" s="49">
        <f>IF(Table2[[#This Row],[Order Priority]]=Introduction!$B$44,1,0)</f>
        <v>0</v>
      </c>
      <c r="L573" s="49">
        <f>IF(Table2[[#This Row],[Order Priority]]=Introduction!$B$45,1,0)</f>
        <v>0</v>
      </c>
      <c r="M573" s="49">
        <f>IF(Table2[[#This Row],[Ship Mode]]=Introduction!$C$42,1,0)</f>
        <v>1</v>
      </c>
      <c r="N573" s="48">
        <f>IF(Table2[[#This Row],[Ship Mode]]=Introduction!$C$44,1,0)</f>
        <v>0</v>
      </c>
      <c r="O573" s="48">
        <f>IF(Table2[[#This Row],[Customer Segment]]=Introduction!$D$45,1,0)</f>
        <v>0</v>
      </c>
      <c r="P573" s="48">
        <f>IF(Table2[[#This Row],[Customer Segment]]=Introduction!$D$42,1,0)</f>
        <v>0</v>
      </c>
      <c r="Q573" s="48">
        <f>IF(Table2[[#This Row],[Customer Segment]]=Introduction!$D$44,1,0)</f>
        <v>0</v>
      </c>
      <c r="R573" s="38">
        <v>1749.64</v>
      </c>
      <c r="S5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customFormat="1" x14ac:dyDescent="0.2">
      <c r="A574" s="1" t="s">
        <v>46</v>
      </c>
      <c r="B574" s="1" t="s">
        <v>2</v>
      </c>
      <c r="C574" s="1" t="s">
        <v>70</v>
      </c>
      <c r="D574" s="44">
        <v>0.09</v>
      </c>
      <c r="E574" s="44">
        <v>355.98</v>
      </c>
      <c r="F574" s="44">
        <v>58.92</v>
      </c>
      <c r="G574" s="44">
        <v>0.64</v>
      </c>
      <c r="H574" s="44">
        <v>1240.25</v>
      </c>
      <c r="I574" s="49">
        <f>IF(Table2[[#This Row],[Order Priority]]=Introduction!$B$42,1,0)</f>
        <v>0</v>
      </c>
      <c r="J574" s="49">
        <f>IF(Table2[[#This Row],[Order Priority]]=Introduction!$B$43,1,0)</f>
        <v>0</v>
      </c>
      <c r="K574" s="49">
        <f>IF(Table2[[#This Row],[Order Priority]]=Introduction!$B$44,1,0)</f>
        <v>0</v>
      </c>
      <c r="L574" s="49">
        <f>IF(Table2[[#This Row],[Order Priority]]=Introduction!$B$45,1,0)</f>
        <v>0</v>
      </c>
      <c r="M574" s="49">
        <f>IF(Table2[[#This Row],[Ship Mode]]=Introduction!$C$42,1,0)</f>
        <v>1</v>
      </c>
      <c r="N574" s="48">
        <f>IF(Table2[[#This Row],[Ship Mode]]=Introduction!$C$44,1,0)</f>
        <v>0</v>
      </c>
      <c r="O574" s="48">
        <f>IF(Table2[[#This Row],[Customer Segment]]=Introduction!$D$45,1,0)</f>
        <v>0</v>
      </c>
      <c r="P574" s="48">
        <f>IF(Table2[[#This Row],[Customer Segment]]=Introduction!$D$42,1,0)</f>
        <v>0</v>
      </c>
      <c r="Q574" s="48">
        <f>IF(Table2[[#This Row],[Customer Segment]]=Introduction!$D$44,1,0)</f>
        <v>0</v>
      </c>
      <c r="R574" s="41">
        <v>2814.57</v>
      </c>
      <c r="S5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customFormat="1" x14ac:dyDescent="0.2">
      <c r="A575" s="1" t="s">
        <v>13</v>
      </c>
      <c r="B575" s="1" t="s">
        <v>14</v>
      </c>
      <c r="C575" s="1" t="s">
        <v>3</v>
      </c>
      <c r="D575" s="46">
        <v>0.05</v>
      </c>
      <c r="E575" s="46">
        <v>4.28</v>
      </c>
      <c r="F575" s="46">
        <v>5.17</v>
      </c>
      <c r="G575" s="46">
        <v>0.4</v>
      </c>
      <c r="H575" s="46">
        <v>-104.57</v>
      </c>
      <c r="I575" s="49">
        <f>IF(Table2[[#This Row],[Order Priority]]=Introduction!$B$42,1,0)</f>
        <v>0</v>
      </c>
      <c r="J575" s="49">
        <f>IF(Table2[[#This Row],[Order Priority]]=Introduction!$B$43,1,0)</f>
        <v>1</v>
      </c>
      <c r="K575" s="49">
        <f>IF(Table2[[#This Row],[Order Priority]]=Introduction!$B$44,1,0)</f>
        <v>0</v>
      </c>
      <c r="L575" s="49">
        <f>IF(Table2[[#This Row],[Order Priority]]=Introduction!$B$45,1,0)</f>
        <v>0</v>
      </c>
      <c r="M575" s="49">
        <f>IF(Table2[[#This Row],[Ship Mode]]=Introduction!$C$42,1,0)</f>
        <v>0</v>
      </c>
      <c r="N575" s="48">
        <f>IF(Table2[[#This Row],[Ship Mode]]=Introduction!$C$44,1,0)</f>
        <v>1</v>
      </c>
      <c r="O575" s="48">
        <f>IF(Table2[[#This Row],[Customer Segment]]=Introduction!$D$45,1,0)</f>
        <v>1</v>
      </c>
      <c r="P575" s="48">
        <f>IF(Table2[[#This Row],[Customer Segment]]=Introduction!$D$42,1,0)</f>
        <v>0</v>
      </c>
      <c r="Q575" s="48">
        <f>IF(Table2[[#This Row],[Customer Segment]]=Introduction!$D$44,1,0)</f>
        <v>0</v>
      </c>
      <c r="R575" s="38">
        <v>38.58</v>
      </c>
      <c r="S5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customFormat="1" x14ac:dyDescent="0.2">
      <c r="A576" s="1" t="s">
        <v>13</v>
      </c>
      <c r="B576" s="1" t="s">
        <v>14</v>
      </c>
      <c r="C576" s="1" t="s">
        <v>15</v>
      </c>
      <c r="D576" s="44">
        <v>0.03</v>
      </c>
      <c r="E576" s="44">
        <v>39.479999999999997</v>
      </c>
      <c r="F576" s="44">
        <v>1.99</v>
      </c>
      <c r="G576" s="44">
        <v>0.54</v>
      </c>
      <c r="H576" s="44">
        <v>317.08949999999999</v>
      </c>
      <c r="I576" s="49">
        <f>IF(Table2[[#This Row],[Order Priority]]=Introduction!$B$42,1,0)</f>
        <v>0</v>
      </c>
      <c r="J576" s="49">
        <f>IF(Table2[[#This Row],[Order Priority]]=Introduction!$B$43,1,0)</f>
        <v>1</v>
      </c>
      <c r="K576" s="49">
        <f>IF(Table2[[#This Row],[Order Priority]]=Introduction!$B$44,1,0)</f>
        <v>0</v>
      </c>
      <c r="L576" s="49">
        <f>IF(Table2[[#This Row],[Order Priority]]=Introduction!$B$45,1,0)</f>
        <v>0</v>
      </c>
      <c r="M576" s="49">
        <f>IF(Table2[[#This Row],[Ship Mode]]=Introduction!$C$42,1,0)</f>
        <v>0</v>
      </c>
      <c r="N576" s="48">
        <f>IF(Table2[[#This Row],[Ship Mode]]=Introduction!$C$44,1,0)</f>
        <v>1</v>
      </c>
      <c r="O576" s="48">
        <f>IF(Table2[[#This Row],[Customer Segment]]=Introduction!$D$45,1,0)</f>
        <v>0</v>
      </c>
      <c r="P576" s="48">
        <f>IF(Table2[[#This Row],[Customer Segment]]=Introduction!$D$42,1,0)</f>
        <v>1</v>
      </c>
      <c r="Q576" s="48">
        <f>IF(Table2[[#This Row],[Customer Segment]]=Introduction!$D$44,1,0)</f>
        <v>0</v>
      </c>
      <c r="R576" s="41">
        <v>459.55</v>
      </c>
      <c r="S5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customFormat="1" x14ac:dyDescent="0.2">
      <c r="A577" s="1" t="s">
        <v>13</v>
      </c>
      <c r="B577" s="1" t="s">
        <v>14</v>
      </c>
      <c r="C577" s="1" t="s">
        <v>70</v>
      </c>
      <c r="D577" s="46">
        <v>0.05</v>
      </c>
      <c r="E577" s="46">
        <v>11.29</v>
      </c>
      <c r="F577" s="46">
        <v>5.03</v>
      </c>
      <c r="G577" s="46">
        <v>0.59</v>
      </c>
      <c r="H577" s="46">
        <v>-35.26</v>
      </c>
      <c r="I577" s="49">
        <f>IF(Table2[[#This Row],[Order Priority]]=Introduction!$B$42,1,0)</f>
        <v>0</v>
      </c>
      <c r="J577" s="49">
        <f>IF(Table2[[#This Row],[Order Priority]]=Introduction!$B$43,1,0)</f>
        <v>1</v>
      </c>
      <c r="K577" s="49">
        <f>IF(Table2[[#This Row],[Order Priority]]=Introduction!$B$44,1,0)</f>
        <v>0</v>
      </c>
      <c r="L577" s="49">
        <f>IF(Table2[[#This Row],[Order Priority]]=Introduction!$B$45,1,0)</f>
        <v>0</v>
      </c>
      <c r="M577" s="49">
        <f>IF(Table2[[#This Row],[Ship Mode]]=Introduction!$C$42,1,0)</f>
        <v>0</v>
      </c>
      <c r="N577" s="48">
        <f>IF(Table2[[#This Row],[Ship Mode]]=Introduction!$C$44,1,0)</f>
        <v>1</v>
      </c>
      <c r="O577" s="48">
        <f>IF(Table2[[#This Row],[Customer Segment]]=Introduction!$D$45,1,0)</f>
        <v>0</v>
      </c>
      <c r="P577" s="48">
        <f>IF(Table2[[#This Row],[Customer Segment]]=Introduction!$D$42,1,0)</f>
        <v>0</v>
      </c>
      <c r="Q577" s="48">
        <f>IF(Table2[[#This Row],[Customer Segment]]=Introduction!$D$44,1,0)</f>
        <v>0</v>
      </c>
      <c r="R577" s="38">
        <v>90.46</v>
      </c>
      <c r="S5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customFormat="1" x14ac:dyDescent="0.2">
      <c r="A578" s="1" t="s">
        <v>23</v>
      </c>
      <c r="B578" s="1" t="s">
        <v>14</v>
      </c>
      <c r="C578" s="1" t="s">
        <v>15</v>
      </c>
      <c r="D578" s="44">
        <v>0.01</v>
      </c>
      <c r="E578" s="44">
        <v>65.989999999999995</v>
      </c>
      <c r="F578" s="44">
        <v>5.31</v>
      </c>
      <c r="G578" s="44">
        <v>0.56999999999999995</v>
      </c>
      <c r="H578" s="44">
        <v>250.36272</v>
      </c>
      <c r="I578" s="49">
        <f>IF(Table2[[#This Row],[Order Priority]]=Introduction!$B$42,1,0)</f>
        <v>0</v>
      </c>
      <c r="J578" s="49">
        <f>IF(Table2[[#This Row],[Order Priority]]=Introduction!$B$43,1,0)</f>
        <v>0</v>
      </c>
      <c r="K578" s="49">
        <f>IF(Table2[[#This Row],[Order Priority]]=Introduction!$B$44,1,0)</f>
        <v>1</v>
      </c>
      <c r="L578" s="49">
        <f>IF(Table2[[#This Row],[Order Priority]]=Introduction!$B$45,1,0)</f>
        <v>0</v>
      </c>
      <c r="M578" s="49">
        <f>IF(Table2[[#This Row],[Ship Mode]]=Introduction!$C$42,1,0)</f>
        <v>0</v>
      </c>
      <c r="N578" s="48">
        <f>IF(Table2[[#This Row],[Ship Mode]]=Introduction!$C$44,1,0)</f>
        <v>1</v>
      </c>
      <c r="O578" s="48">
        <f>IF(Table2[[#This Row],[Customer Segment]]=Introduction!$D$45,1,0)</f>
        <v>0</v>
      </c>
      <c r="P578" s="48">
        <f>IF(Table2[[#This Row],[Customer Segment]]=Introduction!$D$42,1,0)</f>
        <v>1</v>
      </c>
      <c r="Q578" s="48">
        <f>IF(Table2[[#This Row],[Customer Segment]]=Introduction!$D$44,1,0)</f>
        <v>0</v>
      </c>
      <c r="R578" s="41">
        <v>536.9</v>
      </c>
      <c r="S5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customFormat="1" x14ac:dyDescent="0.2">
      <c r="A579" s="1" t="s">
        <v>23</v>
      </c>
      <c r="B579" s="1" t="s">
        <v>14</v>
      </c>
      <c r="C579" s="1" t="s">
        <v>70</v>
      </c>
      <c r="D579" s="46">
        <v>0.1</v>
      </c>
      <c r="E579" s="46">
        <v>54.1</v>
      </c>
      <c r="F579" s="46">
        <v>19.989999999999998</v>
      </c>
      <c r="G579" s="46">
        <v>0.59</v>
      </c>
      <c r="H579" s="46">
        <v>34.067999999999998</v>
      </c>
      <c r="I579" s="49">
        <f>IF(Table2[[#This Row],[Order Priority]]=Introduction!$B$42,1,0)</f>
        <v>0</v>
      </c>
      <c r="J579" s="49">
        <f>IF(Table2[[#This Row],[Order Priority]]=Introduction!$B$43,1,0)</f>
        <v>0</v>
      </c>
      <c r="K579" s="49">
        <f>IF(Table2[[#This Row],[Order Priority]]=Introduction!$B$44,1,0)</f>
        <v>1</v>
      </c>
      <c r="L579" s="49">
        <f>IF(Table2[[#This Row],[Order Priority]]=Introduction!$B$45,1,0)</f>
        <v>0</v>
      </c>
      <c r="M579" s="49">
        <f>IF(Table2[[#This Row],[Ship Mode]]=Introduction!$C$42,1,0)</f>
        <v>0</v>
      </c>
      <c r="N579" s="48">
        <f>IF(Table2[[#This Row],[Ship Mode]]=Introduction!$C$44,1,0)</f>
        <v>1</v>
      </c>
      <c r="O579" s="48">
        <f>IF(Table2[[#This Row],[Customer Segment]]=Introduction!$D$45,1,0)</f>
        <v>0</v>
      </c>
      <c r="P579" s="48">
        <f>IF(Table2[[#This Row],[Customer Segment]]=Introduction!$D$42,1,0)</f>
        <v>0</v>
      </c>
      <c r="Q579" s="48">
        <f>IF(Table2[[#This Row],[Customer Segment]]=Introduction!$D$44,1,0)</f>
        <v>0</v>
      </c>
      <c r="R579" s="38">
        <v>469.59</v>
      </c>
      <c r="S5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customFormat="1" x14ac:dyDescent="0.2">
      <c r="A580" s="1" t="s">
        <v>46</v>
      </c>
      <c r="B580" s="1" t="s">
        <v>14</v>
      </c>
      <c r="C580" s="1" t="s">
        <v>70</v>
      </c>
      <c r="D580" s="44">
        <v>0</v>
      </c>
      <c r="E580" s="44">
        <v>5.98</v>
      </c>
      <c r="F580" s="44">
        <v>0.96</v>
      </c>
      <c r="G580" s="44">
        <v>0.6</v>
      </c>
      <c r="H580" s="44">
        <v>38.039700000000003</v>
      </c>
      <c r="I580" s="49">
        <f>IF(Table2[[#This Row],[Order Priority]]=Introduction!$B$42,1,0)</f>
        <v>0</v>
      </c>
      <c r="J580" s="49">
        <f>IF(Table2[[#This Row],[Order Priority]]=Introduction!$B$43,1,0)</f>
        <v>0</v>
      </c>
      <c r="K580" s="49">
        <f>IF(Table2[[#This Row],[Order Priority]]=Introduction!$B$44,1,0)</f>
        <v>0</v>
      </c>
      <c r="L580" s="49">
        <f>IF(Table2[[#This Row],[Order Priority]]=Introduction!$B$45,1,0)</f>
        <v>0</v>
      </c>
      <c r="M580" s="49">
        <f>IF(Table2[[#This Row],[Ship Mode]]=Introduction!$C$42,1,0)</f>
        <v>0</v>
      </c>
      <c r="N580" s="48">
        <f>IF(Table2[[#This Row],[Ship Mode]]=Introduction!$C$44,1,0)</f>
        <v>1</v>
      </c>
      <c r="O580" s="48">
        <f>IF(Table2[[#This Row],[Customer Segment]]=Introduction!$D$45,1,0)</f>
        <v>0</v>
      </c>
      <c r="P580" s="48">
        <f>IF(Table2[[#This Row],[Customer Segment]]=Introduction!$D$42,1,0)</f>
        <v>0</v>
      </c>
      <c r="Q580" s="48">
        <f>IF(Table2[[#This Row],[Customer Segment]]=Introduction!$D$44,1,0)</f>
        <v>0</v>
      </c>
      <c r="R580" s="41">
        <v>55.13</v>
      </c>
      <c r="S5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customFormat="1" x14ac:dyDescent="0.2">
      <c r="A581" s="1" t="s">
        <v>46</v>
      </c>
      <c r="B581" s="1" t="s">
        <v>14</v>
      </c>
      <c r="C581" s="1" t="s">
        <v>70</v>
      </c>
      <c r="D581" s="46">
        <v>0.02</v>
      </c>
      <c r="E581" s="46">
        <v>5.98</v>
      </c>
      <c r="F581" s="46">
        <v>5.46</v>
      </c>
      <c r="G581" s="46">
        <v>0.36</v>
      </c>
      <c r="H581" s="46">
        <v>-47.12</v>
      </c>
      <c r="I581" s="49">
        <f>IF(Table2[[#This Row],[Order Priority]]=Introduction!$B$42,1,0)</f>
        <v>0</v>
      </c>
      <c r="J581" s="49">
        <f>IF(Table2[[#This Row],[Order Priority]]=Introduction!$B$43,1,0)</f>
        <v>0</v>
      </c>
      <c r="K581" s="49">
        <f>IF(Table2[[#This Row],[Order Priority]]=Introduction!$B$44,1,0)</f>
        <v>0</v>
      </c>
      <c r="L581" s="49">
        <f>IF(Table2[[#This Row],[Order Priority]]=Introduction!$B$45,1,0)</f>
        <v>0</v>
      </c>
      <c r="M581" s="49">
        <f>IF(Table2[[#This Row],[Ship Mode]]=Introduction!$C$42,1,0)</f>
        <v>0</v>
      </c>
      <c r="N581" s="48">
        <f>IF(Table2[[#This Row],[Ship Mode]]=Introduction!$C$44,1,0)</f>
        <v>1</v>
      </c>
      <c r="O581" s="48">
        <f>IF(Table2[[#This Row],[Customer Segment]]=Introduction!$D$45,1,0)</f>
        <v>0</v>
      </c>
      <c r="P581" s="48">
        <f>IF(Table2[[#This Row],[Customer Segment]]=Introduction!$D$42,1,0)</f>
        <v>0</v>
      </c>
      <c r="Q581" s="48">
        <f>IF(Table2[[#This Row],[Customer Segment]]=Introduction!$D$44,1,0)</f>
        <v>0</v>
      </c>
      <c r="R581" s="38">
        <v>44.8</v>
      </c>
      <c r="S5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customFormat="1" x14ac:dyDescent="0.2">
      <c r="A582" s="1" t="s">
        <v>46</v>
      </c>
      <c r="B582" s="1" t="s">
        <v>14</v>
      </c>
      <c r="C582" s="1" t="s">
        <v>47</v>
      </c>
      <c r="D582" s="44">
        <v>7.0000000000000007E-2</v>
      </c>
      <c r="E582" s="44">
        <v>31.78</v>
      </c>
      <c r="F582" s="44">
        <v>1.99</v>
      </c>
      <c r="G582" s="44">
        <v>0.42</v>
      </c>
      <c r="H582" s="44">
        <v>265.11180000000002</v>
      </c>
      <c r="I582" s="49">
        <f>IF(Table2[[#This Row],[Order Priority]]=Introduction!$B$42,1,0)</f>
        <v>0</v>
      </c>
      <c r="J582" s="49">
        <f>IF(Table2[[#This Row],[Order Priority]]=Introduction!$B$43,1,0)</f>
        <v>0</v>
      </c>
      <c r="K582" s="49">
        <f>IF(Table2[[#This Row],[Order Priority]]=Introduction!$B$44,1,0)</f>
        <v>0</v>
      </c>
      <c r="L582" s="49">
        <f>IF(Table2[[#This Row],[Order Priority]]=Introduction!$B$45,1,0)</f>
        <v>0</v>
      </c>
      <c r="M582" s="49">
        <f>IF(Table2[[#This Row],[Ship Mode]]=Introduction!$C$42,1,0)</f>
        <v>0</v>
      </c>
      <c r="N582" s="48">
        <f>IF(Table2[[#This Row],[Ship Mode]]=Introduction!$C$44,1,0)</f>
        <v>1</v>
      </c>
      <c r="O582" s="48">
        <f>IF(Table2[[#This Row],[Customer Segment]]=Introduction!$D$45,1,0)</f>
        <v>0</v>
      </c>
      <c r="P582" s="48">
        <f>IF(Table2[[#This Row],[Customer Segment]]=Introduction!$D$42,1,0)</f>
        <v>0</v>
      </c>
      <c r="Q582" s="48">
        <f>IF(Table2[[#This Row],[Customer Segment]]=Introduction!$D$44,1,0)</f>
        <v>1</v>
      </c>
      <c r="R582" s="41">
        <v>384.22</v>
      </c>
      <c r="S5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customFormat="1" x14ac:dyDescent="0.2">
      <c r="A583" s="1" t="s">
        <v>46</v>
      </c>
      <c r="B583" s="1" t="s">
        <v>14</v>
      </c>
      <c r="C583" s="1" t="s">
        <v>47</v>
      </c>
      <c r="D583" s="46">
        <v>0</v>
      </c>
      <c r="E583" s="46">
        <v>5.98</v>
      </c>
      <c r="F583" s="46">
        <v>2.5</v>
      </c>
      <c r="G583" s="46">
        <v>0.36</v>
      </c>
      <c r="H583" s="46">
        <v>9.5608000000000004</v>
      </c>
      <c r="I583" s="49">
        <f>IF(Table2[[#This Row],[Order Priority]]=Introduction!$B$42,1,0)</f>
        <v>0</v>
      </c>
      <c r="J583" s="49">
        <f>IF(Table2[[#This Row],[Order Priority]]=Introduction!$B$43,1,0)</f>
        <v>0</v>
      </c>
      <c r="K583" s="49">
        <f>IF(Table2[[#This Row],[Order Priority]]=Introduction!$B$44,1,0)</f>
        <v>0</v>
      </c>
      <c r="L583" s="49">
        <f>IF(Table2[[#This Row],[Order Priority]]=Introduction!$B$45,1,0)</f>
        <v>0</v>
      </c>
      <c r="M583" s="49">
        <f>IF(Table2[[#This Row],[Ship Mode]]=Introduction!$C$42,1,0)</f>
        <v>0</v>
      </c>
      <c r="N583" s="48">
        <f>IF(Table2[[#This Row],[Ship Mode]]=Introduction!$C$44,1,0)</f>
        <v>1</v>
      </c>
      <c r="O583" s="48">
        <f>IF(Table2[[#This Row],[Customer Segment]]=Introduction!$D$45,1,0)</f>
        <v>0</v>
      </c>
      <c r="P583" s="48">
        <f>IF(Table2[[#This Row],[Customer Segment]]=Introduction!$D$42,1,0)</f>
        <v>0</v>
      </c>
      <c r="Q583" s="48">
        <f>IF(Table2[[#This Row],[Customer Segment]]=Introduction!$D$44,1,0)</f>
        <v>1</v>
      </c>
      <c r="R583" s="38">
        <v>31.64</v>
      </c>
      <c r="S5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customFormat="1" x14ac:dyDescent="0.2">
      <c r="A584" s="1" t="s">
        <v>46</v>
      </c>
      <c r="B584" s="1" t="s">
        <v>63</v>
      </c>
      <c r="C584" s="1" t="s">
        <v>47</v>
      </c>
      <c r="D584" s="44">
        <v>0.1</v>
      </c>
      <c r="E584" s="44">
        <v>35.99</v>
      </c>
      <c r="F584" s="44">
        <v>1.1000000000000001</v>
      </c>
      <c r="G584" s="44">
        <v>0.55000000000000004</v>
      </c>
      <c r="H584" s="44">
        <v>390.09840000000003</v>
      </c>
      <c r="I584" s="49">
        <f>IF(Table2[[#This Row],[Order Priority]]=Introduction!$B$42,1,0)</f>
        <v>0</v>
      </c>
      <c r="J584" s="49">
        <f>IF(Table2[[#This Row],[Order Priority]]=Introduction!$B$43,1,0)</f>
        <v>0</v>
      </c>
      <c r="K584" s="49">
        <f>IF(Table2[[#This Row],[Order Priority]]=Introduction!$B$44,1,0)</f>
        <v>0</v>
      </c>
      <c r="L584" s="49">
        <f>IF(Table2[[#This Row],[Order Priority]]=Introduction!$B$45,1,0)</f>
        <v>0</v>
      </c>
      <c r="M584" s="49">
        <f>IF(Table2[[#This Row],[Ship Mode]]=Introduction!$C$42,1,0)</f>
        <v>0</v>
      </c>
      <c r="N584" s="48">
        <f>IF(Table2[[#This Row],[Ship Mode]]=Introduction!$C$44,1,0)</f>
        <v>0</v>
      </c>
      <c r="O584" s="48">
        <f>IF(Table2[[#This Row],[Customer Segment]]=Introduction!$D$45,1,0)</f>
        <v>0</v>
      </c>
      <c r="P584" s="48">
        <f>IF(Table2[[#This Row],[Customer Segment]]=Introduction!$D$42,1,0)</f>
        <v>0</v>
      </c>
      <c r="Q584" s="48">
        <f>IF(Table2[[#This Row],[Customer Segment]]=Introduction!$D$44,1,0)</f>
        <v>1</v>
      </c>
      <c r="R584" s="41">
        <v>565.36</v>
      </c>
      <c r="S5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customFormat="1" x14ac:dyDescent="0.2">
      <c r="A585" s="1" t="s">
        <v>13</v>
      </c>
      <c r="B585" s="1" t="s">
        <v>14</v>
      </c>
      <c r="C585" s="1" t="s">
        <v>15</v>
      </c>
      <c r="D585" s="46">
        <v>0.03</v>
      </c>
      <c r="E585" s="46">
        <v>4.0599999999999996</v>
      </c>
      <c r="F585" s="46">
        <v>6.89</v>
      </c>
      <c r="G585" s="46">
        <v>0.6</v>
      </c>
      <c r="H585" s="46">
        <v>-246.27610000000001</v>
      </c>
      <c r="I585" s="49">
        <f>IF(Table2[[#This Row],[Order Priority]]=Introduction!$B$42,1,0)</f>
        <v>0</v>
      </c>
      <c r="J585" s="49">
        <f>IF(Table2[[#This Row],[Order Priority]]=Introduction!$B$43,1,0)</f>
        <v>1</v>
      </c>
      <c r="K585" s="49">
        <f>IF(Table2[[#This Row],[Order Priority]]=Introduction!$B$44,1,0)</f>
        <v>0</v>
      </c>
      <c r="L585" s="49">
        <f>IF(Table2[[#This Row],[Order Priority]]=Introduction!$B$45,1,0)</f>
        <v>0</v>
      </c>
      <c r="M585" s="49">
        <f>IF(Table2[[#This Row],[Ship Mode]]=Introduction!$C$42,1,0)</f>
        <v>0</v>
      </c>
      <c r="N585" s="48">
        <f>IF(Table2[[#This Row],[Ship Mode]]=Introduction!$C$44,1,0)</f>
        <v>1</v>
      </c>
      <c r="O585" s="48">
        <f>IF(Table2[[#This Row],[Customer Segment]]=Introduction!$D$45,1,0)</f>
        <v>0</v>
      </c>
      <c r="P585" s="48">
        <f>IF(Table2[[#This Row],[Customer Segment]]=Introduction!$D$42,1,0)</f>
        <v>1</v>
      </c>
      <c r="Q585" s="48">
        <f>IF(Table2[[#This Row],[Customer Segment]]=Introduction!$D$44,1,0)</f>
        <v>0</v>
      </c>
      <c r="R585" s="38">
        <v>159.88999999999999</v>
      </c>
      <c r="S5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customFormat="1" x14ac:dyDescent="0.2">
      <c r="A586" s="1" t="s">
        <v>13</v>
      </c>
      <c r="B586" s="1" t="s">
        <v>14</v>
      </c>
      <c r="C586" s="1" t="s">
        <v>15</v>
      </c>
      <c r="D586" s="44">
        <v>0.01</v>
      </c>
      <c r="E586" s="44">
        <v>3.75</v>
      </c>
      <c r="F586" s="44">
        <v>0.5</v>
      </c>
      <c r="G586" s="44">
        <v>0.37</v>
      </c>
      <c r="H586" s="44">
        <v>55.194600000000001</v>
      </c>
      <c r="I586" s="49">
        <f>IF(Table2[[#This Row],[Order Priority]]=Introduction!$B$42,1,0)</f>
        <v>0</v>
      </c>
      <c r="J586" s="49">
        <f>IF(Table2[[#This Row],[Order Priority]]=Introduction!$B$43,1,0)</f>
        <v>1</v>
      </c>
      <c r="K586" s="49">
        <f>IF(Table2[[#This Row],[Order Priority]]=Introduction!$B$44,1,0)</f>
        <v>0</v>
      </c>
      <c r="L586" s="49">
        <f>IF(Table2[[#This Row],[Order Priority]]=Introduction!$B$45,1,0)</f>
        <v>0</v>
      </c>
      <c r="M586" s="49">
        <f>IF(Table2[[#This Row],[Ship Mode]]=Introduction!$C$42,1,0)</f>
        <v>0</v>
      </c>
      <c r="N586" s="48">
        <f>IF(Table2[[#This Row],[Ship Mode]]=Introduction!$C$44,1,0)</f>
        <v>1</v>
      </c>
      <c r="O586" s="48">
        <f>IF(Table2[[#This Row],[Customer Segment]]=Introduction!$D$45,1,0)</f>
        <v>0</v>
      </c>
      <c r="P586" s="48">
        <f>IF(Table2[[#This Row],[Customer Segment]]=Introduction!$D$42,1,0)</f>
        <v>1</v>
      </c>
      <c r="Q586" s="48">
        <f>IF(Table2[[#This Row],[Customer Segment]]=Introduction!$D$44,1,0)</f>
        <v>0</v>
      </c>
      <c r="R586" s="41">
        <v>180.48</v>
      </c>
      <c r="S5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customFormat="1" x14ac:dyDescent="0.2">
      <c r="A587" s="1" t="s">
        <v>13</v>
      </c>
      <c r="B587" s="1" t="s">
        <v>14</v>
      </c>
      <c r="C587" s="1" t="s">
        <v>15</v>
      </c>
      <c r="D587" s="46">
        <v>0.02</v>
      </c>
      <c r="E587" s="46">
        <v>10.68</v>
      </c>
      <c r="F587" s="46">
        <v>13.04</v>
      </c>
      <c r="G587" s="46">
        <v>0.6</v>
      </c>
      <c r="H587" s="46">
        <v>-307.29649999999998</v>
      </c>
      <c r="I587" s="49">
        <f>IF(Table2[[#This Row],[Order Priority]]=Introduction!$B$42,1,0)</f>
        <v>0</v>
      </c>
      <c r="J587" s="49">
        <f>IF(Table2[[#This Row],[Order Priority]]=Introduction!$B$43,1,0)</f>
        <v>1</v>
      </c>
      <c r="K587" s="49">
        <f>IF(Table2[[#This Row],[Order Priority]]=Introduction!$B$44,1,0)</f>
        <v>0</v>
      </c>
      <c r="L587" s="49">
        <f>IF(Table2[[#This Row],[Order Priority]]=Introduction!$B$45,1,0)</f>
        <v>0</v>
      </c>
      <c r="M587" s="49">
        <f>IF(Table2[[#This Row],[Ship Mode]]=Introduction!$C$42,1,0)</f>
        <v>0</v>
      </c>
      <c r="N587" s="48">
        <f>IF(Table2[[#This Row],[Ship Mode]]=Introduction!$C$44,1,0)</f>
        <v>1</v>
      </c>
      <c r="O587" s="48">
        <f>IF(Table2[[#This Row],[Customer Segment]]=Introduction!$D$45,1,0)</f>
        <v>0</v>
      </c>
      <c r="P587" s="48">
        <f>IF(Table2[[#This Row],[Customer Segment]]=Introduction!$D$42,1,0)</f>
        <v>1</v>
      </c>
      <c r="Q587" s="48">
        <f>IF(Table2[[#This Row],[Customer Segment]]=Introduction!$D$44,1,0)</f>
        <v>0</v>
      </c>
      <c r="R587" s="38">
        <v>350.48</v>
      </c>
      <c r="S5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customFormat="1" x14ac:dyDescent="0.2">
      <c r="A588" s="1" t="s">
        <v>13</v>
      </c>
      <c r="B588" s="1" t="s">
        <v>14</v>
      </c>
      <c r="C588" s="1" t="s">
        <v>15</v>
      </c>
      <c r="D588" s="44">
        <v>0.03</v>
      </c>
      <c r="E588" s="44">
        <v>4.0599999999999996</v>
      </c>
      <c r="F588" s="44">
        <v>6.89</v>
      </c>
      <c r="G588" s="44">
        <v>0.6</v>
      </c>
      <c r="H588" s="44">
        <v>-185.17</v>
      </c>
      <c r="I588" s="49">
        <f>IF(Table2[[#This Row],[Order Priority]]=Introduction!$B$42,1,0)</f>
        <v>0</v>
      </c>
      <c r="J588" s="49">
        <f>IF(Table2[[#This Row],[Order Priority]]=Introduction!$B$43,1,0)</f>
        <v>1</v>
      </c>
      <c r="K588" s="49">
        <f>IF(Table2[[#This Row],[Order Priority]]=Introduction!$B$44,1,0)</f>
        <v>0</v>
      </c>
      <c r="L588" s="49">
        <f>IF(Table2[[#This Row],[Order Priority]]=Introduction!$B$45,1,0)</f>
        <v>0</v>
      </c>
      <c r="M588" s="49">
        <f>IF(Table2[[#This Row],[Ship Mode]]=Introduction!$C$42,1,0)</f>
        <v>0</v>
      </c>
      <c r="N588" s="48">
        <f>IF(Table2[[#This Row],[Ship Mode]]=Introduction!$C$44,1,0)</f>
        <v>1</v>
      </c>
      <c r="O588" s="48">
        <f>IF(Table2[[#This Row],[Customer Segment]]=Introduction!$D$45,1,0)</f>
        <v>0</v>
      </c>
      <c r="P588" s="48">
        <f>IF(Table2[[#This Row],[Customer Segment]]=Introduction!$D$42,1,0)</f>
        <v>1</v>
      </c>
      <c r="Q588" s="48">
        <f>IF(Table2[[#This Row],[Customer Segment]]=Introduction!$D$44,1,0)</f>
        <v>0</v>
      </c>
      <c r="R588" s="41">
        <v>38.89</v>
      </c>
      <c r="S5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customFormat="1" x14ac:dyDescent="0.2">
      <c r="A589" s="1" t="s">
        <v>13</v>
      </c>
      <c r="B589" s="1" t="s">
        <v>14</v>
      </c>
      <c r="C589" s="1" t="s">
        <v>15</v>
      </c>
      <c r="D589" s="46">
        <v>0.01</v>
      </c>
      <c r="E589" s="46">
        <v>3.75</v>
      </c>
      <c r="F589" s="46">
        <v>0.5</v>
      </c>
      <c r="G589" s="46">
        <v>0.37</v>
      </c>
      <c r="H589" s="46">
        <v>31.1328</v>
      </c>
      <c r="I589" s="49">
        <f>IF(Table2[[#This Row],[Order Priority]]=Introduction!$B$42,1,0)</f>
        <v>0</v>
      </c>
      <c r="J589" s="49">
        <f>IF(Table2[[#This Row],[Order Priority]]=Introduction!$B$43,1,0)</f>
        <v>1</v>
      </c>
      <c r="K589" s="49">
        <f>IF(Table2[[#This Row],[Order Priority]]=Introduction!$B$44,1,0)</f>
        <v>0</v>
      </c>
      <c r="L589" s="49">
        <f>IF(Table2[[#This Row],[Order Priority]]=Introduction!$B$45,1,0)</f>
        <v>0</v>
      </c>
      <c r="M589" s="49">
        <f>IF(Table2[[#This Row],[Ship Mode]]=Introduction!$C$42,1,0)</f>
        <v>0</v>
      </c>
      <c r="N589" s="48">
        <f>IF(Table2[[#This Row],[Ship Mode]]=Introduction!$C$44,1,0)</f>
        <v>1</v>
      </c>
      <c r="O589" s="48">
        <f>IF(Table2[[#This Row],[Customer Segment]]=Introduction!$D$45,1,0)</f>
        <v>0</v>
      </c>
      <c r="P589" s="48">
        <f>IF(Table2[[#This Row],[Customer Segment]]=Introduction!$D$42,1,0)</f>
        <v>1</v>
      </c>
      <c r="Q589" s="48">
        <f>IF(Table2[[#This Row],[Customer Segment]]=Introduction!$D$44,1,0)</f>
        <v>0</v>
      </c>
      <c r="R589" s="38">
        <v>45.12</v>
      </c>
      <c r="S5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customFormat="1" x14ac:dyDescent="0.2">
      <c r="A590" s="1" t="s">
        <v>13</v>
      </c>
      <c r="B590" s="1" t="s">
        <v>14</v>
      </c>
      <c r="C590" s="1" t="s">
        <v>15</v>
      </c>
      <c r="D590" s="44">
        <v>0.02</v>
      </c>
      <c r="E590" s="44">
        <v>10.68</v>
      </c>
      <c r="F590" s="44">
        <v>13.04</v>
      </c>
      <c r="G590" s="44">
        <v>0.6</v>
      </c>
      <c r="H590" s="44">
        <v>-231.05</v>
      </c>
      <c r="I590" s="49">
        <f>IF(Table2[[#This Row],[Order Priority]]=Introduction!$B$42,1,0)</f>
        <v>0</v>
      </c>
      <c r="J590" s="49">
        <f>IF(Table2[[#This Row],[Order Priority]]=Introduction!$B$43,1,0)</f>
        <v>1</v>
      </c>
      <c r="K590" s="49">
        <f>IF(Table2[[#This Row],[Order Priority]]=Introduction!$B$44,1,0)</f>
        <v>0</v>
      </c>
      <c r="L590" s="49">
        <f>IF(Table2[[#This Row],[Order Priority]]=Introduction!$B$45,1,0)</f>
        <v>0</v>
      </c>
      <c r="M590" s="49">
        <f>IF(Table2[[#This Row],[Ship Mode]]=Introduction!$C$42,1,0)</f>
        <v>0</v>
      </c>
      <c r="N590" s="48">
        <f>IF(Table2[[#This Row],[Ship Mode]]=Introduction!$C$44,1,0)</f>
        <v>1</v>
      </c>
      <c r="O590" s="48">
        <f>IF(Table2[[#This Row],[Customer Segment]]=Introduction!$D$45,1,0)</f>
        <v>0</v>
      </c>
      <c r="P590" s="48">
        <f>IF(Table2[[#This Row],[Customer Segment]]=Introduction!$D$42,1,0)</f>
        <v>1</v>
      </c>
      <c r="Q590" s="48">
        <f>IF(Table2[[#This Row],[Customer Segment]]=Introduction!$D$44,1,0)</f>
        <v>0</v>
      </c>
      <c r="R590" s="41">
        <v>90.45</v>
      </c>
      <c r="S5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customFormat="1" x14ac:dyDescent="0.2">
      <c r="A591" s="1" t="s">
        <v>13</v>
      </c>
      <c r="B591" s="1" t="s">
        <v>63</v>
      </c>
      <c r="C591" s="1" t="s">
        <v>70</v>
      </c>
      <c r="D591" s="46">
        <v>0.05</v>
      </c>
      <c r="E591" s="46">
        <v>19.23</v>
      </c>
      <c r="F591" s="46">
        <v>6.15</v>
      </c>
      <c r="G591" s="46">
        <v>0.44</v>
      </c>
      <c r="H591" s="46">
        <v>-2133.2779999999998</v>
      </c>
      <c r="I591" s="49">
        <f>IF(Table2[[#This Row],[Order Priority]]=Introduction!$B$42,1,0)</f>
        <v>0</v>
      </c>
      <c r="J591" s="49">
        <f>IF(Table2[[#This Row],[Order Priority]]=Introduction!$B$43,1,0)</f>
        <v>1</v>
      </c>
      <c r="K591" s="49">
        <f>IF(Table2[[#This Row],[Order Priority]]=Introduction!$B$44,1,0)</f>
        <v>0</v>
      </c>
      <c r="L591" s="49">
        <f>IF(Table2[[#This Row],[Order Priority]]=Introduction!$B$45,1,0)</f>
        <v>0</v>
      </c>
      <c r="M591" s="49">
        <f>IF(Table2[[#This Row],[Ship Mode]]=Introduction!$C$42,1,0)</f>
        <v>0</v>
      </c>
      <c r="N591" s="48">
        <f>IF(Table2[[#This Row],[Ship Mode]]=Introduction!$C$44,1,0)</f>
        <v>0</v>
      </c>
      <c r="O591" s="48">
        <f>IF(Table2[[#This Row],[Customer Segment]]=Introduction!$D$45,1,0)</f>
        <v>0</v>
      </c>
      <c r="P591" s="48">
        <f>IF(Table2[[#This Row],[Customer Segment]]=Introduction!$D$42,1,0)</f>
        <v>0</v>
      </c>
      <c r="Q591" s="48">
        <f>IF(Table2[[#This Row],[Customer Segment]]=Introduction!$D$44,1,0)</f>
        <v>0</v>
      </c>
      <c r="R591" s="38">
        <v>119.78</v>
      </c>
      <c r="S5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customFormat="1" x14ac:dyDescent="0.2">
      <c r="A592" s="1" t="s">
        <v>92</v>
      </c>
      <c r="B592" s="1" t="s">
        <v>14</v>
      </c>
      <c r="C592" s="1" t="s">
        <v>3</v>
      </c>
      <c r="D592" s="44">
        <v>7.0000000000000007E-2</v>
      </c>
      <c r="E592" s="44">
        <v>5.81</v>
      </c>
      <c r="F592" s="44">
        <v>8.49</v>
      </c>
      <c r="G592" s="44">
        <v>0.39</v>
      </c>
      <c r="H592" s="44">
        <v>-243.23650000000001</v>
      </c>
      <c r="I592" s="49">
        <f>IF(Table2[[#This Row],[Order Priority]]=Introduction!$B$42,1,0)</f>
        <v>0</v>
      </c>
      <c r="J592" s="49">
        <f>IF(Table2[[#This Row],[Order Priority]]=Introduction!$B$43,1,0)</f>
        <v>0</v>
      </c>
      <c r="K592" s="49">
        <f>IF(Table2[[#This Row],[Order Priority]]=Introduction!$B$44,1,0)</f>
        <v>0</v>
      </c>
      <c r="L592" s="49">
        <f>IF(Table2[[#This Row],[Order Priority]]=Introduction!$B$45,1,0)</f>
        <v>1</v>
      </c>
      <c r="M592" s="49">
        <f>IF(Table2[[#This Row],[Ship Mode]]=Introduction!$C$42,1,0)</f>
        <v>0</v>
      </c>
      <c r="N592" s="48">
        <f>IF(Table2[[#This Row],[Ship Mode]]=Introduction!$C$44,1,0)</f>
        <v>1</v>
      </c>
      <c r="O592" s="48">
        <f>IF(Table2[[#This Row],[Customer Segment]]=Introduction!$D$45,1,0)</f>
        <v>1</v>
      </c>
      <c r="P592" s="48">
        <f>IF(Table2[[#This Row],[Customer Segment]]=Introduction!$D$42,1,0)</f>
        <v>0</v>
      </c>
      <c r="Q592" s="48">
        <f>IF(Table2[[#This Row],[Customer Segment]]=Introduction!$D$44,1,0)</f>
        <v>0</v>
      </c>
      <c r="R592" s="41">
        <v>58.8</v>
      </c>
      <c r="S5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customFormat="1" x14ac:dyDescent="0.2">
      <c r="A593" s="1" t="s">
        <v>92</v>
      </c>
      <c r="B593" s="1" t="s">
        <v>14</v>
      </c>
      <c r="C593" s="1" t="s">
        <v>3</v>
      </c>
      <c r="D593" s="46">
        <v>0.04</v>
      </c>
      <c r="E593" s="46">
        <v>9.65</v>
      </c>
      <c r="F593" s="46">
        <v>6.22</v>
      </c>
      <c r="G593" s="46">
        <v>0.55000000000000004</v>
      </c>
      <c r="H593" s="46">
        <v>-53.62</v>
      </c>
      <c r="I593" s="49">
        <f>IF(Table2[[#This Row],[Order Priority]]=Introduction!$B$42,1,0)</f>
        <v>0</v>
      </c>
      <c r="J593" s="49">
        <f>IF(Table2[[#This Row],[Order Priority]]=Introduction!$B$43,1,0)</f>
        <v>0</v>
      </c>
      <c r="K593" s="49">
        <f>IF(Table2[[#This Row],[Order Priority]]=Introduction!$B$44,1,0)</f>
        <v>0</v>
      </c>
      <c r="L593" s="49">
        <f>IF(Table2[[#This Row],[Order Priority]]=Introduction!$B$45,1,0)</f>
        <v>1</v>
      </c>
      <c r="M593" s="49">
        <f>IF(Table2[[#This Row],[Ship Mode]]=Introduction!$C$42,1,0)</f>
        <v>0</v>
      </c>
      <c r="N593" s="48">
        <f>IF(Table2[[#This Row],[Ship Mode]]=Introduction!$C$44,1,0)</f>
        <v>1</v>
      </c>
      <c r="O593" s="48">
        <f>IF(Table2[[#This Row],[Customer Segment]]=Introduction!$D$45,1,0)</f>
        <v>1</v>
      </c>
      <c r="P593" s="48">
        <f>IF(Table2[[#This Row],[Customer Segment]]=Introduction!$D$42,1,0)</f>
        <v>0</v>
      </c>
      <c r="Q593" s="48">
        <f>IF(Table2[[#This Row],[Customer Segment]]=Introduction!$D$44,1,0)</f>
        <v>0</v>
      </c>
      <c r="R593" s="38">
        <v>120.47</v>
      </c>
      <c r="S5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customFormat="1" x14ac:dyDescent="0.2">
      <c r="A594" s="1" t="s">
        <v>46</v>
      </c>
      <c r="B594" s="1" t="s">
        <v>14</v>
      </c>
      <c r="C594" s="1" t="s">
        <v>47</v>
      </c>
      <c r="D594" s="44">
        <v>0.04</v>
      </c>
      <c r="E594" s="44">
        <v>11.5</v>
      </c>
      <c r="F594" s="44">
        <v>7.19</v>
      </c>
      <c r="G594" s="44">
        <v>0.4</v>
      </c>
      <c r="H594" s="44">
        <v>-23.357880000000002</v>
      </c>
      <c r="I594" s="49">
        <f>IF(Table2[[#This Row],[Order Priority]]=Introduction!$B$42,1,0)</f>
        <v>0</v>
      </c>
      <c r="J594" s="49">
        <f>IF(Table2[[#This Row],[Order Priority]]=Introduction!$B$43,1,0)</f>
        <v>0</v>
      </c>
      <c r="K594" s="49">
        <f>IF(Table2[[#This Row],[Order Priority]]=Introduction!$B$44,1,0)</f>
        <v>0</v>
      </c>
      <c r="L594" s="49">
        <f>IF(Table2[[#This Row],[Order Priority]]=Introduction!$B$45,1,0)</f>
        <v>0</v>
      </c>
      <c r="M594" s="49">
        <f>IF(Table2[[#This Row],[Ship Mode]]=Introduction!$C$42,1,0)</f>
        <v>0</v>
      </c>
      <c r="N594" s="48">
        <f>IF(Table2[[#This Row],[Ship Mode]]=Introduction!$C$44,1,0)</f>
        <v>1</v>
      </c>
      <c r="O594" s="48">
        <f>IF(Table2[[#This Row],[Customer Segment]]=Introduction!$D$45,1,0)</f>
        <v>0</v>
      </c>
      <c r="P594" s="48">
        <f>IF(Table2[[#This Row],[Customer Segment]]=Introduction!$D$42,1,0)</f>
        <v>0</v>
      </c>
      <c r="Q594" s="48">
        <f>IF(Table2[[#This Row],[Customer Segment]]=Introduction!$D$44,1,0)</f>
        <v>1</v>
      </c>
      <c r="R594" s="41">
        <v>157.81</v>
      </c>
      <c r="S5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customFormat="1" x14ac:dyDescent="0.2">
      <c r="A595" s="1" t="s">
        <v>46</v>
      </c>
      <c r="B595" s="1" t="s">
        <v>14</v>
      </c>
      <c r="C595" s="1" t="s">
        <v>47</v>
      </c>
      <c r="D595" s="46">
        <v>0.02</v>
      </c>
      <c r="E595" s="46">
        <v>15.7</v>
      </c>
      <c r="F595" s="46">
        <v>11.25</v>
      </c>
      <c r="G595" s="46">
        <v>0.6</v>
      </c>
      <c r="H595" s="46">
        <v>-18.241599999999998</v>
      </c>
      <c r="I595" s="49">
        <f>IF(Table2[[#This Row],[Order Priority]]=Introduction!$B$42,1,0)</f>
        <v>0</v>
      </c>
      <c r="J595" s="49">
        <f>IF(Table2[[#This Row],[Order Priority]]=Introduction!$B$43,1,0)</f>
        <v>0</v>
      </c>
      <c r="K595" s="49">
        <f>IF(Table2[[#This Row],[Order Priority]]=Introduction!$B$44,1,0)</f>
        <v>0</v>
      </c>
      <c r="L595" s="49">
        <f>IF(Table2[[#This Row],[Order Priority]]=Introduction!$B$45,1,0)</f>
        <v>0</v>
      </c>
      <c r="M595" s="49">
        <f>IF(Table2[[#This Row],[Ship Mode]]=Introduction!$C$42,1,0)</f>
        <v>0</v>
      </c>
      <c r="N595" s="48">
        <f>IF(Table2[[#This Row],[Ship Mode]]=Introduction!$C$44,1,0)</f>
        <v>1</v>
      </c>
      <c r="O595" s="48">
        <f>IF(Table2[[#This Row],[Customer Segment]]=Introduction!$D$45,1,0)</f>
        <v>0</v>
      </c>
      <c r="P595" s="48">
        <f>IF(Table2[[#This Row],[Customer Segment]]=Introduction!$D$42,1,0)</f>
        <v>0</v>
      </c>
      <c r="Q595" s="48">
        <f>IF(Table2[[#This Row],[Customer Segment]]=Introduction!$D$44,1,0)</f>
        <v>1</v>
      </c>
      <c r="R595" s="38">
        <v>19.440000000000001</v>
      </c>
      <c r="S5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customFormat="1" x14ac:dyDescent="0.2">
      <c r="A596" s="1" t="s">
        <v>46</v>
      </c>
      <c r="B596" s="1" t="s">
        <v>2</v>
      </c>
      <c r="C596" s="1" t="s">
        <v>47</v>
      </c>
      <c r="D596" s="44">
        <v>0.05</v>
      </c>
      <c r="E596" s="44">
        <v>225.02</v>
      </c>
      <c r="F596" s="44">
        <v>28.66</v>
      </c>
      <c r="G596" s="44">
        <v>0.72</v>
      </c>
      <c r="H596" s="44">
        <v>1428.9104</v>
      </c>
      <c r="I596" s="49">
        <f>IF(Table2[[#This Row],[Order Priority]]=Introduction!$B$42,1,0)</f>
        <v>0</v>
      </c>
      <c r="J596" s="49">
        <f>IF(Table2[[#This Row],[Order Priority]]=Introduction!$B$43,1,0)</f>
        <v>0</v>
      </c>
      <c r="K596" s="49">
        <f>IF(Table2[[#This Row],[Order Priority]]=Introduction!$B$44,1,0)</f>
        <v>0</v>
      </c>
      <c r="L596" s="49">
        <f>IF(Table2[[#This Row],[Order Priority]]=Introduction!$B$45,1,0)</f>
        <v>0</v>
      </c>
      <c r="M596" s="49">
        <f>IF(Table2[[#This Row],[Ship Mode]]=Introduction!$C$42,1,0)</f>
        <v>1</v>
      </c>
      <c r="N596" s="48">
        <f>IF(Table2[[#This Row],[Ship Mode]]=Introduction!$C$44,1,0)</f>
        <v>0</v>
      </c>
      <c r="O596" s="48">
        <f>IF(Table2[[#This Row],[Customer Segment]]=Introduction!$D$45,1,0)</f>
        <v>0</v>
      </c>
      <c r="P596" s="48">
        <f>IF(Table2[[#This Row],[Customer Segment]]=Introduction!$D$42,1,0)</f>
        <v>0</v>
      </c>
      <c r="Q596" s="48">
        <f>IF(Table2[[#This Row],[Customer Segment]]=Introduction!$D$44,1,0)</f>
        <v>1</v>
      </c>
      <c r="R596" s="41">
        <v>4636.63</v>
      </c>
      <c r="S5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customFormat="1" x14ac:dyDescent="0.2">
      <c r="A597" s="1" t="s">
        <v>1</v>
      </c>
      <c r="B597" s="1" t="s">
        <v>14</v>
      </c>
      <c r="C597" s="1" t="s">
        <v>3</v>
      </c>
      <c r="D597" s="46">
        <v>0.02</v>
      </c>
      <c r="E597" s="46">
        <v>49.99</v>
      </c>
      <c r="F597" s="46">
        <v>19.989999999999998</v>
      </c>
      <c r="G597" s="46">
        <v>0.41</v>
      </c>
      <c r="H597" s="46">
        <v>-76.89</v>
      </c>
      <c r="I597" s="49">
        <f>IF(Table2[[#This Row],[Order Priority]]=Introduction!$B$42,1,0)</f>
        <v>1</v>
      </c>
      <c r="J597" s="49">
        <f>IF(Table2[[#This Row],[Order Priority]]=Introduction!$B$43,1,0)</f>
        <v>0</v>
      </c>
      <c r="K597" s="49">
        <f>IF(Table2[[#This Row],[Order Priority]]=Introduction!$B$44,1,0)</f>
        <v>0</v>
      </c>
      <c r="L597" s="49">
        <f>IF(Table2[[#This Row],[Order Priority]]=Introduction!$B$45,1,0)</f>
        <v>0</v>
      </c>
      <c r="M597" s="49">
        <f>IF(Table2[[#This Row],[Ship Mode]]=Introduction!$C$42,1,0)</f>
        <v>0</v>
      </c>
      <c r="N597" s="48">
        <f>IF(Table2[[#This Row],[Ship Mode]]=Introduction!$C$44,1,0)</f>
        <v>1</v>
      </c>
      <c r="O597" s="48">
        <f>IF(Table2[[#This Row],[Customer Segment]]=Introduction!$D$45,1,0)</f>
        <v>1</v>
      </c>
      <c r="P597" s="48">
        <f>IF(Table2[[#This Row],[Customer Segment]]=Introduction!$D$42,1,0)</f>
        <v>0</v>
      </c>
      <c r="Q597" s="48">
        <f>IF(Table2[[#This Row],[Customer Segment]]=Introduction!$D$44,1,0)</f>
        <v>0</v>
      </c>
      <c r="R597" s="38">
        <v>901.81</v>
      </c>
      <c r="S5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customFormat="1" x14ac:dyDescent="0.2">
      <c r="A598" s="1" t="s">
        <v>1</v>
      </c>
      <c r="B598" s="1" t="s">
        <v>14</v>
      </c>
      <c r="C598" s="1" t="s">
        <v>3</v>
      </c>
      <c r="D598" s="44">
        <v>0.02</v>
      </c>
      <c r="E598" s="44">
        <v>49.99</v>
      </c>
      <c r="F598" s="44">
        <v>19.989999999999998</v>
      </c>
      <c r="G598" s="44">
        <v>0.41</v>
      </c>
      <c r="H598" s="44">
        <v>-76.89</v>
      </c>
      <c r="I598" s="49">
        <f>IF(Table2[[#This Row],[Order Priority]]=Introduction!$B$42,1,0)</f>
        <v>1</v>
      </c>
      <c r="J598" s="49">
        <f>IF(Table2[[#This Row],[Order Priority]]=Introduction!$B$43,1,0)</f>
        <v>0</v>
      </c>
      <c r="K598" s="49">
        <f>IF(Table2[[#This Row],[Order Priority]]=Introduction!$B$44,1,0)</f>
        <v>0</v>
      </c>
      <c r="L598" s="49">
        <f>IF(Table2[[#This Row],[Order Priority]]=Introduction!$B$45,1,0)</f>
        <v>0</v>
      </c>
      <c r="M598" s="49">
        <f>IF(Table2[[#This Row],[Ship Mode]]=Introduction!$C$42,1,0)</f>
        <v>0</v>
      </c>
      <c r="N598" s="48">
        <f>IF(Table2[[#This Row],[Ship Mode]]=Introduction!$C$44,1,0)</f>
        <v>1</v>
      </c>
      <c r="O598" s="48">
        <f>IF(Table2[[#This Row],[Customer Segment]]=Introduction!$D$45,1,0)</f>
        <v>1</v>
      </c>
      <c r="P598" s="48">
        <f>IF(Table2[[#This Row],[Customer Segment]]=Introduction!$D$42,1,0)</f>
        <v>0</v>
      </c>
      <c r="Q598" s="48">
        <f>IF(Table2[[#This Row],[Customer Segment]]=Introduction!$D$44,1,0)</f>
        <v>0</v>
      </c>
      <c r="R598" s="41">
        <v>250.5</v>
      </c>
      <c r="S5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customFormat="1" x14ac:dyDescent="0.2">
      <c r="A599" s="1" t="s">
        <v>1</v>
      </c>
      <c r="B599" s="1" t="s">
        <v>2</v>
      </c>
      <c r="C599" s="1" t="s">
        <v>3</v>
      </c>
      <c r="D599" s="46">
        <v>0</v>
      </c>
      <c r="E599" s="46">
        <v>100.89</v>
      </c>
      <c r="F599" s="46">
        <v>42</v>
      </c>
      <c r="G599" s="46">
        <v>0.61</v>
      </c>
      <c r="H599" s="46">
        <v>1500.12</v>
      </c>
      <c r="I599" s="49">
        <f>IF(Table2[[#This Row],[Order Priority]]=Introduction!$B$42,1,0)</f>
        <v>1</v>
      </c>
      <c r="J599" s="49">
        <f>IF(Table2[[#This Row],[Order Priority]]=Introduction!$B$43,1,0)</f>
        <v>0</v>
      </c>
      <c r="K599" s="49">
        <f>IF(Table2[[#This Row],[Order Priority]]=Introduction!$B$44,1,0)</f>
        <v>0</v>
      </c>
      <c r="L599" s="49">
        <f>IF(Table2[[#This Row],[Order Priority]]=Introduction!$B$45,1,0)</f>
        <v>0</v>
      </c>
      <c r="M599" s="49">
        <f>IF(Table2[[#This Row],[Ship Mode]]=Introduction!$C$42,1,0)</f>
        <v>1</v>
      </c>
      <c r="N599" s="48">
        <f>IF(Table2[[#This Row],[Ship Mode]]=Introduction!$C$44,1,0)</f>
        <v>0</v>
      </c>
      <c r="O599" s="48">
        <f>IF(Table2[[#This Row],[Customer Segment]]=Introduction!$D$45,1,0)</f>
        <v>1</v>
      </c>
      <c r="P599" s="48">
        <f>IF(Table2[[#This Row],[Customer Segment]]=Introduction!$D$42,1,0)</f>
        <v>0</v>
      </c>
      <c r="Q599" s="48">
        <f>IF(Table2[[#This Row],[Customer Segment]]=Introduction!$D$44,1,0)</f>
        <v>0</v>
      </c>
      <c r="R599" s="38">
        <v>1608.11</v>
      </c>
      <c r="S5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customFormat="1" x14ac:dyDescent="0.2">
      <c r="A600" s="1" t="s">
        <v>13</v>
      </c>
      <c r="B600" s="1" t="s">
        <v>14</v>
      </c>
      <c r="C600" s="1" t="s">
        <v>3</v>
      </c>
      <c r="D600" s="44">
        <v>0.04</v>
      </c>
      <c r="E600" s="44">
        <v>4.37</v>
      </c>
      <c r="F600" s="44">
        <v>5.15</v>
      </c>
      <c r="G600" s="44">
        <v>0.59</v>
      </c>
      <c r="H600" s="44">
        <v>-74.479600000000005</v>
      </c>
      <c r="I600" s="49">
        <f>IF(Table2[[#This Row],[Order Priority]]=Introduction!$B$42,1,0)</f>
        <v>0</v>
      </c>
      <c r="J600" s="49">
        <f>IF(Table2[[#This Row],[Order Priority]]=Introduction!$B$43,1,0)</f>
        <v>1</v>
      </c>
      <c r="K600" s="49">
        <f>IF(Table2[[#This Row],[Order Priority]]=Introduction!$B$44,1,0)</f>
        <v>0</v>
      </c>
      <c r="L600" s="49">
        <f>IF(Table2[[#This Row],[Order Priority]]=Introduction!$B$45,1,0)</f>
        <v>0</v>
      </c>
      <c r="M600" s="49">
        <f>IF(Table2[[#This Row],[Ship Mode]]=Introduction!$C$42,1,0)</f>
        <v>0</v>
      </c>
      <c r="N600" s="48">
        <f>IF(Table2[[#This Row],[Ship Mode]]=Introduction!$C$44,1,0)</f>
        <v>1</v>
      </c>
      <c r="O600" s="48">
        <f>IF(Table2[[#This Row],[Customer Segment]]=Introduction!$D$45,1,0)</f>
        <v>1</v>
      </c>
      <c r="P600" s="48">
        <f>IF(Table2[[#This Row],[Customer Segment]]=Introduction!$D$42,1,0)</f>
        <v>0</v>
      </c>
      <c r="Q600" s="48">
        <f>IF(Table2[[#This Row],[Customer Segment]]=Introduction!$D$44,1,0)</f>
        <v>0</v>
      </c>
      <c r="R600" s="41">
        <v>78.59</v>
      </c>
      <c r="S6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customFormat="1" x14ac:dyDescent="0.2">
      <c r="A601" s="1" t="s">
        <v>13</v>
      </c>
      <c r="B601" s="1" t="s">
        <v>14</v>
      </c>
      <c r="C601" s="1" t="s">
        <v>3</v>
      </c>
      <c r="D601" s="46">
        <v>0.09</v>
      </c>
      <c r="E601" s="46">
        <v>155.99</v>
      </c>
      <c r="F601" s="46">
        <v>8.99</v>
      </c>
      <c r="G601" s="46">
        <v>0.57999999999999996</v>
      </c>
      <c r="H601" s="46">
        <v>-232.22056000000001</v>
      </c>
      <c r="I601" s="49">
        <f>IF(Table2[[#This Row],[Order Priority]]=Introduction!$B$42,1,0)</f>
        <v>0</v>
      </c>
      <c r="J601" s="49">
        <f>IF(Table2[[#This Row],[Order Priority]]=Introduction!$B$43,1,0)</f>
        <v>1</v>
      </c>
      <c r="K601" s="49">
        <f>IF(Table2[[#This Row],[Order Priority]]=Introduction!$B$44,1,0)</f>
        <v>0</v>
      </c>
      <c r="L601" s="49">
        <f>IF(Table2[[#This Row],[Order Priority]]=Introduction!$B$45,1,0)</f>
        <v>0</v>
      </c>
      <c r="M601" s="49">
        <f>IF(Table2[[#This Row],[Ship Mode]]=Introduction!$C$42,1,0)</f>
        <v>0</v>
      </c>
      <c r="N601" s="48">
        <f>IF(Table2[[#This Row],[Ship Mode]]=Introduction!$C$44,1,0)</f>
        <v>1</v>
      </c>
      <c r="O601" s="48">
        <f>IF(Table2[[#This Row],[Customer Segment]]=Introduction!$D$45,1,0)</f>
        <v>1</v>
      </c>
      <c r="P601" s="48">
        <f>IF(Table2[[#This Row],[Customer Segment]]=Introduction!$D$42,1,0)</f>
        <v>0</v>
      </c>
      <c r="Q601" s="48">
        <f>IF(Table2[[#This Row],[Customer Segment]]=Introduction!$D$44,1,0)</f>
        <v>0</v>
      </c>
      <c r="R601" s="38">
        <v>497.11</v>
      </c>
      <c r="S6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customFormat="1" x14ac:dyDescent="0.2">
      <c r="A602" s="1" t="s">
        <v>23</v>
      </c>
      <c r="B602" s="1" t="s">
        <v>63</v>
      </c>
      <c r="C602" s="1" t="s">
        <v>47</v>
      </c>
      <c r="D602" s="44">
        <v>0.1</v>
      </c>
      <c r="E602" s="44">
        <v>4.91</v>
      </c>
      <c r="F602" s="44">
        <v>0.5</v>
      </c>
      <c r="G602" s="44">
        <v>0.36</v>
      </c>
      <c r="H602" s="44">
        <v>35.279699999999998</v>
      </c>
      <c r="I602" s="49">
        <f>IF(Table2[[#This Row],[Order Priority]]=Introduction!$B$42,1,0)</f>
        <v>0</v>
      </c>
      <c r="J602" s="49">
        <f>IF(Table2[[#This Row],[Order Priority]]=Introduction!$B$43,1,0)</f>
        <v>0</v>
      </c>
      <c r="K602" s="49">
        <f>IF(Table2[[#This Row],[Order Priority]]=Introduction!$B$44,1,0)</f>
        <v>1</v>
      </c>
      <c r="L602" s="49">
        <f>IF(Table2[[#This Row],[Order Priority]]=Introduction!$B$45,1,0)</f>
        <v>0</v>
      </c>
      <c r="M602" s="49">
        <f>IF(Table2[[#This Row],[Ship Mode]]=Introduction!$C$42,1,0)</f>
        <v>0</v>
      </c>
      <c r="N602" s="48">
        <f>IF(Table2[[#This Row],[Ship Mode]]=Introduction!$C$44,1,0)</f>
        <v>0</v>
      </c>
      <c r="O602" s="48">
        <f>IF(Table2[[#This Row],[Customer Segment]]=Introduction!$D$45,1,0)</f>
        <v>0</v>
      </c>
      <c r="P602" s="48">
        <f>IF(Table2[[#This Row],[Customer Segment]]=Introduction!$D$42,1,0)</f>
        <v>0</v>
      </c>
      <c r="Q602" s="48">
        <f>IF(Table2[[#This Row],[Customer Segment]]=Introduction!$D$44,1,0)</f>
        <v>1</v>
      </c>
      <c r="R602" s="41">
        <v>51.13</v>
      </c>
      <c r="S6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customFormat="1" x14ac:dyDescent="0.2">
      <c r="A603" s="1" t="s">
        <v>46</v>
      </c>
      <c r="B603" s="1" t="s">
        <v>2</v>
      </c>
      <c r="C603" s="1" t="s">
        <v>70</v>
      </c>
      <c r="D603" s="46">
        <v>7.0000000000000007E-2</v>
      </c>
      <c r="E603" s="46">
        <v>2036.48</v>
      </c>
      <c r="F603" s="46">
        <v>14.7</v>
      </c>
      <c r="G603" s="46">
        <v>0.55000000000000004</v>
      </c>
      <c r="H603" s="46">
        <v>4073.25</v>
      </c>
      <c r="I603" s="49">
        <f>IF(Table2[[#This Row],[Order Priority]]=Introduction!$B$42,1,0)</f>
        <v>0</v>
      </c>
      <c r="J603" s="49">
        <f>IF(Table2[[#This Row],[Order Priority]]=Introduction!$B$43,1,0)</f>
        <v>0</v>
      </c>
      <c r="K603" s="49">
        <f>IF(Table2[[#This Row],[Order Priority]]=Introduction!$B$44,1,0)</f>
        <v>0</v>
      </c>
      <c r="L603" s="49">
        <f>IF(Table2[[#This Row],[Order Priority]]=Introduction!$B$45,1,0)</f>
        <v>0</v>
      </c>
      <c r="M603" s="49">
        <f>IF(Table2[[#This Row],[Ship Mode]]=Introduction!$C$42,1,0)</f>
        <v>1</v>
      </c>
      <c r="N603" s="48">
        <f>IF(Table2[[#This Row],[Ship Mode]]=Introduction!$C$44,1,0)</f>
        <v>0</v>
      </c>
      <c r="O603" s="48">
        <f>IF(Table2[[#This Row],[Customer Segment]]=Introduction!$D$45,1,0)</f>
        <v>0</v>
      </c>
      <c r="P603" s="48">
        <f>IF(Table2[[#This Row],[Customer Segment]]=Introduction!$D$42,1,0)</f>
        <v>0</v>
      </c>
      <c r="Q603" s="48">
        <f>IF(Table2[[#This Row],[Customer Segment]]=Introduction!$D$44,1,0)</f>
        <v>0</v>
      </c>
      <c r="R603" s="38">
        <v>43046.2</v>
      </c>
      <c r="S6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customFormat="1" x14ac:dyDescent="0.2">
      <c r="A604" s="1" t="s">
        <v>46</v>
      </c>
      <c r="B604" s="1" t="s">
        <v>2</v>
      </c>
      <c r="C604" s="1" t="s">
        <v>70</v>
      </c>
      <c r="D604" s="44">
        <v>7.0000000000000007E-2</v>
      </c>
      <c r="E604" s="44">
        <v>2036.48</v>
      </c>
      <c r="F604" s="44">
        <v>14.7</v>
      </c>
      <c r="G604" s="44">
        <v>0.55000000000000004</v>
      </c>
      <c r="H604" s="44">
        <v>6028.41</v>
      </c>
      <c r="I604" s="49">
        <f>IF(Table2[[#This Row],[Order Priority]]=Introduction!$B$42,1,0)</f>
        <v>0</v>
      </c>
      <c r="J604" s="49">
        <f>IF(Table2[[#This Row],[Order Priority]]=Introduction!$B$43,1,0)</f>
        <v>0</v>
      </c>
      <c r="K604" s="49">
        <f>IF(Table2[[#This Row],[Order Priority]]=Introduction!$B$44,1,0)</f>
        <v>0</v>
      </c>
      <c r="L604" s="49">
        <f>IF(Table2[[#This Row],[Order Priority]]=Introduction!$B$45,1,0)</f>
        <v>0</v>
      </c>
      <c r="M604" s="49">
        <f>IF(Table2[[#This Row],[Ship Mode]]=Introduction!$C$42,1,0)</f>
        <v>1</v>
      </c>
      <c r="N604" s="48">
        <f>IF(Table2[[#This Row],[Ship Mode]]=Introduction!$C$44,1,0)</f>
        <v>0</v>
      </c>
      <c r="O604" s="48">
        <f>IF(Table2[[#This Row],[Customer Segment]]=Introduction!$D$45,1,0)</f>
        <v>0</v>
      </c>
      <c r="P604" s="48">
        <f>IF(Table2[[#This Row],[Customer Segment]]=Introduction!$D$42,1,0)</f>
        <v>0</v>
      </c>
      <c r="Q604" s="48">
        <f>IF(Table2[[#This Row],[Customer Segment]]=Introduction!$D$44,1,0)</f>
        <v>0</v>
      </c>
      <c r="R604" s="41">
        <v>10331.09</v>
      </c>
      <c r="S6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customFormat="1" x14ac:dyDescent="0.2">
      <c r="A605" s="1" t="s">
        <v>1</v>
      </c>
      <c r="B605" s="1" t="s">
        <v>2</v>
      </c>
      <c r="C605" s="1" t="s">
        <v>15</v>
      </c>
      <c r="D605" s="46">
        <v>0.03</v>
      </c>
      <c r="E605" s="46">
        <v>150.88999999999999</v>
      </c>
      <c r="F605" s="46">
        <v>60.2</v>
      </c>
      <c r="G605" s="46">
        <v>0.77</v>
      </c>
      <c r="H605" s="46">
        <v>-677.87199999999996</v>
      </c>
      <c r="I605" s="49">
        <f>IF(Table2[[#This Row],[Order Priority]]=Introduction!$B$42,1,0)</f>
        <v>1</v>
      </c>
      <c r="J605" s="49">
        <f>IF(Table2[[#This Row],[Order Priority]]=Introduction!$B$43,1,0)</f>
        <v>0</v>
      </c>
      <c r="K605" s="49">
        <f>IF(Table2[[#This Row],[Order Priority]]=Introduction!$B$44,1,0)</f>
        <v>0</v>
      </c>
      <c r="L605" s="49">
        <f>IF(Table2[[#This Row],[Order Priority]]=Introduction!$B$45,1,0)</f>
        <v>0</v>
      </c>
      <c r="M605" s="49">
        <f>IF(Table2[[#This Row],[Ship Mode]]=Introduction!$C$42,1,0)</f>
        <v>1</v>
      </c>
      <c r="N605" s="48">
        <f>IF(Table2[[#This Row],[Ship Mode]]=Introduction!$C$44,1,0)</f>
        <v>0</v>
      </c>
      <c r="O605" s="48">
        <f>IF(Table2[[#This Row],[Customer Segment]]=Introduction!$D$45,1,0)</f>
        <v>0</v>
      </c>
      <c r="P605" s="48">
        <f>IF(Table2[[#This Row],[Customer Segment]]=Introduction!$D$42,1,0)</f>
        <v>1</v>
      </c>
      <c r="Q605" s="48">
        <f>IF(Table2[[#This Row],[Customer Segment]]=Introduction!$D$44,1,0)</f>
        <v>0</v>
      </c>
      <c r="R605" s="38">
        <v>3596.03</v>
      </c>
      <c r="S6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customFormat="1" x14ac:dyDescent="0.2">
      <c r="A606" s="1" t="s">
        <v>13</v>
      </c>
      <c r="B606" s="1" t="s">
        <v>14</v>
      </c>
      <c r="C606" s="1" t="s">
        <v>70</v>
      </c>
      <c r="D606" s="44">
        <v>0.08</v>
      </c>
      <c r="E606" s="44">
        <v>34.99</v>
      </c>
      <c r="F606" s="44">
        <v>7.73</v>
      </c>
      <c r="G606" s="44">
        <v>0.59</v>
      </c>
      <c r="H606" s="44">
        <v>144.69</v>
      </c>
      <c r="I606" s="49">
        <f>IF(Table2[[#This Row],[Order Priority]]=Introduction!$B$42,1,0)</f>
        <v>0</v>
      </c>
      <c r="J606" s="49">
        <f>IF(Table2[[#This Row],[Order Priority]]=Introduction!$B$43,1,0)</f>
        <v>1</v>
      </c>
      <c r="K606" s="49">
        <f>IF(Table2[[#This Row],[Order Priority]]=Introduction!$B$44,1,0)</f>
        <v>0</v>
      </c>
      <c r="L606" s="49">
        <f>IF(Table2[[#This Row],[Order Priority]]=Introduction!$B$45,1,0)</f>
        <v>0</v>
      </c>
      <c r="M606" s="49">
        <f>IF(Table2[[#This Row],[Ship Mode]]=Introduction!$C$42,1,0)</f>
        <v>0</v>
      </c>
      <c r="N606" s="48">
        <f>IF(Table2[[#This Row],[Ship Mode]]=Introduction!$C$44,1,0)</f>
        <v>1</v>
      </c>
      <c r="O606" s="48">
        <f>IF(Table2[[#This Row],[Customer Segment]]=Introduction!$D$45,1,0)</f>
        <v>0</v>
      </c>
      <c r="P606" s="48">
        <f>IF(Table2[[#This Row],[Customer Segment]]=Introduction!$D$42,1,0)</f>
        <v>0</v>
      </c>
      <c r="Q606" s="48">
        <f>IF(Table2[[#This Row],[Customer Segment]]=Introduction!$D$44,1,0)</f>
        <v>0</v>
      </c>
      <c r="R606" s="41">
        <v>424.68</v>
      </c>
      <c r="S6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customFormat="1" x14ac:dyDescent="0.2">
      <c r="A607" s="1" t="s">
        <v>13</v>
      </c>
      <c r="B607" s="1" t="s">
        <v>14</v>
      </c>
      <c r="C607" s="1" t="s">
        <v>70</v>
      </c>
      <c r="D607" s="46">
        <v>0.04</v>
      </c>
      <c r="E607" s="46">
        <v>55.48</v>
      </c>
      <c r="F607" s="46">
        <v>6.79</v>
      </c>
      <c r="G607" s="46">
        <v>0.37</v>
      </c>
      <c r="H607" s="46">
        <v>376.88490000000002</v>
      </c>
      <c r="I607" s="49">
        <f>IF(Table2[[#This Row],[Order Priority]]=Introduction!$B$42,1,0)</f>
        <v>0</v>
      </c>
      <c r="J607" s="49">
        <f>IF(Table2[[#This Row],[Order Priority]]=Introduction!$B$43,1,0)</f>
        <v>1</v>
      </c>
      <c r="K607" s="49">
        <f>IF(Table2[[#This Row],[Order Priority]]=Introduction!$B$44,1,0)</f>
        <v>0</v>
      </c>
      <c r="L607" s="49">
        <f>IF(Table2[[#This Row],[Order Priority]]=Introduction!$B$45,1,0)</f>
        <v>0</v>
      </c>
      <c r="M607" s="49">
        <f>IF(Table2[[#This Row],[Ship Mode]]=Introduction!$C$42,1,0)</f>
        <v>0</v>
      </c>
      <c r="N607" s="48">
        <f>IF(Table2[[#This Row],[Ship Mode]]=Introduction!$C$44,1,0)</f>
        <v>1</v>
      </c>
      <c r="O607" s="48">
        <f>IF(Table2[[#This Row],[Customer Segment]]=Introduction!$D$45,1,0)</f>
        <v>0</v>
      </c>
      <c r="P607" s="48">
        <f>IF(Table2[[#This Row],[Customer Segment]]=Introduction!$D$42,1,0)</f>
        <v>0</v>
      </c>
      <c r="Q607" s="48">
        <f>IF(Table2[[#This Row],[Customer Segment]]=Introduction!$D$44,1,0)</f>
        <v>0</v>
      </c>
      <c r="R607" s="38">
        <v>546.21</v>
      </c>
      <c r="S6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customFormat="1" x14ac:dyDescent="0.2">
      <c r="A608" s="1" t="s">
        <v>92</v>
      </c>
      <c r="B608" s="1" t="s">
        <v>14</v>
      </c>
      <c r="C608" s="1" t="s">
        <v>47</v>
      </c>
      <c r="D608" s="44">
        <v>0</v>
      </c>
      <c r="E608" s="44">
        <v>47.9</v>
      </c>
      <c r="F608" s="44">
        <v>5.86</v>
      </c>
      <c r="G608" s="44">
        <v>0.37</v>
      </c>
      <c r="H608" s="44">
        <v>638.38109999999995</v>
      </c>
      <c r="I608" s="49">
        <f>IF(Table2[[#This Row],[Order Priority]]=Introduction!$B$42,1,0)</f>
        <v>0</v>
      </c>
      <c r="J608" s="49">
        <f>IF(Table2[[#This Row],[Order Priority]]=Introduction!$B$43,1,0)</f>
        <v>0</v>
      </c>
      <c r="K608" s="49">
        <f>IF(Table2[[#This Row],[Order Priority]]=Introduction!$B$44,1,0)</f>
        <v>0</v>
      </c>
      <c r="L608" s="49">
        <f>IF(Table2[[#This Row],[Order Priority]]=Introduction!$B$45,1,0)</f>
        <v>1</v>
      </c>
      <c r="M608" s="49">
        <f>IF(Table2[[#This Row],[Ship Mode]]=Introduction!$C$42,1,0)</f>
        <v>0</v>
      </c>
      <c r="N608" s="48">
        <f>IF(Table2[[#This Row],[Ship Mode]]=Introduction!$C$44,1,0)</f>
        <v>1</v>
      </c>
      <c r="O608" s="48">
        <f>IF(Table2[[#This Row],[Customer Segment]]=Introduction!$D$45,1,0)</f>
        <v>0</v>
      </c>
      <c r="P608" s="48">
        <f>IF(Table2[[#This Row],[Customer Segment]]=Introduction!$D$42,1,0)</f>
        <v>0</v>
      </c>
      <c r="Q608" s="48">
        <f>IF(Table2[[#This Row],[Customer Segment]]=Introduction!$D$44,1,0)</f>
        <v>1</v>
      </c>
      <c r="R608" s="41">
        <v>925.19</v>
      </c>
      <c r="S6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customFormat="1" x14ac:dyDescent="0.2">
      <c r="A609" s="1" t="s">
        <v>46</v>
      </c>
      <c r="B609" s="1" t="s">
        <v>2</v>
      </c>
      <c r="C609" s="1" t="s">
        <v>70</v>
      </c>
      <c r="D609" s="46">
        <v>0</v>
      </c>
      <c r="E609" s="46">
        <v>442.14</v>
      </c>
      <c r="F609" s="46">
        <v>14.7</v>
      </c>
      <c r="G609" s="46">
        <v>0.56000000000000005</v>
      </c>
      <c r="H609" s="46">
        <v>3294.8258999999998</v>
      </c>
      <c r="I609" s="49">
        <f>IF(Table2[[#This Row],[Order Priority]]=Introduction!$B$42,1,0)</f>
        <v>0</v>
      </c>
      <c r="J609" s="49">
        <f>IF(Table2[[#This Row],[Order Priority]]=Introduction!$B$43,1,0)</f>
        <v>0</v>
      </c>
      <c r="K609" s="49">
        <f>IF(Table2[[#This Row],[Order Priority]]=Introduction!$B$44,1,0)</f>
        <v>0</v>
      </c>
      <c r="L609" s="49">
        <f>IF(Table2[[#This Row],[Order Priority]]=Introduction!$B$45,1,0)</f>
        <v>0</v>
      </c>
      <c r="M609" s="49">
        <f>IF(Table2[[#This Row],[Ship Mode]]=Introduction!$C$42,1,0)</f>
        <v>1</v>
      </c>
      <c r="N609" s="48">
        <f>IF(Table2[[#This Row],[Ship Mode]]=Introduction!$C$44,1,0)</f>
        <v>0</v>
      </c>
      <c r="O609" s="48">
        <f>IF(Table2[[#This Row],[Customer Segment]]=Introduction!$D$45,1,0)</f>
        <v>0</v>
      </c>
      <c r="P609" s="48">
        <f>IF(Table2[[#This Row],[Customer Segment]]=Introduction!$D$42,1,0)</f>
        <v>0</v>
      </c>
      <c r="Q609" s="48">
        <f>IF(Table2[[#This Row],[Customer Segment]]=Introduction!$D$44,1,0)</f>
        <v>0</v>
      </c>
      <c r="R609" s="38">
        <v>4775.1099999999997</v>
      </c>
      <c r="S6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customFormat="1" x14ac:dyDescent="0.2">
      <c r="A610" s="1" t="s">
        <v>46</v>
      </c>
      <c r="B610" s="1" t="s">
        <v>14</v>
      </c>
      <c r="C610" s="1" t="s">
        <v>70</v>
      </c>
      <c r="D610" s="44">
        <v>0.01</v>
      </c>
      <c r="E610" s="44">
        <v>5.18</v>
      </c>
      <c r="F610" s="44">
        <v>2.04</v>
      </c>
      <c r="G610" s="44">
        <v>0.36</v>
      </c>
      <c r="H610" s="44">
        <v>-17.654</v>
      </c>
      <c r="I610" s="49">
        <f>IF(Table2[[#This Row],[Order Priority]]=Introduction!$B$42,1,0)</f>
        <v>0</v>
      </c>
      <c r="J610" s="49">
        <f>IF(Table2[[#This Row],[Order Priority]]=Introduction!$B$43,1,0)</f>
        <v>0</v>
      </c>
      <c r="K610" s="49">
        <f>IF(Table2[[#This Row],[Order Priority]]=Introduction!$B$44,1,0)</f>
        <v>0</v>
      </c>
      <c r="L610" s="49">
        <f>IF(Table2[[#This Row],[Order Priority]]=Introduction!$B$45,1,0)</f>
        <v>0</v>
      </c>
      <c r="M610" s="49">
        <f>IF(Table2[[#This Row],[Ship Mode]]=Introduction!$C$42,1,0)</f>
        <v>0</v>
      </c>
      <c r="N610" s="48">
        <f>IF(Table2[[#This Row],[Ship Mode]]=Introduction!$C$44,1,0)</f>
        <v>1</v>
      </c>
      <c r="O610" s="48">
        <f>IF(Table2[[#This Row],[Customer Segment]]=Introduction!$D$45,1,0)</f>
        <v>0</v>
      </c>
      <c r="P610" s="48">
        <f>IF(Table2[[#This Row],[Customer Segment]]=Introduction!$D$42,1,0)</f>
        <v>0</v>
      </c>
      <c r="Q610" s="48">
        <f>IF(Table2[[#This Row],[Customer Segment]]=Introduction!$D$44,1,0)</f>
        <v>0</v>
      </c>
      <c r="R610" s="41">
        <v>28.46</v>
      </c>
      <c r="S6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customFormat="1" x14ac:dyDescent="0.2">
      <c r="A611" s="1" t="s">
        <v>46</v>
      </c>
      <c r="B611" s="1" t="s">
        <v>14</v>
      </c>
      <c r="C611" s="1" t="s">
        <v>15</v>
      </c>
      <c r="D611" s="46">
        <v>0.05</v>
      </c>
      <c r="E611" s="46">
        <v>4.9800000000000004</v>
      </c>
      <c r="F611" s="46">
        <v>4.62</v>
      </c>
      <c r="G611" s="46">
        <v>0.64</v>
      </c>
      <c r="H611" s="46">
        <v>-98.35</v>
      </c>
      <c r="I611" s="49">
        <f>IF(Table2[[#This Row],[Order Priority]]=Introduction!$B$42,1,0)</f>
        <v>0</v>
      </c>
      <c r="J611" s="49">
        <f>IF(Table2[[#This Row],[Order Priority]]=Introduction!$B$43,1,0)</f>
        <v>0</v>
      </c>
      <c r="K611" s="49">
        <f>IF(Table2[[#This Row],[Order Priority]]=Introduction!$B$44,1,0)</f>
        <v>0</v>
      </c>
      <c r="L611" s="49">
        <f>IF(Table2[[#This Row],[Order Priority]]=Introduction!$B$45,1,0)</f>
        <v>0</v>
      </c>
      <c r="M611" s="49">
        <f>IF(Table2[[#This Row],[Ship Mode]]=Introduction!$C$42,1,0)</f>
        <v>0</v>
      </c>
      <c r="N611" s="48">
        <f>IF(Table2[[#This Row],[Ship Mode]]=Introduction!$C$44,1,0)</f>
        <v>1</v>
      </c>
      <c r="O611" s="48">
        <f>IF(Table2[[#This Row],[Customer Segment]]=Introduction!$D$45,1,0)</f>
        <v>0</v>
      </c>
      <c r="P611" s="48">
        <f>IF(Table2[[#This Row],[Customer Segment]]=Introduction!$D$42,1,0)</f>
        <v>1</v>
      </c>
      <c r="Q611" s="48">
        <f>IF(Table2[[#This Row],[Customer Segment]]=Introduction!$D$44,1,0)</f>
        <v>0</v>
      </c>
      <c r="R611" s="38">
        <v>34.32</v>
      </c>
      <c r="S6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customFormat="1" x14ac:dyDescent="0.2">
      <c r="A612" s="1" t="s">
        <v>46</v>
      </c>
      <c r="B612" s="1" t="s">
        <v>14</v>
      </c>
      <c r="C612" s="1" t="s">
        <v>15</v>
      </c>
      <c r="D612" s="44">
        <v>0.02</v>
      </c>
      <c r="E612" s="44">
        <v>34.229999999999997</v>
      </c>
      <c r="F612" s="44">
        <v>5.0199999999999996</v>
      </c>
      <c r="G612" s="44">
        <v>0.55000000000000004</v>
      </c>
      <c r="H612" s="44">
        <v>270.79050000000001</v>
      </c>
      <c r="I612" s="49">
        <f>IF(Table2[[#This Row],[Order Priority]]=Introduction!$B$42,1,0)</f>
        <v>0</v>
      </c>
      <c r="J612" s="49">
        <f>IF(Table2[[#This Row],[Order Priority]]=Introduction!$B$43,1,0)</f>
        <v>0</v>
      </c>
      <c r="K612" s="49">
        <f>IF(Table2[[#This Row],[Order Priority]]=Introduction!$B$44,1,0)</f>
        <v>0</v>
      </c>
      <c r="L612" s="49">
        <f>IF(Table2[[#This Row],[Order Priority]]=Introduction!$B$45,1,0)</f>
        <v>0</v>
      </c>
      <c r="M612" s="49">
        <f>IF(Table2[[#This Row],[Ship Mode]]=Introduction!$C$42,1,0)</f>
        <v>0</v>
      </c>
      <c r="N612" s="48">
        <f>IF(Table2[[#This Row],[Ship Mode]]=Introduction!$C$44,1,0)</f>
        <v>1</v>
      </c>
      <c r="O612" s="48">
        <f>IF(Table2[[#This Row],[Customer Segment]]=Introduction!$D$45,1,0)</f>
        <v>0</v>
      </c>
      <c r="P612" s="48">
        <f>IF(Table2[[#This Row],[Customer Segment]]=Introduction!$D$42,1,0)</f>
        <v>1</v>
      </c>
      <c r="Q612" s="48">
        <f>IF(Table2[[#This Row],[Customer Segment]]=Introduction!$D$44,1,0)</f>
        <v>0</v>
      </c>
      <c r="R612" s="41">
        <v>392.45</v>
      </c>
      <c r="S6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customFormat="1" x14ac:dyDescent="0.2">
      <c r="A613" s="1" t="s">
        <v>46</v>
      </c>
      <c r="B613" s="1" t="s">
        <v>14</v>
      </c>
      <c r="C613" s="1" t="s">
        <v>3</v>
      </c>
      <c r="D613" s="46">
        <v>0.08</v>
      </c>
      <c r="E613" s="46">
        <v>9.68</v>
      </c>
      <c r="F613" s="46">
        <v>2.0299999999999998</v>
      </c>
      <c r="G613" s="46">
        <v>0.37</v>
      </c>
      <c r="H613" s="46">
        <v>-536.24199999999996</v>
      </c>
      <c r="I613" s="49">
        <f>IF(Table2[[#This Row],[Order Priority]]=Introduction!$B$42,1,0)</f>
        <v>0</v>
      </c>
      <c r="J613" s="49">
        <f>IF(Table2[[#This Row],[Order Priority]]=Introduction!$B$43,1,0)</f>
        <v>0</v>
      </c>
      <c r="K613" s="49">
        <f>IF(Table2[[#This Row],[Order Priority]]=Introduction!$B$44,1,0)</f>
        <v>0</v>
      </c>
      <c r="L613" s="49">
        <f>IF(Table2[[#This Row],[Order Priority]]=Introduction!$B$45,1,0)</f>
        <v>0</v>
      </c>
      <c r="M613" s="49">
        <f>IF(Table2[[#This Row],[Ship Mode]]=Introduction!$C$42,1,0)</f>
        <v>0</v>
      </c>
      <c r="N613" s="48">
        <f>IF(Table2[[#This Row],[Ship Mode]]=Introduction!$C$44,1,0)</f>
        <v>1</v>
      </c>
      <c r="O613" s="48">
        <f>IF(Table2[[#This Row],[Customer Segment]]=Introduction!$D$45,1,0)</f>
        <v>1</v>
      </c>
      <c r="P613" s="48">
        <f>IF(Table2[[#This Row],[Customer Segment]]=Introduction!$D$42,1,0)</f>
        <v>0</v>
      </c>
      <c r="Q613" s="48">
        <f>IF(Table2[[#This Row],[Customer Segment]]=Introduction!$D$44,1,0)</f>
        <v>0</v>
      </c>
      <c r="R613" s="38">
        <v>10.94</v>
      </c>
      <c r="S6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customFormat="1" x14ac:dyDescent="0.2">
      <c r="A614" s="1" t="s">
        <v>46</v>
      </c>
      <c r="B614" s="1" t="s">
        <v>2</v>
      </c>
      <c r="C614" s="1" t="s">
        <v>3</v>
      </c>
      <c r="D614" s="44">
        <v>0.04</v>
      </c>
      <c r="E614" s="44">
        <v>150.97999999999999</v>
      </c>
      <c r="F614" s="44">
        <v>16.010000000000002</v>
      </c>
      <c r="G614" s="44">
        <v>0.7</v>
      </c>
      <c r="H614" s="44">
        <v>-125.86</v>
      </c>
      <c r="I614" s="49">
        <f>IF(Table2[[#This Row],[Order Priority]]=Introduction!$B$42,1,0)</f>
        <v>0</v>
      </c>
      <c r="J614" s="49">
        <f>IF(Table2[[#This Row],[Order Priority]]=Introduction!$B$43,1,0)</f>
        <v>0</v>
      </c>
      <c r="K614" s="49">
        <f>IF(Table2[[#This Row],[Order Priority]]=Introduction!$B$44,1,0)</f>
        <v>0</v>
      </c>
      <c r="L614" s="49">
        <f>IF(Table2[[#This Row],[Order Priority]]=Introduction!$B$45,1,0)</f>
        <v>0</v>
      </c>
      <c r="M614" s="49">
        <f>IF(Table2[[#This Row],[Ship Mode]]=Introduction!$C$42,1,0)</f>
        <v>1</v>
      </c>
      <c r="N614" s="48">
        <f>IF(Table2[[#This Row],[Ship Mode]]=Introduction!$C$44,1,0)</f>
        <v>0</v>
      </c>
      <c r="O614" s="48">
        <f>IF(Table2[[#This Row],[Customer Segment]]=Introduction!$D$45,1,0)</f>
        <v>1</v>
      </c>
      <c r="P614" s="48">
        <f>IF(Table2[[#This Row],[Customer Segment]]=Introduction!$D$42,1,0)</f>
        <v>0</v>
      </c>
      <c r="Q614" s="48">
        <f>IF(Table2[[#This Row],[Customer Segment]]=Introduction!$D$44,1,0)</f>
        <v>0</v>
      </c>
      <c r="R614" s="41">
        <v>731.38</v>
      </c>
      <c r="S6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customFormat="1" x14ac:dyDescent="0.2">
      <c r="A615" s="1" t="s">
        <v>1</v>
      </c>
      <c r="B615" s="1" t="s">
        <v>14</v>
      </c>
      <c r="C615" s="1" t="s">
        <v>70</v>
      </c>
      <c r="D615" s="46">
        <v>0.04</v>
      </c>
      <c r="E615" s="46">
        <v>1.74</v>
      </c>
      <c r="F615" s="46">
        <v>4.08</v>
      </c>
      <c r="G615" s="46">
        <v>0.53</v>
      </c>
      <c r="H615" s="46">
        <v>9.2520000000000007</v>
      </c>
      <c r="I615" s="49">
        <f>IF(Table2[[#This Row],[Order Priority]]=Introduction!$B$42,1,0)</f>
        <v>1</v>
      </c>
      <c r="J615" s="49">
        <f>IF(Table2[[#This Row],[Order Priority]]=Introduction!$B$43,1,0)</f>
        <v>0</v>
      </c>
      <c r="K615" s="49">
        <f>IF(Table2[[#This Row],[Order Priority]]=Introduction!$B$44,1,0)</f>
        <v>0</v>
      </c>
      <c r="L615" s="49">
        <f>IF(Table2[[#This Row],[Order Priority]]=Introduction!$B$45,1,0)</f>
        <v>0</v>
      </c>
      <c r="M615" s="49">
        <f>IF(Table2[[#This Row],[Ship Mode]]=Introduction!$C$42,1,0)</f>
        <v>0</v>
      </c>
      <c r="N615" s="48">
        <f>IF(Table2[[#This Row],[Ship Mode]]=Introduction!$C$44,1,0)</f>
        <v>1</v>
      </c>
      <c r="O615" s="48">
        <f>IF(Table2[[#This Row],[Customer Segment]]=Introduction!$D$45,1,0)</f>
        <v>0</v>
      </c>
      <c r="P615" s="48">
        <f>IF(Table2[[#This Row],[Customer Segment]]=Introduction!$D$42,1,0)</f>
        <v>0</v>
      </c>
      <c r="Q615" s="48">
        <f>IF(Table2[[#This Row],[Customer Segment]]=Introduction!$D$44,1,0)</f>
        <v>0</v>
      </c>
      <c r="R615" s="38">
        <v>29.08</v>
      </c>
      <c r="S6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customFormat="1" x14ac:dyDescent="0.2">
      <c r="A616" s="1" t="s">
        <v>1</v>
      </c>
      <c r="B616" s="1" t="s">
        <v>2</v>
      </c>
      <c r="C616" s="1" t="s">
        <v>70</v>
      </c>
      <c r="D616" s="44">
        <v>0.01</v>
      </c>
      <c r="E616" s="44">
        <v>119.99</v>
      </c>
      <c r="F616" s="44">
        <v>56.14</v>
      </c>
      <c r="G616" s="44">
        <v>0.39</v>
      </c>
      <c r="H616" s="44">
        <v>-1197.0419999999999</v>
      </c>
      <c r="I616" s="49">
        <f>IF(Table2[[#This Row],[Order Priority]]=Introduction!$B$42,1,0)</f>
        <v>1</v>
      </c>
      <c r="J616" s="49">
        <f>IF(Table2[[#This Row],[Order Priority]]=Introduction!$B$43,1,0)</f>
        <v>0</v>
      </c>
      <c r="K616" s="49">
        <f>IF(Table2[[#This Row],[Order Priority]]=Introduction!$B$44,1,0)</f>
        <v>0</v>
      </c>
      <c r="L616" s="49">
        <f>IF(Table2[[#This Row],[Order Priority]]=Introduction!$B$45,1,0)</f>
        <v>0</v>
      </c>
      <c r="M616" s="49">
        <f>IF(Table2[[#This Row],[Ship Mode]]=Introduction!$C$42,1,0)</f>
        <v>1</v>
      </c>
      <c r="N616" s="48">
        <f>IF(Table2[[#This Row],[Ship Mode]]=Introduction!$C$44,1,0)</f>
        <v>0</v>
      </c>
      <c r="O616" s="48">
        <f>IF(Table2[[#This Row],[Customer Segment]]=Introduction!$D$45,1,0)</f>
        <v>0</v>
      </c>
      <c r="P616" s="48">
        <f>IF(Table2[[#This Row],[Customer Segment]]=Introduction!$D$42,1,0)</f>
        <v>0</v>
      </c>
      <c r="Q616" s="48">
        <f>IF(Table2[[#This Row],[Customer Segment]]=Introduction!$D$44,1,0)</f>
        <v>0</v>
      </c>
      <c r="R616" s="41">
        <v>2569.5700000000002</v>
      </c>
      <c r="S6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customFormat="1" x14ac:dyDescent="0.2">
      <c r="A617" s="1" t="s">
        <v>1</v>
      </c>
      <c r="B617" s="1" t="s">
        <v>14</v>
      </c>
      <c r="C617" s="1" t="s">
        <v>70</v>
      </c>
      <c r="D617" s="46">
        <v>0.01</v>
      </c>
      <c r="E617" s="46">
        <v>13.79</v>
      </c>
      <c r="F617" s="46">
        <v>8.7799999999999994</v>
      </c>
      <c r="G617" s="46">
        <v>0.43</v>
      </c>
      <c r="H617" s="46">
        <v>-36.770000000000003</v>
      </c>
      <c r="I617" s="49">
        <f>IF(Table2[[#This Row],[Order Priority]]=Introduction!$B$42,1,0)</f>
        <v>1</v>
      </c>
      <c r="J617" s="49">
        <f>IF(Table2[[#This Row],[Order Priority]]=Introduction!$B$43,1,0)</f>
        <v>0</v>
      </c>
      <c r="K617" s="49">
        <f>IF(Table2[[#This Row],[Order Priority]]=Introduction!$B$44,1,0)</f>
        <v>0</v>
      </c>
      <c r="L617" s="49">
        <f>IF(Table2[[#This Row],[Order Priority]]=Introduction!$B$45,1,0)</f>
        <v>0</v>
      </c>
      <c r="M617" s="49">
        <f>IF(Table2[[#This Row],[Ship Mode]]=Introduction!$C$42,1,0)</f>
        <v>0</v>
      </c>
      <c r="N617" s="48">
        <f>IF(Table2[[#This Row],[Ship Mode]]=Introduction!$C$44,1,0)</f>
        <v>1</v>
      </c>
      <c r="O617" s="48">
        <f>IF(Table2[[#This Row],[Customer Segment]]=Introduction!$D$45,1,0)</f>
        <v>0</v>
      </c>
      <c r="P617" s="48">
        <f>IF(Table2[[#This Row],[Customer Segment]]=Introduction!$D$42,1,0)</f>
        <v>0</v>
      </c>
      <c r="Q617" s="48">
        <f>IF(Table2[[#This Row],[Customer Segment]]=Introduction!$D$44,1,0)</f>
        <v>0</v>
      </c>
      <c r="R617" s="38">
        <v>56.68</v>
      </c>
      <c r="S6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customFormat="1" x14ac:dyDescent="0.2">
      <c r="A618" s="1" t="s">
        <v>1</v>
      </c>
      <c r="B618" s="1" t="s">
        <v>14</v>
      </c>
      <c r="C618" s="1" t="s">
        <v>70</v>
      </c>
      <c r="D618" s="44">
        <v>0.04</v>
      </c>
      <c r="E618" s="44">
        <v>33.29</v>
      </c>
      <c r="F618" s="44">
        <v>8.74</v>
      </c>
      <c r="G618" s="44">
        <v>0.61</v>
      </c>
      <c r="H618" s="44">
        <v>87.03</v>
      </c>
      <c r="I618" s="49">
        <f>IF(Table2[[#This Row],[Order Priority]]=Introduction!$B$42,1,0)</f>
        <v>1</v>
      </c>
      <c r="J618" s="49">
        <f>IF(Table2[[#This Row],[Order Priority]]=Introduction!$B$43,1,0)</f>
        <v>0</v>
      </c>
      <c r="K618" s="49">
        <f>IF(Table2[[#This Row],[Order Priority]]=Introduction!$B$44,1,0)</f>
        <v>0</v>
      </c>
      <c r="L618" s="49">
        <f>IF(Table2[[#This Row],[Order Priority]]=Introduction!$B$45,1,0)</f>
        <v>0</v>
      </c>
      <c r="M618" s="49">
        <f>IF(Table2[[#This Row],[Ship Mode]]=Introduction!$C$42,1,0)</f>
        <v>0</v>
      </c>
      <c r="N618" s="48">
        <f>IF(Table2[[#This Row],[Ship Mode]]=Introduction!$C$44,1,0)</f>
        <v>1</v>
      </c>
      <c r="O618" s="48">
        <f>IF(Table2[[#This Row],[Customer Segment]]=Introduction!$D$45,1,0)</f>
        <v>0</v>
      </c>
      <c r="P618" s="48">
        <f>IF(Table2[[#This Row],[Customer Segment]]=Introduction!$D$42,1,0)</f>
        <v>0</v>
      </c>
      <c r="Q618" s="48">
        <f>IF(Table2[[#This Row],[Customer Segment]]=Introduction!$D$44,1,0)</f>
        <v>0</v>
      </c>
      <c r="R618" s="41">
        <v>273.33999999999997</v>
      </c>
      <c r="S6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customFormat="1" x14ac:dyDescent="0.2">
      <c r="A619" s="1" t="s">
        <v>13</v>
      </c>
      <c r="B619" s="1" t="s">
        <v>2</v>
      </c>
      <c r="C619" s="1" t="s">
        <v>70</v>
      </c>
      <c r="D619" s="46">
        <v>0.01</v>
      </c>
      <c r="E619" s="46">
        <v>20.98</v>
      </c>
      <c r="F619" s="46">
        <v>53.03</v>
      </c>
      <c r="G619" s="46">
        <v>0.78</v>
      </c>
      <c r="H619" s="46">
        <v>-282.08179999999999</v>
      </c>
      <c r="I619" s="49">
        <f>IF(Table2[[#This Row],[Order Priority]]=Introduction!$B$42,1,0)</f>
        <v>0</v>
      </c>
      <c r="J619" s="49">
        <f>IF(Table2[[#This Row],[Order Priority]]=Introduction!$B$43,1,0)</f>
        <v>1</v>
      </c>
      <c r="K619" s="49">
        <f>IF(Table2[[#This Row],[Order Priority]]=Introduction!$B$44,1,0)</f>
        <v>0</v>
      </c>
      <c r="L619" s="49">
        <f>IF(Table2[[#This Row],[Order Priority]]=Introduction!$B$45,1,0)</f>
        <v>0</v>
      </c>
      <c r="M619" s="49">
        <f>IF(Table2[[#This Row],[Ship Mode]]=Introduction!$C$42,1,0)</f>
        <v>1</v>
      </c>
      <c r="N619" s="48">
        <f>IF(Table2[[#This Row],[Ship Mode]]=Introduction!$C$44,1,0)</f>
        <v>0</v>
      </c>
      <c r="O619" s="48">
        <f>IF(Table2[[#This Row],[Customer Segment]]=Introduction!$D$45,1,0)</f>
        <v>0</v>
      </c>
      <c r="P619" s="48">
        <f>IF(Table2[[#This Row],[Customer Segment]]=Introduction!$D$42,1,0)</f>
        <v>0</v>
      </c>
      <c r="Q619" s="48">
        <f>IF(Table2[[#This Row],[Customer Segment]]=Introduction!$D$44,1,0)</f>
        <v>0</v>
      </c>
      <c r="R619" s="38">
        <v>123</v>
      </c>
      <c r="S6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customFormat="1" x14ac:dyDescent="0.2">
      <c r="A620" s="1" t="s">
        <v>13</v>
      </c>
      <c r="B620" s="1" t="s">
        <v>14</v>
      </c>
      <c r="C620" s="1" t="s">
        <v>15</v>
      </c>
      <c r="D620" s="44">
        <v>0.1</v>
      </c>
      <c r="E620" s="44">
        <v>209.37</v>
      </c>
      <c r="F620" s="44">
        <v>69</v>
      </c>
      <c r="G620" s="44">
        <v>0.79</v>
      </c>
      <c r="H620" s="44">
        <v>-165.59492040000001</v>
      </c>
      <c r="I620" s="49">
        <f>IF(Table2[[#This Row],[Order Priority]]=Introduction!$B$42,1,0)</f>
        <v>0</v>
      </c>
      <c r="J620" s="49">
        <f>IF(Table2[[#This Row],[Order Priority]]=Introduction!$B$43,1,0)</f>
        <v>1</v>
      </c>
      <c r="K620" s="49">
        <f>IF(Table2[[#This Row],[Order Priority]]=Introduction!$B$44,1,0)</f>
        <v>0</v>
      </c>
      <c r="L620" s="49">
        <f>IF(Table2[[#This Row],[Order Priority]]=Introduction!$B$45,1,0)</f>
        <v>0</v>
      </c>
      <c r="M620" s="49">
        <f>IF(Table2[[#This Row],[Ship Mode]]=Introduction!$C$42,1,0)</f>
        <v>0</v>
      </c>
      <c r="N620" s="48">
        <f>IF(Table2[[#This Row],[Ship Mode]]=Introduction!$C$44,1,0)</f>
        <v>1</v>
      </c>
      <c r="O620" s="48">
        <f>IF(Table2[[#This Row],[Customer Segment]]=Introduction!$D$45,1,0)</f>
        <v>0</v>
      </c>
      <c r="P620" s="48">
        <f>IF(Table2[[#This Row],[Customer Segment]]=Introduction!$D$42,1,0)</f>
        <v>1</v>
      </c>
      <c r="Q620" s="48">
        <f>IF(Table2[[#This Row],[Customer Segment]]=Introduction!$D$44,1,0)</f>
        <v>0</v>
      </c>
      <c r="R620" s="41">
        <v>2125.12</v>
      </c>
      <c r="S6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customFormat="1" x14ac:dyDescent="0.2">
      <c r="A621" s="1" t="s">
        <v>13</v>
      </c>
      <c r="B621" s="1" t="s">
        <v>14</v>
      </c>
      <c r="C621" s="1" t="s">
        <v>15</v>
      </c>
      <c r="D621" s="46">
        <v>7.0000000000000007E-2</v>
      </c>
      <c r="E621" s="46">
        <v>4.9800000000000004</v>
      </c>
      <c r="F621" s="46">
        <v>4.7</v>
      </c>
      <c r="G621" s="46">
        <v>0.38</v>
      </c>
      <c r="H621" s="46">
        <v>-21.684000000000001</v>
      </c>
      <c r="I621" s="49">
        <f>IF(Table2[[#This Row],[Order Priority]]=Introduction!$B$42,1,0)</f>
        <v>0</v>
      </c>
      <c r="J621" s="49">
        <f>IF(Table2[[#This Row],[Order Priority]]=Introduction!$B$43,1,0)</f>
        <v>1</v>
      </c>
      <c r="K621" s="49">
        <f>IF(Table2[[#This Row],[Order Priority]]=Introduction!$B$44,1,0)</f>
        <v>0</v>
      </c>
      <c r="L621" s="49">
        <f>IF(Table2[[#This Row],[Order Priority]]=Introduction!$B$45,1,0)</f>
        <v>0</v>
      </c>
      <c r="M621" s="49">
        <f>IF(Table2[[#This Row],[Ship Mode]]=Introduction!$C$42,1,0)</f>
        <v>0</v>
      </c>
      <c r="N621" s="48">
        <f>IF(Table2[[#This Row],[Ship Mode]]=Introduction!$C$44,1,0)</f>
        <v>1</v>
      </c>
      <c r="O621" s="48">
        <f>IF(Table2[[#This Row],[Customer Segment]]=Introduction!$D$45,1,0)</f>
        <v>0</v>
      </c>
      <c r="P621" s="48">
        <f>IF(Table2[[#This Row],[Customer Segment]]=Introduction!$D$42,1,0)</f>
        <v>1</v>
      </c>
      <c r="Q621" s="48">
        <f>IF(Table2[[#This Row],[Customer Segment]]=Introduction!$D$44,1,0)</f>
        <v>0</v>
      </c>
      <c r="R621" s="38">
        <v>45.05</v>
      </c>
      <c r="S6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customFormat="1" x14ac:dyDescent="0.2">
      <c r="A622" s="1" t="s">
        <v>92</v>
      </c>
      <c r="B622" s="1" t="s">
        <v>2</v>
      </c>
      <c r="C622" s="1" t="s">
        <v>70</v>
      </c>
      <c r="D622" s="44">
        <v>0.02</v>
      </c>
      <c r="E622" s="44">
        <v>146.05000000000001</v>
      </c>
      <c r="F622" s="44">
        <v>80.2</v>
      </c>
      <c r="G622" s="44">
        <v>0.71</v>
      </c>
      <c r="H622" s="44">
        <v>-101.19199999999999</v>
      </c>
      <c r="I622" s="49">
        <f>IF(Table2[[#This Row],[Order Priority]]=Introduction!$B$42,1,0)</f>
        <v>0</v>
      </c>
      <c r="J622" s="49">
        <f>IF(Table2[[#This Row],[Order Priority]]=Introduction!$B$43,1,0)</f>
        <v>0</v>
      </c>
      <c r="K622" s="49">
        <f>IF(Table2[[#This Row],[Order Priority]]=Introduction!$B$44,1,0)</f>
        <v>0</v>
      </c>
      <c r="L622" s="49">
        <f>IF(Table2[[#This Row],[Order Priority]]=Introduction!$B$45,1,0)</f>
        <v>1</v>
      </c>
      <c r="M622" s="49">
        <f>IF(Table2[[#This Row],[Ship Mode]]=Introduction!$C$42,1,0)</f>
        <v>1</v>
      </c>
      <c r="N622" s="48">
        <f>IF(Table2[[#This Row],[Ship Mode]]=Introduction!$C$44,1,0)</f>
        <v>0</v>
      </c>
      <c r="O622" s="48">
        <f>IF(Table2[[#This Row],[Customer Segment]]=Introduction!$D$45,1,0)</f>
        <v>0</v>
      </c>
      <c r="P622" s="48">
        <f>IF(Table2[[#This Row],[Customer Segment]]=Introduction!$D$42,1,0)</f>
        <v>0</v>
      </c>
      <c r="Q622" s="48">
        <f>IF(Table2[[#This Row],[Customer Segment]]=Introduction!$D$44,1,0)</f>
        <v>0</v>
      </c>
      <c r="R622" s="41">
        <v>798.69</v>
      </c>
      <c r="S6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customFormat="1" x14ac:dyDescent="0.2">
      <c r="A623" s="1" t="s">
        <v>92</v>
      </c>
      <c r="B623" s="1" t="s">
        <v>14</v>
      </c>
      <c r="C623" s="1" t="s">
        <v>70</v>
      </c>
      <c r="D623" s="46">
        <v>0.06</v>
      </c>
      <c r="E623" s="46">
        <v>65.989999999999995</v>
      </c>
      <c r="F623" s="46">
        <v>5.92</v>
      </c>
      <c r="G623" s="46">
        <v>0.55000000000000004</v>
      </c>
      <c r="H623" s="46">
        <v>-3.3319999999999999</v>
      </c>
      <c r="I623" s="49">
        <f>IF(Table2[[#This Row],[Order Priority]]=Introduction!$B$42,1,0)</f>
        <v>0</v>
      </c>
      <c r="J623" s="49">
        <f>IF(Table2[[#This Row],[Order Priority]]=Introduction!$B$43,1,0)</f>
        <v>0</v>
      </c>
      <c r="K623" s="49">
        <f>IF(Table2[[#This Row],[Order Priority]]=Introduction!$B$44,1,0)</f>
        <v>0</v>
      </c>
      <c r="L623" s="49">
        <f>IF(Table2[[#This Row],[Order Priority]]=Introduction!$B$45,1,0)</f>
        <v>1</v>
      </c>
      <c r="M623" s="49">
        <f>IF(Table2[[#This Row],[Ship Mode]]=Introduction!$C$42,1,0)</f>
        <v>0</v>
      </c>
      <c r="N623" s="48">
        <f>IF(Table2[[#This Row],[Ship Mode]]=Introduction!$C$44,1,0)</f>
        <v>1</v>
      </c>
      <c r="O623" s="48">
        <f>IF(Table2[[#This Row],[Customer Segment]]=Introduction!$D$45,1,0)</f>
        <v>0</v>
      </c>
      <c r="P623" s="48">
        <f>IF(Table2[[#This Row],[Customer Segment]]=Introduction!$D$42,1,0)</f>
        <v>0</v>
      </c>
      <c r="Q623" s="48">
        <f>IF(Table2[[#This Row],[Customer Segment]]=Introduction!$D$44,1,0)</f>
        <v>0</v>
      </c>
      <c r="R623" s="38">
        <v>792.11</v>
      </c>
      <c r="S6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customFormat="1" x14ac:dyDescent="0.2">
      <c r="A624" s="1" t="s">
        <v>1</v>
      </c>
      <c r="B624" s="1" t="s">
        <v>63</v>
      </c>
      <c r="C624" s="1" t="s">
        <v>70</v>
      </c>
      <c r="D624" s="44">
        <v>0.03</v>
      </c>
      <c r="E624" s="44">
        <v>48.58</v>
      </c>
      <c r="F624" s="44">
        <v>3.99</v>
      </c>
      <c r="G624" s="44">
        <v>0.56000000000000005</v>
      </c>
      <c r="H624" s="44">
        <v>100.1328</v>
      </c>
      <c r="I624" s="49">
        <f>IF(Table2[[#This Row],[Order Priority]]=Introduction!$B$42,1,0)</f>
        <v>1</v>
      </c>
      <c r="J624" s="49">
        <f>IF(Table2[[#This Row],[Order Priority]]=Introduction!$B$43,1,0)</f>
        <v>0</v>
      </c>
      <c r="K624" s="49">
        <f>IF(Table2[[#This Row],[Order Priority]]=Introduction!$B$44,1,0)</f>
        <v>0</v>
      </c>
      <c r="L624" s="49">
        <f>IF(Table2[[#This Row],[Order Priority]]=Introduction!$B$45,1,0)</f>
        <v>0</v>
      </c>
      <c r="M624" s="49">
        <f>IF(Table2[[#This Row],[Ship Mode]]=Introduction!$C$42,1,0)</f>
        <v>0</v>
      </c>
      <c r="N624" s="48">
        <f>IF(Table2[[#This Row],[Ship Mode]]=Introduction!$C$44,1,0)</f>
        <v>0</v>
      </c>
      <c r="O624" s="48">
        <f>IF(Table2[[#This Row],[Customer Segment]]=Introduction!$D$45,1,0)</f>
        <v>0</v>
      </c>
      <c r="P624" s="48">
        <f>IF(Table2[[#This Row],[Customer Segment]]=Introduction!$D$42,1,0)</f>
        <v>0</v>
      </c>
      <c r="Q624" s="48">
        <f>IF(Table2[[#This Row],[Customer Segment]]=Introduction!$D$44,1,0)</f>
        <v>0</v>
      </c>
      <c r="R624" s="41">
        <v>145.12</v>
      </c>
      <c r="S6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customFormat="1" x14ac:dyDescent="0.2">
      <c r="A625" s="1" t="s">
        <v>1</v>
      </c>
      <c r="B625" s="1" t="s">
        <v>2</v>
      </c>
      <c r="C625" s="1" t="s">
        <v>47</v>
      </c>
      <c r="D625" s="46">
        <v>0</v>
      </c>
      <c r="E625" s="46">
        <v>300.98</v>
      </c>
      <c r="F625" s="46">
        <v>164.73</v>
      </c>
      <c r="G625" s="46">
        <v>0.56000000000000005</v>
      </c>
      <c r="H625" s="46">
        <v>2653.2914999999998</v>
      </c>
      <c r="I625" s="49">
        <f>IF(Table2[[#This Row],[Order Priority]]=Introduction!$B$42,1,0)</f>
        <v>1</v>
      </c>
      <c r="J625" s="49">
        <f>IF(Table2[[#This Row],[Order Priority]]=Introduction!$B$43,1,0)</f>
        <v>0</v>
      </c>
      <c r="K625" s="49">
        <f>IF(Table2[[#This Row],[Order Priority]]=Introduction!$B$44,1,0)</f>
        <v>0</v>
      </c>
      <c r="L625" s="49">
        <f>IF(Table2[[#This Row],[Order Priority]]=Introduction!$B$45,1,0)</f>
        <v>0</v>
      </c>
      <c r="M625" s="49">
        <f>IF(Table2[[#This Row],[Ship Mode]]=Introduction!$C$42,1,0)</f>
        <v>1</v>
      </c>
      <c r="N625" s="48">
        <f>IF(Table2[[#This Row],[Ship Mode]]=Introduction!$C$44,1,0)</f>
        <v>0</v>
      </c>
      <c r="O625" s="48">
        <f>IF(Table2[[#This Row],[Customer Segment]]=Introduction!$D$45,1,0)</f>
        <v>0</v>
      </c>
      <c r="P625" s="48">
        <f>IF(Table2[[#This Row],[Customer Segment]]=Introduction!$D$42,1,0)</f>
        <v>0</v>
      </c>
      <c r="Q625" s="48">
        <f>IF(Table2[[#This Row],[Customer Segment]]=Introduction!$D$44,1,0)</f>
        <v>1</v>
      </c>
      <c r="R625" s="38">
        <v>3845.35</v>
      </c>
      <c r="S6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customFormat="1" x14ac:dyDescent="0.2">
      <c r="A626" s="1" t="s">
        <v>1</v>
      </c>
      <c r="B626" s="1" t="s">
        <v>14</v>
      </c>
      <c r="C626" s="1" t="s">
        <v>47</v>
      </c>
      <c r="D626" s="44">
        <v>0.09</v>
      </c>
      <c r="E626" s="44">
        <v>2.94</v>
      </c>
      <c r="F626" s="44">
        <v>0.96</v>
      </c>
      <c r="G626" s="44">
        <v>0.57999999999999996</v>
      </c>
      <c r="H626" s="44">
        <v>-1.84</v>
      </c>
      <c r="I626" s="49">
        <f>IF(Table2[[#This Row],[Order Priority]]=Introduction!$B$42,1,0)</f>
        <v>1</v>
      </c>
      <c r="J626" s="49">
        <f>IF(Table2[[#This Row],[Order Priority]]=Introduction!$B$43,1,0)</f>
        <v>0</v>
      </c>
      <c r="K626" s="49">
        <f>IF(Table2[[#This Row],[Order Priority]]=Introduction!$B$44,1,0)</f>
        <v>0</v>
      </c>
      <c r="L626" s="49">
        <f>IF(Table2[[#This Row],[Order Priority]]=Introduction!$B$45,1,0)</f>
        <v>0</v>
      </c>
      <c r="M626" s="49">
        <f>IF(Table2[[#This Row],[Ship Mode]]=Introduction!$C$42,1,0)</f>
        <v>0</v>
      </c>
      <c r="N626" s="48">
        <f>IF(Table2[[#This Row],[Ship Mode]]=Introduction!$C$44,1,0)</f>
        <v>1</v>
      </c>
      <c r="O626" s="48">
        <f>IF(Table2[[#This Row],[Customer Segment]]=Introduction!$D$45,1,0)</f>
        <v>0</v>
      </c>
      <c r="P626" s="48">
        <f>IF(Table2[[#This Row],[Customer Segment]]=Introduction!$D$42,1,0)</f>
        <v>0</v>
      </c>
      <c r="Q626" s="48">
        <f>IF(Table2[[#This Row],[Customer Segment]]=Introduction!$D$44,1,0)</f>
        <v>1</v>
      </c>
      <c r="R626" s="41">
        <v>3.77</v>
      </c>
      <c r="S6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customFormat="1" x14ac:dyDescent="0.2">
      <c r="A627" s="1" t="s">
        <v>13</v>
      </c>
      <c r="B627" s="1" t="s">
        <v>14</v>
      </c>
      <c r="C627" s="1" t="s">
        <v>47</v>
      </c>
      <c r="D627" s="46">
        <v>0</v>
      </c>
      <c r="E627" s="46">
        <v>195.99</v>
      </c>
      <c r="F627" s="46">
        <v>8.99</v>
      </c>
      <c r="G627" s="46">
        <v>0.6</v>
      </c>
      <c r="H627" s="46">
        <v>114.88200000000001</v>
      </c>
      <c r="I627" s="49">
        <f>IF(Table2[[#This Row],[Order Priority]]=Introduction!$B$42,1,0)</f>
        <v>0</v>
      </c>
      <c r="J627" s="49">
        <f>IF(Table2[[#This Row],[Order Priority]]=Introduction!$B$43,1,0)</f>
        <v>1</v>
      </c>
      <c r="K627" s="49">
        <f>IF(Table2[[#This Row],[Order Priority]]=Introduction!$B$44,1,0)</f>
        <v>0</v>
      </c>
      <c r="L627" s="49">
        <f>IF(Table2[[#This Row],[Order Priority]]=Introduction!$B$45,1,0)</f>
        <v>0</v>
      </c>
      <c r="M627" s="49">
        <f>IF(Table2[[#This Row],[Ship Mode]]=Introduction!$C$42,1,0)</f>
        <v>0</v>
      </c>
      <c r="N627" s="48">
        <f>IF(Table2[[#This Row],[Ship Mode]]=Introduction!$C$44,1,0)</f>
        <v>1</v>
      </c>
      <c r="O627" s="48">
        <f>IF(Table2[[#This Row],[Customer Segment]]=Introduction!$D$45,1,0)</f>
        <v>0</v>
      </c>
      <c r="P627" s="48">
        <f>IF(Table2[[#This Row],[Customer Segment]]=Introduction!$D$42,1,0)</f>
        <v>0</v>
      </c>
      <c r="Q627" s="48">
        <f>IF(Table2[[#This Row],[Customer Segment]]=Introduction!$D$44,1,0)</f>
        <v>1</v>
      </c>
      <c r="R627" s="38">
        <v>882.93</v>
      </c>
      <c r="S6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customFormat="1" x14ac:dyDescent="0.2">
      <c r="A628" s="1" t="s">
        <v>92</v>
      </c>
      <c r="B628" s="1" t="s">
        <v>14</v>
      </c>
      <c r="C628" s="1" t="s">
        <v>15</v>
      </c>
      <c r="D628" s="44">
        <v>0.02</v>
      </c>
      <c r="E628" s="44">
        <v>4.0599999999999996</v>
      </c>
      <c r="F628" s="44">
        <v>6.89</v>
      </c>
      <c r="G628" s="44">
        <v>0.6</v>
      </c>
      <c r="H628" s="44">
        <v>-93.735200000000006</v>
      </c>
      <c r="I628" s="49">
        <f>IF(Table2[[#This Row],[Order Priority]]=Introduction!$B$42,1,0)</f>
        <v>0</v>
      </c>
      <c r="J628" s="49">
        <f>IF(Table2[[#This Row],[Order Priority]]=Introduction!$B$43,1,0)</f>
        <v>0</v>
      </c>
      <c r="K628" s="49">
        <f>IF(Table2[[#This Row],[Order Priority]]=Introduction!$B$44,1,0)</f>
        <v>0</v>
      </c>
      <c r="L628" s="49">
        <f>IF(Table2[[#This Row],[Order Priority]]=Introduction!$B$45,1,0)</f>
        <v>1</v>
      </c>
      <c r="M628" s="49">
        <f>IF(Table2[[#This Row],[Ship Mode]]=Introduction!$C$42,1,0)</f>
        <v>0</v>
      </c>
      <c r="N628" s="48">
        <f>IF(Table2[[#This Row],[Ship Mode]]=Introduction!$C$44,1,0)</f>
        <v>1</v>
      </c>
      <c r="O628" s="48">
        <f>IF(Table2[[#This Row],[Customer Segment]]=Introduction!$D$45,1,0)</f>
        <v>0</v>
      </c>
      <c r="P628" s="48">
        <f>IF(Table2[[#This Row],[Customer Segment]]=Introduction!$D$42,1,0)</f>
        <v>1</v>
      </c>
      <c r="Q628" s="48">
        <f>IF(Table2[[#This Row],[Customer Segment]]=Introduction!$D$44,1,0)</f>
        <v>0</v>
      </c>
      <c r="R628" s="41">
        <v>66.81</v>
      </c>
      <c r="S6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customFormat="1" x14ac:dyDescent="0.2">
      <c r="A629" s="1" t="s">
        <v>46</v>
      </c>
      <c r="B629" s="1" t="s">
        <v>2</v>
      </c>
      <c r="C629" s="1" t="s">
        <v>47</v>
      </c>
      <c r="D629" s="46">
        <v>0.05</v>
      </c>
      <c r="E629" s="46">
        <v>124.49</v>
      </c>
      <c r="F629" s="46">
        <v>51.94</v>
      </c>
      <c r="G629" s="46">
        <v>0.63</v>
      </c>
      <c r="H629" s="46">
        <v>-44.163600000000002</v>
      </c>
      <c r="I629" s="49">
        <f>IF(Table2[[#This Row],[Order Priority]]=Introduction!$B$42,1,0)</f>
        <v>0</v>
      </c>
      <c r="J629" s="49">
        <f>IF(Table2[[#This Row],[Order Priority]]=Introduction!$B$43,1,0)</f>
        <v>0</v>
      </c>
      <c r="K629" s="49">
        <f>IF(Table2[[#This Row],[Order Priority]]=Introduction!$B$44,1,0)</f>
        <v>0</v>
      </c>
      <c r="L629" s="49">
        <f>IF(Table2[[#This Row],[Order Priority]]=Introduction!$B$45,1,0)</f>
        <v>0</v>
      </c>
      <c r="M629" s="49">
        <f>IF(Table2[[#This Row],[Ship Mode]]=Introduction!$C$42,1,0)</f>
        <v>1</v>
      </c>
      <c r="N629" s="48">
        <f>IF(Table2[[#This Row],[Ship Mode]]=Introduction!$C$44,1,0)</f>
        <v>0</v>
      </c>
      <c r="O629" s="48">
        <f>IF(Table2[[#This Row],[Customer Segment]]=Introduction!$D$45,1,0)</f>
        <v>0</v>
      </c>
      <c r="P629" s="48">
        <f>IF(Table2[[#This Row],[Customer Segment]]=Introduction!$D$42,1,0)</f>
        <v>0</v>
      </c>
      <c r="Q629" s="48">
        <f>IF(Table2[[#This Row],[Customer Segment]]=Introduction!$D$44,1,0)</f>
        <v>1</v>
      </c>
      <c r="R629" s="38">
        <v>120.12</v>
      </c>
      <c r="S6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customFormat="1" x14ac:dyDescent="0.2">
      <c r="A630" s="1" t="s">
        <v>46</v>
      </c>
      <c r="B630" s="1" t="s">
        <v>14</v>
      </c>
      <c r="C630" s="1" t="s">
        <v>70</v>
      </c>
      <c r="D630" s="44">
        <v>0.03</v>
      </c>
      <c r="E630" s="44">
        <v>7.64</v>
      </c>
      <c r="F630" s="44">
        <v>5.83</v>
      </c>
      <c r="G630" s="44">
        <v>0.36</v>
      </c>
      <c r="H630" s="44">
        <v>-15.090400000000001</v>
      </c>
      <c r="I630" s="49">
        <f>IF(Table2[[#This Row],[Order Priority]]=Introduction!$B$42,1,0)</f>
        <v>0</v>
      </c>
      <c r="J630" s="49">
        <f>IF(Table2[[#This Row],[Order Priority]]=Introduction!$B$43,1,0)</f>
        <v>0</v>
      </c>
      <c r="K630" s="49">
        <f>IF(Table2[[#This Row],[Order Priority]]=Introduction!$B$44,1,0)</f>
        <v>0</v>
      </c>
      <c r="L630" s="49">
        <f>IF(Table2[[#This Row],[Order Priority]]=Introduction!$B$45,1,0)</f>
        <v>0</v>
      </c>
      <c r="M630" s="49">
        <f>IF(Table2[[#This Row],[Ship Mode]]=Introduction!$C$42,1,0)</f>
        <v>0</v>
      </c>
      <c r="N630" s="48">
        <f>IF(Table2[[#This Row],[Ship Mode]]=Introduction!$C$44,1,0)</f>
        <v>1</v>
      </c>
      <c r="O630" s="48">
        <f>IF(Table2[[#This Row],[Customer Segment]]=Introduction!$D$45,1,0)</f>
        <v>0</v>
      </c>
      <c r="P630" s="48">
        <f>IF(Table2[[#This Row],[Customer Segment]]=Introduction!$D$42,1,0)</f>
        <v>0</v>
      </c>
      <c r="Q630" s="48">
        <f>IF(Table2[[#This Row],[Customer Segment]]=Introduction!$D$44,1,0)</f>
        <v>0</v>
      </c>
      <c r="R630" s="41">
        <v>96.86</v>
      </c>
      <c r="S6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customFormat="1" x14ac:dyDescent="0.2">
      <c r="A631" s="1" t="s">
        <v>13</v>
      </c>
      <c r="B631" s="1" t="s">
        <v>14</v>
      </c>
      <c r="C631" s="1" t="s">
        <v>15</v>
      </c>
      <c r="D631" s="46">
        <v>0.05</v>
      </c>
      <c r="E631" s="46">
        <v>52.4</v>
      </c>
      <c r="F631" s="46">
        <v>16.11</v>
      </c>
      <c r="G631" s="46">
        <v>0.39</v>
      </c>
      <c r="H631" s="46">
        <v>592.52650000000006</v>
      </c>
      <c r="I631" s="49">
        <f>IF(Table2[[#This Row],[Order Priority]]=Introduction!$B$42,1,0)</f>
        <v>0</v>
      </c>
      <c r="J631" s="49">
        <f>IF(Table2[[#This Row],[Order Priority]]=Introduction!$B$43,1,0)</f>
        <v>1</v>
      </c>
      <c r="K631" s="49">
        <f>IF(Table2[[#This Row],[Order Priority]]=Introduction!$B$44,1,0)</f>
        <v>0</v>
      </c>
      <c r="L631" s="49">
        <f>IF(Table2[[#This Row],[Order Priority]]=Introduction!$B$45,1,0)</f>
        <v>0</v>
      </c>
      <c r="M631" s="49">
        <f>IF(Table2[[#This Row],[Ship Mode]]=Introduction!$C$42,1,0)</f>
        <v>0</v>
      </c>
      <c r="N631" s="48">
        <f>IF(Table2[[#This Row],[Ship Mode]]=Introduction!$C$44,1,0)</f>
        <v>1</v>
      </c>
      <c r="O631" s="48">
        <f>IF(Table2[[#This Row],[Customer Segment]]=Introduction!$D$45,1,0)</f>
        <v>0</v>
      </c>
      <c r="P631" s="48">
        <f>IF(Table2[[#This Row],[Customer Segment]]=Introduction!$D$42,1,0)</f>
        <v>1</v>
      </c>
      <c r="Q631" s="48">
        <f>IF(Table2[[#This Row],[Customer Segment]]=Introduction!$D$44,1,0)</f>
        <v>0</v>
      </c>
      <c r="R631" s="38">
        <v>4556.63</v>
      </c>
      <c r="S6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customFormat="1" x14ac:dyDescent="0.2">
      <c r="A632" s="1" t="s">
        <v>13</v>
      </c>
      <c r="B632" s="1" t="s">
        <v>63</v>
      </c>
      <c r="C632" s="1" t="s">
        <v>15</v>
      </c>
      <c r="D632" s="44">
        <v>0.05</v>
      </c>
      <c r="E632" s="44">
        <v>36.549999999999997</v>
      </c>
      <c r="F632" s="44">
        <v>13.89</v>
      </c>
      <c r="G632" s="44">
        <v>0.41</v>
      </c>
      <c r="H632" s="44">
        <v>232.8</v>
      </c>
      <c r="I632" s="49">
        <f>IF(Table2[[#This Row],[Order Priority]]=Introduction!$B$42,1,0)</f>
        <v>0</v>
      </c>
      <c r="J632" s="49">
        <f>IF(Table2[[#This Row],[Order Priority]]=Introduction!$B$43,1,0)</f>
        <v>1</v>
      </c>
      <c r="K632" s="49">
        <f>IF(Table2[[#This Row],[Order Priority]]=Introduction!$B$44,1,0)</f>
        <v>0</v>
      </c>
      <c r="L632" s="49">
        <f>IF(Table2[[#This Row],[Order Priority]]=Introduction!$B$45,1,0)</f>
        <v>0</v>
      </c>
      <c r="M632" s="49">
        <f>IF(Table2[[#This Row],[Ship Mode]]=Introduction!$C$42,1,0)</f>
        <v>0</v>
      </c>
      <c r="N632" s="48">
        <f>IF(Table2[[#This Row],[Ship Mode]]=Introduction!$C$44,1,0)</f>
        <v>0</v>
      </c>
      <c r="O632" s="48">
        <f>IF(Table2[[#This Row],[Customer Segment]]=Introduction!$D$45,1,0)</f>
        <v>0</v>
      </c>
      <c r="P632" s="48">
        <f>IF(Table2[[#This Row],[Customer Segment]]=Introduction!$D$42,1,0)</f>
        <v>1</v>
      </c>
      <c r="Q632" s="48">
        <f>IF(Table2[[#This Row],[Customer Segment]]=Introduction!$D$44,1,0)</f>
        <v>0</v>
      </c>
      <c r="R632" s="41">
        <v>2948.61</v>
      </c>
      <c r="S6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customFormat="1" x14ac:dyDescent="0.2">
      <c r="A633" s="1" t="s">
        <v>13</v>
      </c>
      <c r="B633" s="1" t="s">
        <v>14</v>
      </c>
      <c r="C633" s="1" t="s">
        <v>15</v>
      </c>
      <c r="D633" s="46">
        <v>0.1</v>
      </c>
      <c r="E633" s="46">
        <v>15.14</v>
      </c>
      <c r="F633" s="46">
        <v>4.53</v>
      </c>
      <c r="G633" s="46">
        <v>0.81</v>
      </c>
      <c r="H633" s="46">
        <v>-24.897600000000001</v>
      </c>
      <c r="I633" s="49">
        <f>IF(Table2[[#This Row],[Order Priority]]=Introduction!$B$42,1,0)</f>
        <v>0</v>
      </c>
      <c r="J633" s="49">
        <f>IF(Table2[[#This Row],[Order Priority]]=Introduction!$B$43,1,0)</f>
        <v>1</v>
      </c>
      <c r="K633" s="49">
        <f>IF(Table2[[#This Row],[Order Priority]]=Introduction!$B$44,1,0)</f>
        <v>0</v>
      </c>
      <c r="L633" s="49">
        <f>IF(Table2[[#This Row],[Order Priority]]=Introduction!$B$45,1,0)</f>
        <v>0</v>
      </c>
      <c r="M633" s="49">
        <f>IF(Table2[[#This Row],[Ship Mode]]=Introduction!$C$42,1,0)</f>
        <v>0</v>
      </c>
      <c r="N633" s="48">
        <f>IF(Table2[[#This Row],[Ship Mode]]=Introduction!$C$44,1,0)</f>
        <v>1</v>
      </c>
      <c r="O633" s="48">
        <f>IF(Table2[[#This Row],[Customer Segment]]=Introduction!$D$45,1,0)</f>
        <v>0</v>
      </c>
      <c r="P633" s="48">
        <f>IF(Table2[[#This Row],[Customer Segment]]=Introduction!$D$42,1,0)</f>
        <v>1</v>
      </c>
      <c r="Q633" s="48">
        <f>IF(Table2[[#This Row],[Customer Segment]]=Introduction!$D$44,1,0)</f>
        <v>0</v>
      </c>
      <c r="R633" s="38">
        <v>75.17</v>
      </c>
      <c r="S6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customFormat="1" x14ac:dyDescent="0.2">
      <c r="A634" s="1" t="s">
        <v>13</v>
      </c>
      <c r="B634" s="1" t="s">
        <v>14</v>
      </c>
      <c r="C634" s="1" t="s">
        <v>15</v>
      </c>
      <c r="D634" s="44">
        <v>0.05</v>
      </c>
      <c r="E634" s="44">
        <v>52.4</v>
      </c>
      <c r="F634" s="44">
        <v>16.11</v>
      </c>
      <c r="G634" s="44">
        <v>0.39</v>
      </c>
      <c r="H634" s="44">
        <v>776.77440000000001</v>
      </c>
      <c r="I634" s="49">
        <f>IF(Table2[[#This Row],[Order Priority]]=Introduction!$B$42,1,0)</f>
        <v>0</v>
      </c>
      <c r="J634" s="49">
        <f>IF(Table2[[#This Row],[Order Priority]]=Introduction!$B$43,1,0)</f>
        <v>1</v>
      </c>
      <c r="K634" s="49">
        <f>IF(Table2[[#This Row],[Order Priority]]=Introduction!$B$44,1,0)</f>
        <v>0</v>
      </c>
      <c r="L634" s="49">
        <f>IF(Table2[[#This Row],[Order Priority]]=Introduction!$B$45,1,0)</f>
        <v>0</v>
      </c>
      <c r="M634" s="49">
        <f>IF(Table2[[#This Row],[Ship Mode]]=Introduction!$C$42,1,0)</f>
        <v>0</v>
      </c>
      <c r="N634" s="48">
        <f>IF(Table2[[#This Row],[Ship Mode]]=Introduction!$C$44,1,0)</f>
        <v>1</v>
      </c>
      <c r="O634" s="48">
        <f>IF(Table2[[#This Row],[Customer Segment]]=Introduction!$D$45,1,0)</f>
        <v>0</v>
      </c>
      <c r="P634" s="48">
        <f>IF(Table2[[#This Row],[Customer Segment]]=Introduction!$D$42,1,0)</f>
        <v>1</v>
      </c>
      <c r="Q634" s="48">
        <f>IF(Table2[[#This Row],[Customer Segment]]=Introduction!$D$44,1,0)</f>
        <v>0</v>
      </c>
      <c r="R634" s="41">
        <v>1125.76</v>
      </c>
      <c r="S6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customFormat="1" x14ac:dyDescent="0.2">
      <c r="A635" s="1" t="s">
        <v>13</v>
      </c>
      <c r="B635" s="1" t="s">
        <v>63</v>
      </c>
      <c r="C635" s="1" t="s">
        <v>15</v>
      </c>
      <c r="D635" s="46">
        <v>0.05</v>
      </c>
      <c r="E635" s="46">
        <v>36.549999999999997</v>
      </c>
      <c r="F635" s="46">
        <v>13.89</v>
      </c>
      <c r="G635" s="46">
        <v>0.41</v>
      </c>
      <c r="H635" s="46">
        <v>344.54399999999998</v>
      </c>
      <c r="I635" s="49">
        <f>IF(Table2[[#This Row],[Order Priority]]=Introduction!$B$42,1,0)</f>
        <v>0</v>
      </c>
      <c r="J635" s="49">
        <f>IF(Table2[[#This Row],[Order Priority]]=Introduction!$B$43,1,0)</f>
        <v>1</v>
      </c>
      <c r="K635" s="49">
        <f>IF(Table2[[#This Row],[Order Priority]]=Introduction!$B$44,1,0)</f>
        <v>0</v>
      </c>
      <c r="L635" s="49">
        <f>IF(Table2[[#This Row],[Order Priority]]=Introduction!$B$45,1,0)</f>
        <v>0</v>
      </c>
      <c r="M635" s="49">
        <f>IF(Table2[[#This Row],[Ship Mode]]=Introduction!$C$42,1,0)</f>
        <v>0</v>
      </c>
      <c r="N635" s="48">
        <f>IF(Table2[[#This Row],[Ship Mode]]=Introduction!$C$44,1,0)</f>
        <v>0</v>
      </c>
      <c r="O635" s="48">
        <f>IF(Table2[[#This Row],[Customer Segment]]=Introduction!$D$45,1,0)</f>
        <v>0</v>
      </c>
      <c r="P635" s="48">
        <f>IF(Table2[[#This Row],[Customer Segment]]=Introduction!$D$42,1,0)</f>
        <v>1</v>
      </c>
      <c r="Q635" s="48">
        <f>IF(Table2[[#This Row],[Customer Segment]]=Introduction!$D$44,1,0)</f>
        <v>0</v>
      </c>
      <c r="R635" s="38">
        <v>746.03</v>
      </c>
      <c r="S6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customFormat="1" x14ac:dyDescent="0.2">
      <c r="A636" s="1" t="s">
        <v>13</v>
      </c>
      <c r="B636" s="1" t="s">
        <v>14</v>
      </c>
      <c r="C636" s="1" t="s">
        <v>70</v>
      </c>
      <c r="D636" s="44">
        <v>0.06</v>
      </c>
      <c r="E636" s="44">
        <v>8.33</v>
      </c>
      <c r="F636" s="44">
        <v>1.99</v>
      </c>
      <c r="G636" s="44">
        <v>0.52</v>
      </c>
      <c r="H636" s="44">
        <v>-344.82</v>
      </c>
      <c r="I636" s="49">
        <f>IF(Table2[[#This Row],[Order Priority]]=Introduction!$B$42,1,0)</f>
        <v>0</v>
      </c>
      <c r="J636" s="49">
        <f>IF(Table2[[#This Row],[Order Priority]]=Introduction!$B$43,1,0)</f>
        <v>1</v>
      </c>
      <c r="K636" s="49">
        <f>IF(Table2[[#This Row],[Order Priority]]=Introduction!$B$44,1,0)</f>
        <v>0</v>
      </c>
      <c r="L636" s="49">
        <f>IF(Table2[[#This Row],[Order Priority]]=Introduction!$B$45,1,0)</f>
        <v>0</v>
      </c>
      <c r="M636" s="49">
        <f>IF(Table2[[#This Row],[Ship Mode]]=Introduction!$C$42,1,0)</f>
        <v>0</v>
      </c>
      <c r="N636" s="48">
        <f>IF(Table2[[#This Row],[Ship Mode]]=Introduction!$C$44,1,0)</f>
        <v>1</v>
      </c>
      <c r="O636" s="48">
        <f>IF(Table2[[#This Row],[Customer Segment]]=Introduction!$D$45,1,0)</f>
        <v>0</v>
      </c>
      <c r="P636" s="48">
        <f>IF(Table2[[#This Row],[Customer Segment]]=Introduction!$D$42,1,0)</f>
        <v>0</v>
      </c>
      <c r="Q636" s="48">
        <f>IF(Table2[[#This Row],[Customer Segment]]=Introduction!$D$44,1,0)</f>
        <v>0</v>
      </c>
      <c r="R636" s="41">
        <v>8.49</v>
      </c>
      <c r="S6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customFormat="1" x14ac:dyDescent="0.2">
      <c r="A637" s="1" t="s">
        <v>23</v>
      </c>
      <c r="B637" s="1" t="s">
        <v>14</v>
      </c>
      <c r="C637" s="1" t="s">
        <v>70</v>
      </c>
      <c r="D637" s="46">
        <v>0.1</v>
      </c>
      <c r="E637" s="46">
        <v>50.98</v>
      </c>
      <c r="F637" s="46">
        <v>22.24</v>
      </c>
      <c r="G637" s="46">
        <v>0.55000000000000004</v>
      </c>
      <c r="H637" s="46">
        <v>98.12</v>
      </c>
      <c r="I637" s="49">
        <f>IF(Table2[[#This Row],[Order Priority]]=Introduction!$B$42,1,0)</f>
        <v>0</v>
      </c>
      <c r="J637" s="49">
        <f>IF(Table2[[#This Row],[Order Priority]]=Introduction!$B$43,1,0)</f>
        <v>0</v>
      </c>
      <c r="K637" s="49">
        <f>IF(Table2[[#This Row],[Order Priority]]=Introduction!$B$44,1,0)</f>
        <v>1</v>
      </c>
      <c r="L637" s="49">
        <f>IF(Table2[[#This Row],[Order Priority]]=Introduction!$B$45,1,0)</f>
        <v>0</v>
      </c>
      <c r="M637" s="49">
        <f>IF(Table2[[#This Row],[Ship Mode]]=Introduction!$C$42,1,0)</f>
        <v>0</v>
      </c>
      <c r="N637" s="48">
        <f>IF(Table2[[#This Row],[Ship Mode]]=Introduction!$C$44,1,0)</f>
        <v>1</v>
      </c>
      <c r="O637" s="48">
        <f>IF(Table2[[#This Row],[Customer Segment]]=Introduction!$D$45,1,0)</f>
        <v>0</v>
      </c>
      <c r="P637" s="48">
        <f>IF(Table2[[#This Row],[Customer Segment]]=Introduction!$D$42,1,0)</f>
        <v>0</v>
      </c>
      <c r="Q637" s="48">
        <f>IF(Table2[[#This Row],[Customer Segment]]=Introduction!$D$44,1,0)</f>
        <v>0</v>
      </c>
      <c r="R637" s="38">
        <v>300.63</v>
      </c>
      <c r="S6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customFormat="1" x14ac:dyDescent="0.2">
      <c r="A638" s="1" t="s">
        <v>92</v>
      </c>
      <c r="B638" s="1" t="s">
        <v>14</v>
      </c>
      <c r="C638" s="1" t="s">
        <v>70</v>
      </c>
      <c r="D638" s="44">
        <v>7.0000000000000007E-2</v>
      </c>
      <c r="E638" s="44">
        <v>2.61</v>
      </c>
      <c r="F638" s="44">
        <v>0.5</v>
      </c>
      <c r="G638" s="44">
        <v>0.39</v>
      </c>
      <c r="H638" s="44">
        <v>10.798500000000001</v>
      </c>
      <c r="I638" s="49">
        <f>IF(Table2[[#This Row],[Order Priority]]=Introduction!$B$42,1,0)</f>
        <v>0</v>
      </c>
      <c r="J638" s="49">
        <f>IF(Table2[[#This Row],[Order Priority]]=Introduction!$B$43,1,0)</f>
        <v>0</v>
      </c>
      <c r="K638" s="49">
        <f>IF(Table2[[#This Row],[Order Priority]]=Introduction!$B$44,1,0)</f>
        <v>0</v>
      </c>
      <c r="L638" s="49">
        <f>IF(Table2[[#This Row],[Order Priority]]=Introduction!$B$45,1,0)</f>
        <v>1</v>
      </c>
      <c r="M638" s="49">
        <f>IF(Table2[[#This Row],[Ship Mode]]=Introduction!$C$42,1,0)</f>
        <v>0</v>
      </c>
      <c r="N638" s="48">
        <f>IF(Table2[[#This Row],[Ship Mode]]=Introduction!$C$44,1,0)</f>
        <v>1</v>
      </c>
      <c r="O638" s="48">
        <f>IF(Table2[[#This Row],[Customer Segment]]=Introduction!$D$45,1,0)</f>
        <v>0</v>
      </c>
      <c r="P638" s="48">
        <f>IF(Table2[[#This Row],[Customer Segment]]=Introduction!$D$42,1,0)</f>
        <v>0</v>
      </c>
      <c r="Q638" s="48">
        <f>IF(Table2[[#This Row],[Customer Segment]]=Introduction!$D$44,1,0)</f>
        <v>0</v>
      </c>
      <c r="R638" s="41">
        <v>15.65</v>
      </c>
      <c r="S6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customFormat="1" x14ac:dyDescent="0.2">
      <c r="A639" s="1" t="s">
        <v>46</v>
      </c>
      <c r="B639" s="1" t="s">
        <v>63</v>
      </c>
      <c r="C639" s="1" t="s">
        <v>70</v>
      </c>
      <c r="D639" s="46">
        <v>0.04</v>
      </c>
      <c r="E639" s="46">
        <v>29.18</v>
      </c>
      <c r="F639" s="46">
        <v>8.5500000000000007</v>
      </c>
      <c r="G639" s="46">
        <v>0.42</v>
      </c>
      <c r="H639" s="46">
        <v>201.7353</v>
      </c>
      <c r="I639" s="49">
        <f>IF(Table2[[#This Row],[Order Priority]]=Introduction!$B$42,1,0)</f>
        <v>0</v>
      </c>
      <c r="J639" s="49">
        <f>IF(Table2[[#This Row],[Order Priority]]=Introduction!$B$43,1,0)</f>
        <v>0</v>
      </c>
      <c r="K639" s="49">
        <f>IF(Table2[[#This Row],[Order Priority]]=Introduction!$B$44,1,0)</f>
        <v>0</v>
      </c>
      <c r="L639" s="49">
        <f>IF(Table2[[#This Row],[Order Priority]]=Introduction!$B$45,1,0)</f>
        <v>0</v>
      </c>
      <c r="M639" s="49">
        <f>IF(Table2[[#This Row],[Ship Mode]]=Introduction!$C$42,1,0)</f>
        <v>0</v>
      </c>
      <c r="N639" s="48">
        <f>IF(Table2[[#This Row],[Ship Mode]]=Introduction!$C$44,1,0)</f>
        <v>0</v>
      </c>
      <c r="O639" s="48">
        <f>IF(Table2[[#This Row],[Customer Segment]]=Introduction!$D$45,1,0)</f>
        <v>0</v>
      </c>
      <c r="P639" s="48">
        <f>IF(Table2[[#This Row],[Customer Segment]]=Introduction!$D$42,1,0)</f>
        <v>0</v>
      </c>
      <c r="Q639" s="48">
        <f>IF(Table2[[#This Row],[Customer Segment]]=Introduction!$D$44,1,0)</f>
        <v>0</v>
      </c>
      <c r="R639" s="38">
        <v>292.37</v>
      </c>
      <c r="S6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customFormat="1" x14ac:dyDescent="0.2">
      <c r="A640" s="1" t="s">
        <v>46</v>
      </c>
      <c r="B640" s="1" t="s">
        <v>14</v>
      </c>
      <c r="C640" s="1" t="s">
        <v>70</v>
      </c>
      <c r="D640" s="44">
        <v>0</v>
      </c>
      <c r="E640" s="44">
        <v>80.98</v>
      </c>
      <c r="F640" s="44">
        <v>35</v>
      </c>
      <c r="G640" s="44">
        <v>0.83</v>
      </c>
      <c r="H640" s="44">
        <v>-684.78</v>
      </c>
      <c r="I640" s="49">
        <f>IF(Table2[[#This Row],[Order Priority]]=Introduction!$B$42,1,0)</f>
        <v>0</v>
      </c>
      <c r="J640" s="49">
        <f>IF(Table2[[#This Row],[Order Priority]]=Introduction!$B$43,1,0)</f>
        <v>0</v>
      </c>
      <c r="K640" s="49">
        <f>IF(Table2[[#This Row],[Order Priority]]=Introduction!$B$44,1,0)</f>
        <v>0</v>
      </c>
      <c r="L640" s="49">
        <f>IF(Table2[[#This Row],[Order Priority]]=Introduction!$B$45,1,0)</f>
        <v>0</v>
      </c>
      <c r="M640" s="49">
        <f>IF(Table2[[#This Row],[Ship Mode]]=Introduction!$C$42,1,0)</f>
        <v>0</v>
      </c>
      <c r="N640" s="48">
        <f>IF(Table2[[#This Row],[Ship Mode]]=Introduction!$C$44,1,0)</f>
        <v>1</v>
      </c>
      <c r="O640" s="48">
        <f>IF(Table2[[#This Row],[Customer Segment]]=Introduction!$D$45,1,0)</f>
        <v>0</v>
      </c>
      <c r="P640" s="48">
        <f>IF(Table2[[#This Row],[Customer Segment]]=Introduction!$D$42,1,0)</f>
        <v>0</v>
      </c>
      <c r="Q640" s="48">
        <f>IF(Table2[[#This Row],[Customer Segment]]=Introduction!$D$44,1,0)</f>
        <v>0</v>
      </c>
      <c r="R640" s="41">
        <v>682.79</v>
      </c>
      <c r="S6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customFormat="1" x14ac:dyDescent="0.2">
      <c r="A641" s="1" t="s">
        <v>1</v>
      </c>
      <c r="B641" s="1" t="s">
        <v>14</v>
      </c>
      <c r="C641" s="1" t="s">
        <v>47</v>
      </c>
      <c r="D641" s="46">
        <v>0.09</v>
      </c>
      <c r="E641" s="46">
        <v>35.99</v>
      </c>
      <c r="F641" s="46">
        <v>5.99</v>
      </c>
      <c r="G641" s="46">
        <v>0.38</v>
      </c>
      <c r="H641" s="46">
        <v>114.3165</v>
      </c>
      <c r="I641" s="49">
        <f>IF(Table2[[#This Row],[Order Priority]]=Introduction!$B$42,1,0)</f>
        <v>1</v>
      </c>
      <c r="J641" s="49">
        <f>IF(Table2[[#This Row],[Order Priority]]=Introduction!$B$43,1,0)</f>
        <v>0</v>
      </c>
      <c r="K641" s="49">
        <f>IF(Table2[[#This Row],[Order Priority]]=Introduction!$B$44,1,0)</f>
        <v>0</v>
      </c>
      <c r="L641" s="49">
        <f>IF(Table2[[#This Row],[Order Priority]]=Introduction!$B$45,1,0)</f>
        <v>0</v>
      </c>
      <c r="M641" s="49">
        <f>IF(Table2[[#This Row],[Ship Mode]]=Introduction!$C$42,1,0)</f>
        <v>0</v>
      </c>
      <c r="N641" s="48">
        <f>IF(Table2[[#This Row],[Ship Mode]]=Introduction!$C$44,1,0)</f>
        <v>1</v>
      </c>
      <c r="O641" s="48">
        <f>IF(Table2[[#This Row],[Customer Segment]]=Introduction!$D$45,1,0)</f>
        <v>0</v>
      </c>
      <c r="P641" s="48">
        <f>IF(Table2[[#This Row],[Customer Segment]]=Introduction!$D$42,1,0)</f>
        <v>0</v>
      </c>
      <c r="Q641" s="48">
        <f>IF(Table2[[#This Row],[Customer Segment]]=Introduction!$D$44,1,0)</f>
        <v>1</v>
      </c>
      <c r="R641" s="38">
        <v>151.6</v>
      </c>
      <c r="S6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customFormat="1" x14ac:dyDescent="0.2">
      <c r="A642" s="1" t="s">
        <v>1</v>
      </c>
      <c r="B642" s="1" t="s">
        <v>14</v>
      </c>
      <c r="C642" s="1" t="s">
        <v>47</v>
      </c>
      <c r="D642" s="44">
        <v>0.08</v>
      </c>
      <c r="E642" s="44">
        <v>55.48</v>
      </c>
      <c r="F642" s="44">
        <v>6.79</v>
      </c>
      <c r="G642" s="44">
        <v>0.37</v>
      </c>
      <c r="H642" s="44">
        <v>147.75659999999999</v>
      </c>
      <c r="I642" s="49">
        <f>IF(Table2[[#This Row],[Order Priority]]=Introduction!$B$42,1,0)</f>
        <v>1</v>
      </c>
      <c r="J642" s="49">
        <f>IF(Table2[[#This Row],[Order Priority]]=Introduction!$B$43,1,0)</f>
        <v>0</v>
      </c>
      <c r="K642" s="49">
        <f>IF(Table2[[#This Row],[Order Priority]]=Introduction!$B$44,1,0)</f>
        <v>0</v>
      </c>
      <c r="L642" s="49">
        <f>IF(Table2[[#This Row],[Order Priority]]=Introduction!$B$45,1,0)</f>
        <v>0</v>
      </c>
      <c r="M642" s="49">
        <f>IF(Table2[[#This Row],[Ship Mode]]=Introduction!$C$42,1,0)</f>
        <v>0</v>
      </c>
      <c r="N642" s="48">
        <f>IF(Table2[[#This Row],[Ship Mode]]=Introduction!$C$44,1,0)</f>
        <v>1</v>
      </c>
      <c r="O642" s="48">
        <f>IF(Table2[[#This Row],[Customer Segment]]=Introduction!$D$45,1,0)</f>
        <v>0</v>
      </c>
      <c r="P642" s="48">
        <f>IF(Table2[[#This Row],[Customer Segment]]=Introduction!$D$42,1,0)</f>
        <v>0</v>
      </c>
      <c r="Q642" s="48">
        <f>IF(Table2[[#This Row],[Customer Segment]]=Introduction!$D$44,1,0)</f>
        <v>1</v>
      </c>
      <c r="R642" s="41">
        <v>214.14</v>
      </c>
      <c r="S6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customFormat="1" x14ac:dyDescent="0.2">
      <c r="A643" s="1" t="s">
        <v>1</v>
      </c>
      <c r="B643" s="1" t="s">
        <v>2</v>
      </c>
      <c r="C643" s="1" t="s">
        <v>70</v>
      </c>
      <c r="D643" s="46">
        <v>7.0000000000000007E-2</v>
      </c>
      <c r="E643" s="46">
        <v>226.67</v>
      </c>
      <c r="F643" s="46">
        <v>28.16</v>
      </c>
      <c r="G643" s="46">
        <v>0.59</v>
      </c>
      <c r="H643" s="46">
        <v>53.114400000000003</v>
      </c>
      <c r="I643" s="49">
        <f>IF(Table2[[#This Row],[Order Priority]]=Introduction!$B$42,1,0)</f>
        <v>1</v>
      </c>
      <c r="J643" s="49">
        <f>IF(Table2[[#This Row],[Order Priority]]=Introduction!$B$43,1,0)</f>
        <v>0</v>
      </c>
      <c r="K643" s="49">
        <f>IF(Table2[[#This Row],[Order Priority]]=Introduction!$B$44,1,0)</f>
        <v>0</v>
      </c>
      <c r="L643" s="49">
        <f>IF(Table2[[#This Row],[Order Priority]]=Introduction!$B$45,1,0)</f>
        <v>0</v>
      </c>
      <c r="M643" s="49">
        <f>IF(Table2[[#This Row],[Ship Mode]]=Introduction!$C$42,1,0)</f>
        <v>1</v>
      </c>
      <c r="N643" s="48">
        <f>IF(Table2[[#This Row],[Ship Mode]]=Introduction!$C$44,1,0)</f>
        <v>0</v>
      </c>
      <c r="O643" s="48">
        <f>IF(Table2[[#This Row],[Customer Segment]]=Introduction!$D$45,1,0)</f>
        <v>0</v>
      </c>
      <c r="P643" s="48">
        <f>IF(Table2[[#This Row],[Customer Segment]]=Introduction!$D$42,1,0)</f>
        <v>0</v>
      </c>
      <c r="Q643" s="48">
        <f>IF(Table2[[#This Row],[Customer Segment]]=Introduction!$D$44,1,0)</f>
        <v>0</v>
      </c>
      <c r="R643" s="38">
        <v>255.83</v>
      </c>
      <c r="S6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customFormat="1" x14ac:dyDescent="0.2">
      <c r="A644" s="1" t="s">
        <v>1</v>
      </c>
      <c r="B644" s="1" t="s">
        <v>2</v>
      </c>
      <c r="C644" s="1" t="s">
        <v>70</v>
      </c>
      <c r="D644" s="44">
        <v>0.08</v>
      </c>
      <c r="E644" s="44">
        <v>20.98</v>
      </c>
      <c r="F644" s="44">
        <v>53.03</v>
      </c>
      <c r="G644" s="44">
        <v>0.78</v>
      </c>
      <c r="H644" s="44">
        <v>8.7420000000000009</v>
      </c>
      <c r="I644" s="49">
        <f>IF(Table2[[#This Row],[Order Priority]]=Introduction!$B$42,1,0)</f>
        <v>1</v>
      </c>
      <c r="J644" s="49">
        <f>IF(Table2[[#This Row],[Order Priority]]=Introduction!$B$43,1,0)</f>
        <v>0</v>
      </c>
      <c r="K644" s="49">
        <f>IF(Table2[[#This Row],[Order Priority]]=Introduction!$B$44,1,0)</f>
        <v>0</v>
      </c>
      <c r="L644" s="49">
        <f>IF(Table2[[#This Row],[Order Priority]]=Introduction!$B$45,1,0)</f>
        <v>0</v>
      </c>
      <c r="M644" s="49">
        <f>IF(Table2[[#This Row],[Ship Mode]]=Introduction!$C$42,1,0)</f>
        <v>1</v>
      </c>
      <c r="N644" s="48">
        <f>IF(Table2[[#This Row],[Ship Mode]]=Introduction!$C$44,1,0)</f>
        <v>0</v>
      </c>
      <c r="O644" s="48">
        <f>IF(Table2[[#This Row],[Customer Segment]]=Introduction!$D$45,1,0)</f>
        <v>0</v>
      </c>
      <c r="P644" s="48">
        <f>IF(Table2[[#This Row],[Customer Segment]]=Introduction!$D$42,1,0)</f>
        <v>0</v>
      </c>
      <c r="Q644" s="48">
        <f>IF(Table2[[#This Row],[Customer Segment]]=Introduction!$D$44,1,0)</f>
        <v>0</v>
      </c>
      <c r="R644" s="41">
        <v>421.18</v>
      </c>
      <c r="S6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customFormat="1" x14ac:dyDescent="0.2">
      <c r="A645" s="1" t="s">
        <v>1</v>
      </c>
      <c r="B645" s="1" t="s">
        <v>14</v>
      </c>
      <c r="C645" s="1" t="s">
        <v>70</v>
      </c>
      <c r="D645" s="46">
        <v>0.02</v>
      </c>
      <c r="E645" s="46">
        <v>5.34</v>
      </c>
      <c r="F645" s="46">
        <v>2.99</v>
      </c>
      <c r="G645" s="46">
        <v>0.38</v>
      </c>
      <c r="H645" s="46">
        <v>5.2954999999999997</v>
      </c>
      <c r="I645" s="49">
        <f>IF(Table2[[#This Row],[Order Priority]]=Introduction!$B$42,1,0)</f>
        <v>1</v>
      </c>
      <c r="J645" s="49">
        <f>IF(Table2[[#This Row],[Order Priority]]=Introduction!$B$43,1,0)</f>
        <v>0</v>
      </c>
      <c r="K645" s="49">
        <f>IF(Table2[[#This Row],[Order Priority]]=Introduction!$B$44,1,0)</f>
        <v>0</v>
      </c>
      <c r="L645" s="49">
        <f>IF(Table2[[#This Row],[Order Priority]]=Introduction!$B$45,1,0)</f>
        <v>0</v>
      </c>
      <c r="M645" s="49">
        <f>IF(Table2[[#This Row],[Ship Mode]]=Introduction!$C$42,1,0)</f>
        <v>0</v>
      </c>
      <c r="N645" s="48">
        <f>IF(Table2[[#This Row],[Ship Mode]]=Introduction!$C$44,1,0)</f>
        <v>1</v>
      </c>
      <c r="O645" s="48">
        <f>IF(Table2[[#This Row],[Customer Segment]]=Introduction!$D$45,1,0)</f>
        <v>0</v>
      </c>
      <c r="P645" s="48">
        <f>IF(Table2[[#This Row],[Customer Segment]]=Introduction!$D$42,1,0)</f>
        <v>0</v>
      </c>
      <c r="Q645" s="48">
        <f>IF(Table2[[#This Row],[Customer Segment]]=Introduction!$D$44,1,0)</f>
        <v>0</v>
      </c>
      <c r="R645" s="38">
        <v>34.729999999999997</v>
      </c>
      <c r="S6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customFormat="1" x14ac:dyDescent="0.2">
      <c r="A646" s="1" t="s">
        <v>1</v>
      </c>
      <c r="B646" s="1" t="s">
        <v>14</v>
      </c>
      <c r="C646" s="1" t="s">
        <v>70</v>
      </c>
      <c r="D646" s="44">
        <v>0.03</v>
      </c>
      <c r="E646" s="44">
        <v>40.98</v>
      </c>
      <c r="F646" s="44">
        <v>7.47</v>
      </c>
      <c r="G646" s="44">
        <v>0.37</v>
      </c>
      <c r="H646" s="44">
        <v>170.79570000000001</v>
      </c>
      <c r="I646" s="49">
        <f>IF(Table2[[#This Row],[Order Priority]]=Introduction!$B$42,1,0)</f>
        <v>1</v>
      </c>
      <c r="J646" s="49">
        <f>IF(Table2[[#This Row],[Order Priority]]=Introduction!$B$43,1,0)</f>
        <v>0</v>
      </c>
      <c r="K646" s="49">
        <f>IF(Table2[[#This Row],[Order Priority]]=Introduction!$B$44,1,0)</f>
        <v>0</v>
      </c>
      <c r="L646" s="49">
        <f>IF(Table2[[#This Row],[Order Priority]]=Introduction!$B$45,1,0)</f>
        <v>0</v>
      </c>
      <c r="M646" s="49">
        <f>IF(Table2[[#This Row],[Ship Mode]]=Introduction!$C$42,1,0)</f>
        <v>0</v>
      </c>
      <c r="N646" s="48">
        <f>IF(Table2[[#This Row],[Ship Mode]]=Introduction!$C$44,1,0)</f>
        <v>1</v>
      </c>
      <c r="O646" s="48">
        <f>IF(Table2[[#This Row],[Customer Segment]]=Introduction!$D$45,1,0)</f>
        <v>0</v>
      </c>
      <c r="P646" s="48">
        <f>IF(Table2[[#This Row],[Customer Segment]]=Introduction!$D$42,1,0)</f>
        <v>0</v>
      </c>
      <c r="Q646" s="48">
        <f>IF(Table2[[#This Row],[Customer Segment]]=Introduction!$D$44,1,0)</f>
        <v>0</v>
      </c>
      <c r="R646" s="41">
        <v>247.53</v>
      </c>
      <c r="S6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customFormat="1" x14ac:dyDescent="0.2">
      <c r="A647" s="1" t="s">
        <v>13</v>
      </c>
      <c r="B647" s="1" t="s">
        <v>14</v>
      </c>
      <c r="C647" s="1" t="s">
        <v>70</v>
      </c>
      <c r="D647" s="46">
        <v>0.08</v>
      </c>
      <c r="E647" s="46">
        <v>415.88</v>
      </c>
      <c r="F647" s="46">
        <v>11.37</v>
      </c>
      <c r="G647" s="46">
        <v>0.56999999999999995</v>
      </c>
      <c r="H647" s="46">
        <v>-269.08440000000002</v>
      </c>
      <c r="I647" s="49">
        <f>IF(Table2[[#This Row],[Order Priority]]=Introduction!$B$42,1,0)</f>
        <v>0</v>
      </c>
      <c r="J647" s="49">
        <f>IF(Table2[[#This Row],[Order Priority]]=Introduction!$B$43,1,0)</f>
        <v>1</v>
      </c>
      <c r="K647" s="49">
        <f>IF(Table2[[#This Row],[Order Priority]]=Introduction!$B$44,1,0)</f>
        <v>0</v>
      </c>
      <c r="L647" s="49">
        <f>IF(Table2[[#This Row],[Order Priority]]=Introduction!$B$45,1,0)</f>
        <v>0</v>
      </c>
      <c r="M647" s="49">
        <f>IF(Table2[[#This Row],[Ship Mode]]=Introduction!$C$42,1,0)</f>
        <v>0</v>
      </c>
      <c r="N647" s="48">
        <f>IF(Table2[[#This Row],[Ship Mode]]=Introduction!$C$44,1,0)</f>
        <v>1</v>
      </c>
      <c r="O647" s="48">
        <f>IF(Table2[[#This Row],[Customer Segment]]=Introduction!$D$45,1,0)</f>
        <v>0</v>
      </c>
      <c r="P647" s="48">
        <f>IF(Table2[[#This Row],[Customer Segment]]=Introduction!$D$42,1,0)</f>
        <v>0</v>
      </c>
      <c r="Q647" s="48">
        <f>IF(Table2[[#This Row],[Customer Segment]]=Introduction!$D$44,1,0)</f>
        <v>0</v>
      </c>
      <c r="R647" s="38">
        <v>405.57</v>
      </c>
      <c r="S6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customFormat="1" x14ac:dyDescent="0.2">
      <c r="A648" s="1" t="s">
        <v>13</v>
      </c>
      <c r="B648" s="1" t="s">
        <v>14</v>
      </c>
      <c r="C648" s="1" t="s">
        <v>15</v>
      </c>
      <c r="D648" s="44">
        <v>0.1</v>
      </c>
      <c r="E648" s="44">
        <v>3.6</v>
      </c>
      <c r="F648" s="44">
        <v>2.2000000000000002</v>
      </c>
      <c r="G648" s="44">
        <v>0.39</v>
      </c>
      <c r="H648" s="44">
        <v>-8.2799999999999994</v>
      </c>
      <c r="I648" s="49">
        <f>IF(Table2[[#This Row],[Order Priority]]=Introduction!$B$42,1,0)</f>
        <v>0</v>
      </c>
      <c r="J648" s="49">
        <f>IF(Table2[[#This Row],[Order Priority]]=Introduction!$B$43,1,0)</f>
        <v>1</v>
      </c>
      <c r="K648" s="49">
        <f>IF(Table2[[#This Row],[Order Priority]]=Introduction!$B$44,1,0)</f>
        <v>0</v>
      </c>
      <c r="L648" s="49">
        <f>IF(Table2[[#This Row],[Order Priority]]=Introduction!$B$45,1,0)</f>
        <v>0</v>
      </c>
      <c r="M648" s="49">
        <f>IF(Table2[[#This Row],[Ship Mode]]=Introduction!$C$42,1,0)</f>
        <v>0</v>
      </c>
      <c r="N648" s="48">
        <f>IF(Table2[[#This Row],[Ship Mode]]=Introduction!$C$44,1,0)</f>
        <v>1</v>
      </c>
      <c r="O648" s="48">
        <f>IF(Table2[[#This Row],[Customer Segment]]=Introduction!$D$45,1,0)</f>
        <v>0</v>
      </c>
      <c r="P648" s="48">
        <f>IF(Table2[[#This Row],[Customer Segment]]=Introduction!$D$42,1,0)</f>
        <v>1</v>
      </c>
      <c r="Q648" s="48">
        <f>IF(Table2[[#This Row],[Customer Segment]]=Introduction!$D$44,1,0)</f>
        <v>0</v>
      </c>
      <c r="R648" s="41">
        <v>6.97</v>
      </c>
      <c r="S6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customFormat="1" x14ac:dyDescent="0.2">
      <c r="A649" s="1" t="s">
        <v>23</v>
      </c>
      <c r="B649" s="1" t="s">
        <v>63</v>
      </c>
      <c r="C649" s="1" t="s">
        <v>70</v>
      </c>
      <c r="D649" s="46">
        <v>0.04</v>
      </c>
      <c r="E649" s="46">
        <v>6.48</v>
      </c>
      <c r="F649" s="46">
        <v>5.16</v>
      </c>
      <c r="G649" s="46">
        <v>0.37</v>
      </c>
      <c r="H649" s="46">
        <v>-11.1332</v>
      </c>
      <c r="I649" s="49">
        <f>IF(Table2[[#This Row],[Order Priority]]=Introduction!$B$42,1,0)</f>
        <v>0</v>
      </c>
      <c r="J649" s="49">
        <f>IF(Table2[[#This Row],[Order Priority]]=Introduction!$B$43,1,0)</f>
        <v>0</v>
      </c>
      <c r="K649" s="49">
        <f>IF(Table2[[#This Row],[Order Priority]]=Introduction!$B$44,1,0)</f>
        <v>1</v>
      </c>
      <c r="L649" s="49">
        <f>IF(Table2[[#This Row],[Order Priority]]=Introduction!$B$45,1,0)</f>
        <v>0</v>
      </c>
      <c r="M649" s="49">
        <f>IF(Table2[[#This Row],[Ship Mode]]=Introduction!$C$42,1,0)</f>
        <v>0</v>
      </c>
      <c r="N649" s="48">
        <f>IF(Table2[[#This Row],[Ship Mode]]=Introduction!$C$44,1,0)</f>
        <v>0</v>
      </c>
      <c r="O649" s="48">
        <f>IF(Table2[[#This Row],[Customer Segment]]=Introduction!$D$45,1,0)</f>
        <v>0</v>
      </c>
      <c r="P649" s="48">
        <f>IF(Table2[[#This Row],[Customer Segment]]=Introduction!$D$42,1,0)</f>
        <v>0</v>
      </c>
      <c r="Q649" s="48">
        <f>IF(Table2[[#This Row],[Customer Segment]]=Introduction!$D$44,1,0)</f>
        <v>0</v>
      </c>
      <c r="R649" s="38">
        <v>86.79</v>
      </c>
      <c r="S6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customFormat="1" x14ac:dyDescent="0.2">
      <c r="A650" s="1" t="s">
        <v>92</v>
      </c>
      <c r="B650" s="1" t="s">
        <v>14</v>
      </c>
      <c r="C650" s="1" t="s">
        <v>47</v>
      </c>
      <c r="D650" s="44">
        <v>0.1</v>
      </c>
      <c r="E650" s="44">
        <v>6.88</v>
      </c>
      <c r="F650" s="44">
        <v>2</v>
      </c>
      <c r="G650" s="44">
        <v>0.39</v>
      </c>
      <c r="H650" s="44">
        <v>18.420000000000002</v>
      </c>
      <c r="I650" s="49">
        <f>IF(Table2[[#This Row],[Order Priority]]=Introduction!$B$42,1,0)</f>
        <v>0</v>
      </c>
      <c r="J650" s="49">
        <f>IF(Table2[[#This Row],[Order Priority]]=Introduction!$B$43,1,0)</f>
        <v>0</v>
      </c>
      <c r="K650" s="49">
        <f>IF(Table2[[#This Row],[Order Priority]]=Introduction!$B$44,1,0)</f>
        <v>0</v>
      </c>
      <c r="L650" s="49">
        <f>IF(Table2[[#This Row],[Order Priority]]=Introduction!$B$45,1,0)</f>
        <v>1</v>
      </c>
      <c r="M650" s="49">
        <f>IF(Table2[[#This Row],[Ship Mode]]=Introduction!$C$42,1,0)</f>
        <v>0</v>
      </c>
      <c r="N650" s="48">
        <f>IF(Table2[[#This Row],[Ship Mode]]=Introduction!$C$44,1,0)</f>
        <v>1</v>
      </c>
      <c r="O650" s="48">
        <f>IF(Table2[[#This Row],[Customer Segment]]=Introduction!$D$45,1,0)</f>
        <v>0</v>
      </c>
      <c r="P650" s="48">
        <f>IF(Table2[[#This Row],[Customer Segment]]=Introduction!$D$42,1,0)</f>
        <v>0</v>
      </c>
      <c r="Q650" s="48">
        <f>IF(Table2[[#This Row],[Customer Segment]]=Introduction!$D$44,1,0)</f>
        <v>1</v>
      </c>
      <c r="R650" s="41">
        <v>31.46</v>
      </c>
      <c r="S6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customFormat="1" x14ac:dyDescent="0.2">
      <c r="A651" s="1" t="s">
        <v>92</v>
      </c>
      <c r="B651" s="1" t="s">
        <v>14</v>
      </c>
      <c r="C651" s="1" t="s">
        <v>47</v>
      </c>
      <c r="D651" s="46">
        <v>0.06</v>
      </c>
      <c r="E651" s="46">
        <v>195.99</v>
      </c>
      <c r="F651" s="46">
        <v>8.99</v>
      </c>
      <c r="G651" s="46">
        <v>0.6</v>
      </c>
      <c r="H651" s="46">
        <v>349.47</v>
      </c>
      <c r="I651" s="49">
        <f>IF(Table2[[#This Row],[Order Priority]]=Introduction!$B$42,1,0)</f>
        <v>0</v>
      </c>
      <c r="J651" s="49">
        <f>IF(Table2[[#This Row],[Order Priority]]=Introduction!$B$43,1,0)</f>
        <v>0</v>
      </c>
      <c r="K651" s="49">
        <f>IF(Table2[[#This Row],[Order Priority]]=Introduction!$B$44,1,0)</f>
        <v>0</v>
      </c>
      <c r="L651" s="49">
        <f>IF(Table2[[#This Row],[Order Priority]]=Introduction!$B$45,1,0)</f>
        <v>1</v>
      </c>
      <c r="M651" s="49">
        <f>IF(Table2[[#This Row],[Ship Mode]]=Introduction!$C$42,1,0)</f>
        <v>0</v>
      </c>
      <c r="N651" s="48">
        <f>IF(Table2[[#This Row],[Ship Mode]]=Introduction!$C$44,1,0)</f>
        <v>1</v>
      </c>
      <c r="O651" s="48">
        <f>IF(Table2[[#This Row],[Customer Segment]]=Introduction!$D$45,1,0)</f>
        <v>0</v>
      </c>
      <c r="P651" s="48">
        <f>IF(Table2[[#This Row],[Customer Segment]]=Introduction!$D$42,1,0)</f>
        <v>0</v>
      </c>
      <c r="Q651" s="48">
        <f>IF(Table2[[#This Row],[Customer Segment]]=Introduction!$D$44,1,0)</f>
        <v>1</v>
      </c>
      <c r="R651" s="38">
        <v>948.97</v>
      </c>
      <c r="S6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customFormat="1" x14ac:dyDescent="0.2">
      <c r="A652" s="1" t="s">
        <v>92</v>
      </c>
      <c r="B652" s="1" t="s">
        <v>14</v>
      </c>
      <c r="C652" s="1" t="s">
        <v>15</v>
      </c>
      <c r="D652" s="44">
        <v>7.0000000000000007E-2</v>
      </c>
      <c r="E652" s="44">
        <v>8.33</v>
      </c>
      <c r="F652" s="44">
        <v>1.99</v>
      </c>
      <c r="G652" s="44">
        <v>0.52</v>
      </c>
      <c r="H652" s="44">
        <v>11.95</v>
      </c>
      <c r="I652" s="49">
        <f>IF(Table2[[#This Row],[Order Priority]]=Introduction!$B$42,1,0)</f>
        <v>0</v>
      </c>
      <c r="J652" s="49">
        <f>IF(Table2[[#This Row],[Order Priority]]=Introduction!$B$43,1,0)</f>
        <v>0</v>
      </c>
      <c r="K652" s="49">
        <f>IF(Table2[[#This Row],[Order Priority]]=Introduction!$B$44,1,0)</f>
        <v>0</v>
      </c>
      <c r="L652" s="49">
        <f>IF(Table2[[#This Row],[Order Priority]]=Introduction!$B$45,1,0)</f>
        <v>1</v>
      </c>
      <c r="M652" s="49">
        <f>IF(Table2[[#This Row],[Ship Mode]]=Introduction!$C$42,1,0)</f>
        <v>0</v>
      </c>
      <c r="N652" s="48">
        <f>IF(Table2[[#This Row],[Ship Mode]]=Introduction!$C$44,1,0)</f>
        <v>1</v>
      </c>
      <c r="O652" s="48">
        <f>IF(Table2[[#This Row],[Customer Segment]]=Introduction!$D$45,1,0)</f>
        <v>0</v>
      </c>
      <c r="P652" s="48">
        <f>IF(Table2[[#This Row],[Customer Segment]]=Introduction!$D$42,1,0)</f>
        <v>1</v>
      </c>
      <c r="Q652" s="48">
        <f>IF(Table2[[#This Row],[Customer Segment]]=Introduction!$D$44,1,0)</f>
        <v>0</v>
      </c>
      <c r="R652" s="41">
        <v>50.28</v>
      </c>
      <c r="S6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customFormat="1" x14ac:dyDescent="0.2">
      <c r="A653" s="1" t="s">
        <v>92</v>
      </c>
      <c r="B653" s="1" t="s">
        <v>14</v>
      </c>
      <c r="C653" s="1" t="s">
        <v>15</v>
      </c>
      <c r="D653" s="46">
        <v>0.03</v>
      </c>
      <c r="E653" s="46">
        <v>499.99</v>
      </c>
      <c r="F653" s="46">
        <v>24.49</v>
      </c>
      <c r="G653" s="46">
        <v>0.36</v>
      </c>
      <c r="H653" s="46">
        <v>1773.6105</v>
      </c>
      <c r="I653" s="49">
        <f>IF(Table2[[#This Row],[Order Priority]]=Introduction!$B$42,1,0)</f>
        <v>0</v>
      </c>
      <c r="J653" s="49">
        <f>IF(Table2[[#This Row],[Order Priority]]=Introduction!$B$43,1,0)</f>
        <v>0</v>
      </c>
      <c r="K653" s="49">
        <f>IF(Table2[[#This Row],[Order Priority]]=Introduction!$B$44,1,0)</f>
        <v>0</v>
      </c>
      <c r="L653" s="49">
        <f>IF(Table2[[#This Row],[Order Priority]]=Introduction!$B$45,1,0)</f>
        <v>1</v>
      </c>
      <c r="M653" s="49">
        <f>IF(Table2[[#This Row],[Ship Mode]]=Introduction!$C$42,1,0)</f>
        <v>0</v>
      </c>
      <c r="N653" s="48">
        <f>IF(Table2[[#This Row],[Ship Mode]]=Introduction!$C$44,1,0)</f>
        <v>1</v>
      </c>
      <c r="O653" s="48">
        <f>IF(Table2[[#This Row],[Customer Segment]]=Introduction!$D$45,1,0)</f>
        <v>0</v>
      </c>
      <c r="P653" s="48">
        <f>IF(Table2[[#This Row],[Customer Segment]]=Introduction!$D$42,1,0)</f>
        <v>1</v>
      </c>
      <c r="Q653" s="48">
        <f>IF(Table2[[#This Row],[Customer Segment]]=Introduction!$D$44,1,0)</f>
        <v>0</v>
      </c>
      <c r="R653" s="38">
        <v>2570.4499999999998</v>
      </c>
      <c r="S6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customFormat="1" x14ac:dyDescent="0.2">
      <c r="A654" s="1" t="s">
        <v>1</v>
      </c>
      <c r="B654" s="1" t="s">
        <v>14</v>
      </c>
      <c r="C654" s="1" t="s">
        <v>47</v>
      </c>
      <c r="D654" s="44">
        <v>0.03</v>
      </c>
      <c r="E654" s="44">
        <v>11.99</v>
      </c>
      <c r="F654" s="44">
        <v>5.99</v>
      </c>
      <c r="G654" s="44">
        <v>0.36</v>
      </c>
      <c r="H654" s="44">
        <v>-216.02979999999999</v>
      </c>
      <c r="I654" s="49">
        <f>IF(Table2[[#This Row],[Order Priority]]=Introduction!$B$42,1,0)</f>
        <v>1</v>
      </c>
      <c r="J654" s="49">
        <f>IF(Table2[[#This Row],[Order Priority]]=Introduction!$B$43,1,0)</f>
        <v>0</v>
      </c>
      <c r="K654" s="49">
        <f>IF(Table2[[#This Row],[Order Priority]]=Introduction!$B$44,1,0)</f>
        <v>0</v>
      </c>
      <c r="L654" s="49">
        <f>IF(Table2[[#This Row],[Order Priority]]=Introduction!$B$45,1,0)</f>
        <v>0</v>
      </c>
      <c r="M654" s="49">
        <f>IF(Table2[[#This Row],[Ship Mode]]=Introduction!$C$42,1,0)</f>
        <v>0</v>
      </c>
      <c r="N654" s="48">
        <f>IF(Table2[[#This Row],[Ship Mode]]=Introduction!$C$44,1,0)</f>
        <v>1</v>
      </c>
      <c r="O654" s="48">
        <f>IF(Table2[[#This Row],[Customer Segment]]=Introduction!$D$45,1,0)</f>
        <v>0</v>
      </c>
      <c r="P654" s="48">
        <f>IF(Table2[[#This Row],[Customer Segment]]=Introduction!$D$42,1,0)</f>
        <v>0</v>
      </c>
      <c r="Q654" s="48">
        <f>IF(Table2[[#This Row],[Customer Segment]]=Introduction!$D$44,1,0)</f>
        <v>1</v>
      </c>
      <c r="R654" s="41">
        <v>83.72</v>
      </c>
      <c r="S6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customFormat="1" x14ac:dyDescent="0.2">
      <c r="A655" s="1" t="s">
        <v>13</v>
      </c>
      <c r="B655" s="1" t="s">
        <v>14</v>
      </c>
      <c r="C655" s="1" t="s">
        <v>3</v>
      </c>
      <c r="D655" s="46">
        <v>0.02</v>
      </c>
      <c r="E655" s="46">
        <v>40.99</v>
      </c>
      <c r="F655" s="46">
        <v>17.48</v>
      </c>
      <c r="G655" s="46">
        <v>0.36</v>
      </c>
      <c r="H655" s="46">
        <v>551.09280000000001</v>
      </c>
      <c r="I655" s="49">
        <f>IF(Table2[[#This Row],[Order Priority]]=Introduction!$B$42,1,0)</f>
        <v>0</v>
      </c>
      <c r="J655" s="49">
        <f>IF(Table2[[#This Row],[Order Priority]]=Introduction!$B$43,1,0)</f>
        <v>1</v>
      </c>
      <c r="K655" s="49">
        <f>IF(Table2[[#This Row],[Order Priority]]=Introduction!$B$44,1,0)</f>
        <v>0</v>
      </c>
      <c r="L655" s="49">
        <f>IF(Table2[[#This Row],[Order Priority]]=Introduction!$B$45,1,0)</f>
        <v>0</v>
      </c>
      <c r="M655" s="49">
        <f>IF(Table2[[#This Row],[Ship Mode]]=Introduction!$C$42,1,0)</f>
        <v>0</v>
      </c>
      <c r="N655" s="48">
        <f>IF(Table2[[#This Row],[Ship Mode]]=Introduction!$C$44,1,0)</f>
        <v>1</v>
      </c>
      <c r="O655" s="48">
        <f>IF(Table2[[#This Row],[Customer Segment]]=Introduction!$D$45,1,0)</f>
        <v>1</v>
      </c>
      <c r="P655" s="48">
        <f>IF(Table2[[#This Row],[Customer Segment]]=Introduction!$D$42,1,0)</f>
        <v>0</v>
      </c>
      <c r="Q655" s="48">
        <f>IF(Table2[[#This Row],[Customer Segment]]=Introduction!$D$44,1,0)</f>
        <v>0</v>
      </c>
      <c r="R655" s="38">
        <v>950.43</v>
      </c>
      <c r="S6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customFormat="1" x14ac:dyDescent="0.2">
      <c r="A656" s="1" t="s">
        <v>13</v>
      </c>
      <c r="B656" s="1" t="s">
        <v>14</v>
      </c>
      <c r="C656" s="1" t="s">
        <v>47</v>
      </c>
      <c r="D656" s="44">
        <v>0</v>
      </c>
      <c r="E656" s="44">
        <v>6.68</v>
      </c>
      <c r="F656" s="44">
        <v>5.66</v>
      </c>
      <c r="G656" s="44">
        <v>0.37</v>
      </c>
      <c r="H656" s="44">
        <v>-76.94</v>
      </c>
      <c r="I656" s="49">
        <f>IF(Table2[[#This Row],[Order Priority]]=Introduction!$B$42,1,0)</f>
        <v>0</v>
      </c>
      <c r="J656" s="49">
        <f>IF(Table2[[#This Row],[Order Priority]]=Introduction!$B$43,1,0)</f>
        <v>1</v>
      </c>
      <c r="K656" s="49">
        <f>IF(Table2[[#This Row],[Order Priority]]=Introduction!$B$44,1,0)</f>
        <v>0</v>
      </c>
      <c r="L656" s="49">
        <f>IF(Table2[[#This Row],[Order Priority]]=Introduction!$B$45,1,0)</f>
        <v>0</v>
      </c>
      <c r="M656" s="49">
        <f>IF(Table2[[#This Row],[Ship Mode]]=Introduction!$C$42,1,0)</f>
        <v>0</v>
      </c>
      <c r="N656" s="48">
        <f>IF(Table2[[#This Row],[Ship Mode]]=Introduction!$C$44,1,0)</f>
        <v>1</v>
      </c>
      <c r="O656" s="48">
        <f>IF(Table2[[#This Row],[Customer Segment]]=Introduction!$D$45,1,0)</f>
        <v>0</v>
      </c>
      <c r="P656" s="48">
        <f>IF(Table2[[#This Row],[Customer Segment]]=Introduction!$D$42,1,0)</f>
        <v>0</v>
      </c>
      <c r="Q656" s="48">
        <f>IF(Table2[[#This Row],[Customer Segment]]=Introduction!$D$44,1,0)</f>
        <v>1</v>
      </c>
      <c r="R656" s="41">
        <v>617.4</v>
      </c>
      <c r="S6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customFormat="1" x14ac:dyDescent="0.2">
      <c r="A657" s="1" t="s">
        <v>13</v>
      </c>
      <c r="B657" s="1" t="s">
        <v>14</v>
      </c>
      <c r="C657" s="1" t="s">
        <v>47</v>
      </c>
      <c r="D657" s="46">
        <v>0</v>
      </c>
      <c r="E657" s="46">
        <v>6.68</v>
      </c>
      <c r="F657" s="46">
        <v>5.66</v>
      </c>
      <c r="G657" s="46">
        <v>0.37</v>
      </c>
      <c r="H657" s="46">
        <v>-40.008800000000001</v>
      </c>
      <c r="I657" s="49">
        <f>IF(Table2[[#This Row],[Order Priority]]=Introduction!$B$42,1,0)</f>
        <v>0</v>
      </c>
      <c r="J657" s="49">
        <f>IF(Table2[[#This Row],[Order Priority]]=Introduction!$B$43,1,0)</f>
        <v>1</v>
      </c>
      <c r="K657" s="49">
        <f>IF(Table2[[#This Row],[Order Priority]]=Introduction!$B$44,1,0)</f>
        <v>0</v>
      </c>
      <c r="L657" s="49">
        <f>IF(Table2[[#This Row],[Order Priority]]=Introduction!$B$45,1,0)</f>
        <v>0</v>
      </c>
      <c r="M657" s="49">
        <f>IF(Table2[[#This Row],[Ship Mode]]=Introduction!$C$42,1,0)</f>
        <v>0</v>
      </c>
      <c r="N657" s="48">
        <f>IF(Table2[[#This Row],[Ship Mode]]=Introduction!$C$44,1,0)</f>
        <v>1</v>
      </c>
      <c r="O657" s="48">
        <f>IF(Table2[[#This Row],[Customer Segment]]=Introduction!$D$45,1,0)</f>
        <v>0</v>
      </c>
      <c r="P657" s="48">
        <f>IF(Table2[[#This Row],[Customer Segment]]=Introduction!$D$42,1,0)</f>
        <v>0</v>
      </c>
      <c r="Q657" s="48">
        <f>IF(Table2[[#This Row],[Customer Segment]]=Introduction!$D$44,1,0)</f>
        <v>1</v>
      </c>
      <c r="R657" s="38">
        <v>157.78</v>
      </c>
      <c r="S6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customFormat="1" x14ac:dyDescent="0.2">
      <c r="A658" s="1" t="s">
        <v>23</v>
      </c>
      <c r="B658" s="1" t="s">
        <v>2</v>
      </c>
      <c r="C658" s="1" t="s">
        <v>70</v>
      </c>
      <c r="D658" s="44">
        <v>0.06</v>
      </c>
      <c r="E658" s="44">
        <v>130.97999999999999</v>
      </c>
      <c r="F658" s="44">
        <v>54.74</v>
      </c>
      <c r="G658" s="44">
        <v>0.69</v>
      </c>
      <c r="H658" s="44">
        <v>14.76</v>
      </c>
      <c r="I658" s="49">
        <f>IF(Table2[[#This Row],[Order Priority]]=Introduction!$B$42,1,0)</f>
        <v>0</v>
      </c>
      <c r="J658" s="49">
        <f>IF(Table2[[#This Row],[Order Priority]]=Introduction!$B$43,1,0)</f>
        <v>0</v>
      </c>
      <c r="K658" s="49">
        <f>IF(Table2[[#This Row],[Order Priority]]=Introduction!$B$44,1,0)</f>
        <v>1</v>
      </c>
      <c r="L658" s="49">
        <f>IF(Table2[[#This Row],[Order Priority]]=Introduction!$B$45,1,0)</f>
        <v>0</v>
      </c>
      <c r="M658" s="49">
        <f>IF(Table2[[#This Row],[Ship Mode]]=Introduction!$C$42,1,0)</f>
        <v>1</v>
      </c>
      <c r="N658" s="48">
        <f>IF(Table2[[#This Row],[Ship Mode]]=Introduction!$C$44,1,0)</f>
        <v>0</v>
      </c>
      <c r="O658" s="48">
        <f>IF(Table2[[#This Row],[Customer Segment]]=Introduction!$D$45,1,0)</f>
        <v>0</v>
      </c>
      <c r="P658" s="48">
        <f>IF(Table2[[#This Row],[Customer Segment]]=Introduction!$D$42,1,0)</f>
        <v>0</v>
      </c>
      <c r="Q658" s="48">
        <f>IF(Table2[[#This Row],[Customer Segment]]=Introduction!$D$44,1,0)</f>
        <v>0</v>
      </c>
      <c r="R658" s="41">
        <v>411.64</v>
      </c>
      <c r="S6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customFormat="1" x14ac:dyDescent="0.2">
      <c r="A659" s="1" t="s">
        <v>23</v>
      </c>
      <c r="B659" s="1" t="s">
        <v>14</v>
      </c>
      <c r="C659" s="1" t="s">
        <v>15</v>
      </c>
      <c r="D659" s="46">
        <v>0.04</v>
      </c>
      <c r="E659" s="46">
        <v>8.5</v>
      </c>
      <c r="F659" s="46">
        <v>1.99</v>
      </c>
      <c r="G659" s="46">
        <v>0.49</v>
      </c>
      <c r="H659" s="46">
        <v>43.275199999999998</v>
      </c>
      <c r="I659" s="49">
        <f>IF(Table2[[#This Row],[Order Priority]]=Introduction!$B$42,1,0)</f>
        <v>0</v>
      </c>
      <c r="J659" s="49">
        <f>IF(Table2[[#This Row],[Order Priority]]=Introduction!$B$43,1,0)</f>
        <v>0</v>
      </c>
      <c r="K659" s="49">
        <f>IF(Table2[[#This Row],[Order Priority]]=Introduction!$B$44,1,0)</f>
        <v>1</v>
      </c>
      <c r="L659" s="49">
        <f>IF(Table2[[#This Row],[Order Priority]]=Introduction!$B$45,1,0)</f>
        <v>0</v>
      </c>
      <c r="M659" s="49">
        <f>IF(Table2[[#This Row],[Ship Mode]]=Introduction!$C$42,1,0)</f>
        <v>0</v>
      </c>
      <c r="N659" s="48">
        <f>IF(Table2[[#This Row],[Ship Mode]]=Introduction!$C$44,1,0)</f>
        <v>1</v>
      </c>
      <c r="O659" s="48">
        <f>IF(Table2[[#This Row],[Customer Segment]]=Introduction!$D$45,1,0)</f>
        <v>0</v>
      </c>
      <c r="P659" s="48">
        <f>IF(Table2[[#This Row],[Customer Segment]]=Introduction!$D$42,1,0)</f>
        <v>1</v>
      </c>
      <c r="Q659" s="48">
        <f>IF(Table2[[#This Row],[Customer Segment]]=Introduction!$D$44,1,0)</f>
        <v>0</v>
      </c>
      <c r="R659" s="38">
        <v>118.57</v>
      </c>
      <c r="S6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customFormat="1" x14ac:dyDescent="0.2">
      <c r="A660" s="1" t="s">
        <v>23</v>
      </c>
      <c r="B660" s="1" t="s">
        <v>14</v>
      </c>
      <c r="C660" s="1" t="s">
        <v>15</v>
      </c>
      <c r="D660" s="44">
        <v>0.1</v>
      </c>
      <c r="E660" s="44">
        <v>15.99</v>
      </c>
      <c r="F660" s="44">
        <v>9.4</v>
      </c>
      <c r="G660" s="44">
        <v>0.49</v>
      </c>
      <c r="H660" s="44">
        <v>-36.214619999999996</v>
      </c>
      <c r="I660" s="49">
        <f>IF(Table2[[#This Row],[Order Priority]]=Introduction!$B$42,1,0)</f>
        <v>0</v>
      </c>
      <c r="J660" s="49">
        <f>IF(Table2[[#This Row],[Order Priority]]=Introduction!$B$43,1,0)</f>
        <v>0</v>
      </c>
      <c r="K660" s="49">
        <f>IF(Table2[[#This Row],[Order Priority]]=Introduction!$B$44,1,0)</f>
        <v>1</v>
      </c>
      <c r="L660" s="49">
        <f>IF(Table2[[#This Row],[Order Priority]]=Introduction!$B$45,1,0)</f>
        <v>0</v>
      </c>
      <c r="M660" s="49">
        <f>IF(Table2[[#This Row],[Ship Mode]]=Introduction!$C$42,1,0)</f>
        <v>0</v>
      </c>
      <c r="N660" s="48">
        <f>IF(Table2[[#This Row],[Ship Mode]]=Introduction!$C$44,1,0)</f>
        <v>1</v>
      </c>
      <c r="O660" s="48">
        <f>IF(Table2[[#This Row],[Customer Segment]]=Introduction!$D$45,1,0)</f>
        <v>0</v>
      </c>
      <c r="P660" s="48">
        <f>IF(Table2[[#This Row],[Customer Segment]]=Introduction!$D$42,1,0)</f>
        <v>1</v>
      </c>
      <c r="Q660" s="48">
        <f>IF(Table2[[#This Row],[Customer Segment]]=Introduction!$D$44,1,0)</f>
        <v>0</v>
      </c>
      <c r="R660" s="41">
        <v>79.47</v>
      </c>
      <c r="S6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customFormat="1" x14ac:dyDescent="0.2">
      <c r="A661" s="1" t="s">
        <v>23</v>
      </c>
      <c r="B661" s="1" t="s">
        <v>14</v>
      </c>
      <c r="C661" s="1" t="s">
        <v>15</v>
      </c>
      <c r="D661" s="46">
        <v>0.09</v>
      </c>
      <c r="E661" s="46">
        <v>95.99</v>
      </c>
      <c r="F661" s="46">
        <v>8.99</v>
      </c>
      <c r="G661" s="46">
        <v>0.56999999999999995</v>
      </c>
      <c r="H661" s="46">
        <v>7.0329600000000001</v>
      </c>
      <c r="I661" s="49">
        <f>IF(Table2[[#This Row],[Order Priority]]=Introduction!$B$42,1,0)</f>
        <v>0</v>
      </c>
      <c r="J661" s="49">
        <f>IF(Table2[[#This Row],[Order Priority]]=Introduction!$B$43,1,0)</f>
        <v>0</v>
      </c>
      <c r="K661" s="49">
        <f>IF(Table2[[#This Row],[Order Priority]]=Introduction!$B$44,1,0)</f>
        <v>1</v>
      </c>
      <c r="L661" s="49">
        <f>IF(Table2[[#This Row],[Order Priority]]=Introduction!$B$45,1,0)</f>
        <v>0</v>
      </c>
      <c r="M661" s="49">
        <f>IF(Table2[[#This Row],[Ship Mode]]=Introduction!$C$42,1,0)</f>
        <v>0</v>
      </c>
      <c r="N661" s="48">
        <f>IF(Table2[[#This Row],[Ship Mode]]=Introduction!$C$44,1,0)</f>
        <v>1</v>
      </c>
      <c r="O661" s="48">
        <f>IF(Table2[[#This Row],[Customer Segment]]=Introduction!$D$45,1,0)</f>
        <v>0</v>
      </c>
      <c r="P661" s="48">
        <f>IF(Table2[[#This Row],[Customer Segment]]=Introduction!$D$42,1,0)</f>
        <v>1</v>
      </c>
      <c r="Q661" s="48">
        <f>IF(Table2[[#This Row],[Customer Segment]]=Introduction!$D$44,1,0)</f>
        <v>0</v>
      </c>
      <c r="R661" s="38">
        <v>627.28</v>
      </c>
      <c r="S6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customFormat="1" x14ac:dyDescent="0.2">
      <c r="A662" s="1" t="s">
        <v>92</v>
      </c>
      <c r="B662" s="1" t="s">
        <v>14</v>
      </c>
      <c r="C662" s="1" t="s">
        <v>70</v>
      </c>
      <c r="D662" s="44">
        <v>0.04</v>
      </c>
      <c r="E662" s="44">
        <v>2.08</v>
      </c>
      <c r="F662" s="44">
        <v>1.49</v>
      </c>
      <c r="G662" s="44">
        <v>0.36</v>
      </c>
      <c r="H662" s="44">
        <v>-3.71956</v>
      </c>
      <c r="I662" s="49">
        <f>IF(Table2[[#This Row],[Order Priority]]=Introduction!$B$42,1,0)</f>
        <v>0</v>
      </c>
      <c r="J662" s="49">
        <f>IF(Table2[[#This Row],[Order Priority]]=Introduction!$B$43,1,0)</f>
        <v>0</v>
      </c>
      <c r="K662" s="49">
        <f>IF(Table2[[#This Row],[Order Priority]]=Introduction!$B$44,1,0)</f>
        <v>0</v>
      </c>
      <c r="L662" s="49">
        <f>IF(Table2[[#This Row],[Order Priority]]=Introduction!$B$45,1,0)</f>
        <v>1</v>
      </c>
      <c r="M662" s="49">
        <f>IF(Table2[[#This Row],[Ship Mode]]=Introduction!$C$42,1,0)</f>
        <v>0</v>
      </c>
      <c r="N662" s="48">
        <f>IF(Table2[[#This Row],[Ship Mode]]=Introduction!$C$44,1,0)</f>
        <v>1</v>
      </c>
      <c r="O662" s="48">
        <f>IF(Table2[[#This Row],[Customer Segment]]=Introduction!$D$45,1,0)</f>
        <v>0</v>
      </c>
      <c r="P662" s="48">
        <f>IF(Table2[[#This Row],[Customer Segment]]=Introduction!$D$42,1,0)</f>
        <v>0</v>
      </c>
      <c r="Q662" s="48">
        <f>IF(Table2[[#This Row],[Customer Segment]]=Introduction!$D$44,1,0)</f>
        <v>0</v>
      </c>
      <c r="R662" s="41">
        <v>14.77</v>
      </c>
      <c r="S6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customFormat="1" x14ac:dyDescent="0.2">
      <c r="A663" s="1" t="s">
        <v>92</v>
      </c>
      <c r="B663" s="1" t="s">
        <v>63</v>
      </c>
      <c r="C663" s="1" t="s">
        <v>70</v>
      </c>
      <c r="D663" s="46">
        <v>0.02</v>
      </c>
      <c r="E663" s="46">
        <v>53.98</v>
      </c>
      <c r="F663" s="46">
        <v>5.5</v>
      </c>
      <c r="G663" s="46">
        <v>0.62</v>
      </c>
      <c r="H663" s="46">
        <v>101.97199999999999</v>
      </c>
      <c r="I663" s="49">
        <f>IF(Table2[[#This Row],[Order Priority]]=Introduction!$B$42,1,0)</f>
        <v>0</v>
      </c>
      <c r="J663" s="49">
        <f>IF(Table2[[#This Row],[Order Priority]]=Introduction!$B$43,1,0)</f>
        <v>0</v>
      </c>
      <c r="K663" s="49">
        <f>IF(Table2[[#This Row],[Order Priority]]=Introduction!$B$44,1,0)</f>
        <v>0</v>
      </c>
      <c r="L663" s="49">
        <f>IF(Table2[[#This Row],[Order Priority]]=Introduction!$B$45,1,0)</f>
        <v>1</v>
      </c>
      <c r="M663" s="49">
        <f>IF(Table2[[#This Row],[Ship Mode]]=Introduction!$C$42,1,0)</f>
        <v>0</v>
      </c>
      <c r="N663" s="48">
        <f>IF(Table2[[#This Row],[Ship Mode]]=Introduction!$C$44,1,0)</f>
        <v>0</v>
      </c>
      <c r="O663" s="48">
        <f>IF(Table2[[#This Row],[Customer Segment]]=Introduction!$D$45,1,0)</f>
        <v>0</v>
      </c>
      <c r="P663" s="48">
        <f>IF(Table2[[#This Row],[Customer Segment]]=Introduction!$D$42,1,0)</f>
        <v>0</v>
      </c>
      <c r="Q663" s="48">
        <f>IF(Table2[[#This Row],[Customer Segment]]=Introduction!$D$44,1,0)</f>
        <v>0</v>
      </c>
      <c r="R663" s="38">
        <v>438.33</v>
      </c>
      <c r="S6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customFormat="1" x14ac:dyDescent="0.2">
      <c r="A664" s="1" t="s">
        <v>92</v>
      </c>
      <c r="B664" s="1" t="s">
        <v>14</v>
      </c>
      <c r="C664" s="1" t="s">
        <v>70</v>
      </c>
      <c r="D664" s="44">
        <v>0.05</v>
      </c>
      <c r="E664" s="44">
        <v>4.9800000000000004</v>
      </c>
      <c r="F664" s="44">
        <v>5.0199999999999996</v>
      </c>
      <c r="G664" s="44">
        <v>0.38</v>
      </c>
      <c r="H664" s="44">
        <v>-16.634799999999998</v>
      </c>
      <c r="I664" s="49">
        <f>IF(Table2[[#This Row],[Order Priority]]=Introduction!$B$42,1,0)</f>
        <v>0</v>
      </c>
      <c r="J664" s="49">
        <f>IF(Table2[[#This Row],[Order Priority]]=Introduction!$B$43,1,0)</f>
        <v>0</v>
      </c>
      <c r="K664" s="49">
        <f>IF(Table2[[#This Row],[Order Priority]]=Introduction!$B$44,1,0)</f>
        <v>0</v>
      </c>
      <c r="L664" s="49">
        <f>IF(Table2[[#This Row],[Order Priority]]=Introduction!$B$45,1,0)</f>
        <v>1</v>
      </c>
      <c r="M664" s="49">
        <f>IF(Table2[[#This Row],[Ship Mode]]=Introduction!$C$42,1,0)</f>
        <v>0</v>
      </c>
      <c r="N664" s="48">
        <f>IF(Table2[[#This Row],[Ship Mode]]=Introduction!$C$44,1,0)</f>
        <v>1</v>
      </c>
      <c r="O664" s="48">
        <f>IF(Table2[[#This Row],[Customer Segment]]=Introduction!$D$45,1,0)</f>
        <v>0</v>
      </c>
      <c r="P664" s="48">
        <f>IF(Table2[[#This Row],[Customer Segment]]=Introduction!$D$42,1,0)</f>
        <v>0</v>
      </c>
      <c r="Q664" s="48">
        <f>IF(Table2[[#This Row],[Customer Segment]]=Introduction!$D$44,1,0)</f>
        <v>0</v>
      </c>
      <c r="R664" s="41">
        <v>38.11</v>
      </c>
      <c r="S6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customFormat="1" x14ac:dyDescent="0.2">
      <c r="A665" s="1" t="s">
        <v>23</v>
      </c>
      <c r="B665" s="1" t="s">
        <v>2</v>
      </c>
      <c r="C665" s="1" t="s">
        <v>70</v>
      </c>
      <c r="D665" s="46">
        <v>0.03</v>
      </c>
      <c r="E665" s="46">
        <v>284.98</v>
      </c>
      <c r="F665" s="46">
        <v>69.55</v>
      </c>
      <c r="G665" s="46">
        <v>0.6</v>
      </c>
      <c r="H665" s="46">
        <v>-116.584</v>
      </c>
      <c r="I665" s="49">
        <f>IF(Table2[[#This Row],[Order Priority]]=Introduction!$B$42,1,0)</f>
        <v>0</v>
      </c>
      <c r="J665" s="49">
        <f>IF(Table2[[#This Row],[Order Priority]]=Introduction!$B$43,1,0)</f>
        <v>0</v>
      </c>
      <c r="K665" s="49">
        <f>IF(Table2[[#This Row],[Order Priority]]=Introduction!$B$44,1,0)</f>
        <v>1</v>
      </c>
      <c r="L665" s="49">
        <f>IF(Table2[[#This Row],[Order Priority]]=Introduction!$B$45,1,0)</f>
        <v>0</v>
      </c>
      <c r="M665" s="49">
        <f>IF(Table2[[#This Row],[Ship Mode]]=Introduction!$C$42,1,0)</f>
        <v>1</v>
      </c>
      <c r="N665" s="48">
        <f>IF(Table2[[#This Row],[Ship Mode]]=Introduction!$C$44,1,0)</f>
        <v>0</v>
      </c>
      <c r="O665" s="48">
        <f>IF(Table2[[#This Row],[Customer Segment]]=Introduction!$D$45,1,0)</f>
        <v>0</v>
      </c>
      <c r="P665" s="48">
        <f>IF(Table2[[#This Row],[Customer Segment]]=Introduction!$D$42,1,0)</f>
        <v>0</v>
      </c>
      <c r="Q665" s="48">
        <f>IF(Table2[[#This Row],[Customer Segment]]=Introduction!$D$44,1,0)</f>
        <v>0</v>
      </c>
      <c r="R665" s="38">
        <v>619.38</v>
      </c>
      <c r="S6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customFormat="1" x14ac:dyDescent="0.2">
      <c r="A666" s="1" t="s">
        <v>23</v>
      </c>
      <c r="B666" s="1" t="s">
        <v>14</v>
      </c>
      <c r="C666" s="1" t="s">
        <v>70</v>
      </c>
      <c r="D666" s="44">
        <v>0</v>
      </c>
      <c r="E666" s="44">
        <v>12.99</v>
      </c>
      <c r="F666" s="44">
        <v>14.37</v>
      </c>
      <c r="G666" s="44">
        <v>0.73</v>
      </c>
      <c r="H666" s="44">
        <v>12.896100000000001</v>
      </c>
      <c r="I666" s="49">
        <f>IF(Table2[[#This Row],[Order Priority]]=Introduction!$B$42,1,0)</f>
        <v>0</v>
      </c>
      <c r="J666" s="49">
        <f>IF(Table2[[#This Row],[Order Priority]]=Introduction!$B$43,1,0)</f>
        <v>0</v>
      </c>
      <c r="K666" s="49">
        <f>IF(Table2[[#This Row],[Order Priority]]=Introduction!$B$44,1,0)</f>
        <v>1</v>
      </c>
      <c r="L666" s="49">
        <f>IF(Table2[[#This Row],[Order Priority]]=Introduction!$B$45,1,0)</f>
        <v>0</v>
      </c>
      <c r="M666" s="49">
        <f>IF(Table2[[#This Row],[Ship Mode]]=Introduction!$C$42,1,0)</f>
        <v>0</v>
      </c>
      <c r="N666" s="48">
        <f>IF(Table2[[#This Row],[Ship Mode]]=Introduction!$C$44,1,0)</f>
        <v>1</v>
      </c>
      <c r="O666" s="48">
        <f>IF(Table2[[#This Row],[Customer Segment]]=Introduction!$D$45,1,0)</f>
        <v>0</v>
      </c>
      <c r="P666" s="48">
        <f>IF(Table2[[#This Row],[Customer Segment]]=Introduction!$D$42,1,0)</f>
        <v>0</v>
      </c>
      <c r="Q666" s="48">
        <f>IF(Table2[[#This Row],[Customer Segment]]=Introduction!$D$44,1,0)</f>
        <v>0</v>
      </c>
      <c r="R666" s="41">
        <v>18.690000000000001</v>
      </c>
      <c r="S6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customFormat="1" x14ac:dyDescent="0.2">
      <c r="A667" s="1" t="s">
        <v>23</v>
      </c>
      <c r="B667" s="1" t="s">
        <v>14</v>
      </c>
      <c r="C667" s="1" t="s">
        <v>15</v>
      </c>
      <c r="D667" s="46">
        <v>0.09</v>
      </c>
      <c r="E667" s="46">
        <v>14.2</v>
      </c>
      <c r="F667" s="46">
        <v>5.3</v>
      </c>
      <c r="G667" s="46">
        <v>0.46</v>
      </c>
      <c r="H667" s="46">
        <v>-324.73</v>
      </c>
      <c r="I667" s="49">
        <f>IF(Table2[[#This Row],[Order Priority]]=Introduction!$B$42,1,0)</f>
        <v>0</v>
      </c>
      <c r="J667" s="49">
        <f>IF(Table2[[#This Row],[Order Priority]]=Introduction!$B$43,1,0)</f>
        <v>0</v>
      </c>
      <c r="K667" s="49">
        <f>IF(Table2[[#This Row],[Order Priority]]=Introduction!$B$44,1,0)</f>
        <v>1</v>
      </c>
      <c r="L667" s="49">
        <f>IF(Table2[[#This Row],[Order Priority]]=Introduction!$B$45,1,0)</f>
        <v>0</v>
      </c>
      <c r="M667" s="49">
        <f>IF(Table2[[#This Row],[Ship Mode]]=Introduction!$C$42,1,0)</f>
        <v>0</v>
      </c>
      <c r="N667" s="48">
        <f>IF(Table2[[#This Row],[Ship Mode]]=Introduction!$C$44,1,0)</f>
        <v>1</v>
      </c>
      <c r="O667" s="48">
        <f>IF(Table2[[#This Row],[Customer Segment]]=Introduction!$D$45,1,0)</f>
        <v>0</v>
      </c>
      <c r="P667" s="48">
        <f>IF(Table2[[#This Row],[Customer Segment]]=Introduction!$D$42,1,0)</f>
        <v>1</v>
      </c>
      <c r="Q667" s="48">
        <f>IF(Table2[[#This Row],[Customer Segment]]=Introduction!$D$44,1,0)</f>
        <v>0</v>
      </c>
      <c r="R667" s="38">
        <v>55.08</v>
      </c>
      <c r="S6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customFormat="1" x14ac:dyDescent="0.2">
      <c r="A668" s="1" t="s">
        <v>23</v>
      </c>
      <c r="B668" s="1" t="s">
        <v>14</v>
      </c>
      <c r="C668" s="1" t="s">
        <v>70</v>
      </c>
      <c r="D668" s="44">
        <v>0.06</v>
      </c>
      <c r="E668" s="44">
        <v>19.23</v>
      </c>
      <c r="F668" s="44">
        <v>6.15</v>
      </c>
      <c r="G668" s="44">
        <v>0.44</v>
      </c>
      <c r="H668" s="44">
        <v>-25.38</v>
      </c>
      <c r="I668" s="49">
        <f>IF(Table2[[#This Row],[Order Priority]]=Introduction!$B$42,1,0)</f>
        <v>0</v>
      </c>
      <c r="J668" s="49">
        <f>IF(Table2[[#This Row],[Order Priority]]=Introduction!$B$43,1,0)</f>
        <v>0</v>
      </c>
      <c r="K668" s="49">
        <f>IF(Table2[[#This Row],[Order Priority]]=Introduction!$B$44,1,0)</f>
        <v>1</v>
      </c>
      <c r="L668" s="49">
        <f>IF(Table2[[#This Row],[Order Priority]]=Introduction!$B$45,1,0)</f>
        <v>0</v>
      </c>
      <c r="M668" s="49">
        <f>IF(Table2[[#This Row],[Ship Mode]]=Introduction!$C$42,1,0)</f>
        <v>0</v>
      </c>
      <c r="N668" s="48">
        <f>IF(Table2[[#This Row],[Ship Mode]]=Introduction!$C$44,1,0)</f>
        <v>1</v>
      </c>
      <c r="O668" s="48">
        <f>IF(Table2[[#This Row],[Customer Segment]]=Introduction!$D$45,1,0)</f>
        <v>0</v>
      </c>
      <c r="P668" s="48">
        <f>IF(Table2[[#This Row],[Customer Segment]]=Introduction!$D$42,1,0)</f>
        <v>0</v>
      </c>
      <c r="Q668" s="48">
        <f>IF(Table2[[#This Row],[Customer Segment]]=Introduction!$D$44,1,0)</f>
        <v>0</v>
      </c>
      <c r="R668" s="41">
        <v>84.6</v>
      </c>
      <c r="S6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customFormat="1" x14ac:dyDescent="0.2">
      <c r="A669" s="1" t="s">
        <v>23</v>
      </c>
      <c r="B669" s="1" t="s">
        <v>14</v>
      </c>
      <c r="C669" s="1" t="s">
        <v>15</v>
      </c>
      <c r="D669" s="46">
        <v>0.06</v>
      </c>
      <c r="E669" s="46">
        <v>2.89</v>
      </c>
      <c r="F669" s="46">
        <v>0.5</v>
      </c>
      <c r="G669" s="46">
        <v>0.38</v>
      </c>
      <c r="H669" s="46">
        <v>9.6117000000000008</v>
      </c>
      <c r="I669" s="49">
        <f>IF(Table2[[#This Row],[Order Priority]]=Introduction!$B$42,1,0)</f>
        <v>0</v>
      </c>
      <c r="J669" s="49">
        <f>IF(Table2[[#This Row],[Order Priority]]=Introduction!$B$43,1,0)</f>
        <v>0</v>
      </c>
      <c r="K669" s="49">
        <f>IF(Table2[[#This Row],[Order Priority]]=Introduction!$B$44,1,0)</f>
        <v>1</v>
      </c>
      <c r="L669" s="49">
        <f>IF(Table2[[#This Row],[Order Priority]]=Introduction!$B$45,1,0)</f>
        <v>0</v>
      </c>
      <c r="M669" s="49">
        <f>IF(Table2[[#This Row],[Ship Mode]]=Introduction!$C$42,1,0)</f>
        <v>0</v>
      </c>
      <c r="N669" s="48">
        <f>IF(Table2[[#This Row],[Ship Mode]]=Introduction!$C$44,1,0)</f>
        <v>1</v>
      </c>
      <c r="O669" s="48">
        <f>IF(Table2[[#This Row],[Customer Segment]]=Introduction!$D$45,1,0)</f>
        <v>0</v>
      </c>
      <c r="P669" s="48">
        <f>IF(Table2[[#This Row],[Customer Segment]]=Introduction!$D$42,1,0)</f>
        <v>1</v>
      </c>
      <c r="Q669" s="48">
        <f>IF(Table2[[#This Row],[Customer Segment]]=Introduction!$D$44,1,0)</f>
        <v>0</v>
      </c>
      <c r="R669" s="38">
        <v>13.93</v>
      </c>
      <c r="S6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customFormat="1" x14ac:dyDescent="0.2">
      <c r="A670" s="1" t="s">
        <v>23</v>
      </c>
      <c r="B670" s="1" t="s">
        <v>14</v>
      </c>
      <c r="C670" s="1" t="s">
        <v>70</v>
      </c>
      <c r="D670" s="44">
        <v>0.1</v>
      </c>
      <c r="E670" s="44">
        <v>120.98</v>
      </c>
      <c r="F670" s="44">
        <v>9.07</v>
      </c>
      <c r="G670" s="44">
        <v>0.35</v>
      </c>
      <c r="H670" s="44">
        <v>379.3965</v>
      </c>
      <c r="I670" s="49">
        <f>IF(Table2[[#This Row],[Order Priority]]=Introduction!$B$42,1,0)</f>
        <v>0</v>
      </c>
      <c r="J670" s="49">
        <f>IF(Table2[[#This Row],[Order Priority]]=Introduction!$B$43,1,0)</f>
        <v>0</v>
      </c>
      <c r="K670" s="49">
        <f>IF(Table2[[#This Row],[Order Priority]]=Introduction!$B$44,1,0)</f>
        <v>1</v>
      </c>
      <c r="L670" s="49">
        <f>IF(Table2[[#This Row],[Order Priority]]=Introduction!$B$45,1,0)</f>
        <v>0</v>
      </c>
      <c r="M670" s="49">
        <f>IF(Table2[[#This Row],[Ship Mode]]=Introduction!$C$42,1,0)</f>
        <v>0</v>
      </c>
      <c r="N670" s="48">
        <f>IF(Table2[[#This Row],[Ship Mode]]=Introduction!$C$44,1,0)</f>
        <v>1</v>
      </c>
      <c r="O670" s="48">
        <f>IF(Table2[[#This Row],[Customer Segment]]=Introduction!$D$45,1,0)</f>
        <v>0</v>
      </c>
      <c r="P670" s="48">
        <f>IF(Table2[[#This Row],[Customer Segment]]=Introduction!$D$42,1,0)</f>
        <v>0</v>
      </c>
      <c r="Q670" s="48">
        <f>IF(Table2[[#This Row],[Customer Segment]]=Introduction!$D$44,1,0)</f>
        <v>0</v>
      </c>
      <c r="R670" s="41">
        <v>549.85</v>
      </c>
      <c r="S6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customFormat="1" x14ac:dyDescent="0.2">
      <c r="A671" s="1" t="s">
        <v>23</v>
      </c>
      <c r="B671" s="1" t="s">
        <v>63</v>
      </c>
      <c r="C671" s="1" t="s">
        <v>70</v>
      </c>
      <c r="D671" s="46">
        <v>0.08</v>
      </c>
      <c r="E671" s="46">
        <v>8.32</v>
      </c>
      <c r="F671" s="46">
        <v>2.38</v>
      </c>
      <c r="G671" s="46">
        <v>0.74</v>
      </c>
      <c r="H671" s="46">
        <v>-41.83</v>
      </c>
      <c r="I671" s="49">
        <f>IF(Table2[[#This Row],[Order Priority]]=Introduction!$B$42,1,0)</f>
        <v>0</v>
      </c>
      <c r="J671" s="49">
        <f>IF(Table2[[#This Row],[Order Priority]]=Introduction!$B$43,1,0)</f>
        <v>0</v>
      </c>
      <c r="K671" s="49">
        <f>IF(Table2[[#This Row],[Order Priority]]=Introduction!$B$44,1,0)</f>
        <v>1</v>
      </c>
      <c r="L671" s="49">
        <f>IF(Table2[[#This Row],[Order Priority]]=Introduction!$B$45,1,0)</f>
        <v>0</v>
      </c>
      <c r="M671" s="49">
        <f>IF(Table2[[#This Row],[Ship Mode]]=Introduction!$C$42,1,0)</f>
        <v>0</v>
      </c>
      <c r="N671" s="48">
        <f>IF(Table2[[#This Row],[Ship Mode]]=Introduction!$C$44,1,0)</f>
        <v>0</v>
      </c>
      <c r="O671" s="48">
        <f>IF(Table2[[#This Row],[Customer Segment]]=Introduction!$D$45,1,0)</f>
        <v>0</v>
      </c>
      <c r="P671" s="48">
        <f>IF(Table2[[#This Row],[Customer Segment]]=Introduction!$D$42,1,0)</f>
        <v>0</v>
      </c>
      <c r="Q671" s="48">
        <f>IF(Table2[[#This Row],[Customer Segment]]=Introduction!$D$44,1,0)</f>
        <v>0</v>
      </c>
      <c r="R671" s="38">
        <v>48.99</v>
      </c>
      <c r="S6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customFormat="1" x14ac:dyDescent="0.2">
      <c r="A672" s="1" t="s">
        <v>23</v>
      </c>
      <c r="B672" s="1" t="s">
        <v>14</v>
      </c>
      <c r="C672" s="1" t="s">
        <v>70</v>
      </c>
      <c r="D672" s="44">
        <v>0.1</v>
      </c>
      <c r="E672" s="44">
        <v>125.99</v>
      </c>
      <c r="F672" s="44">
        <v>4.2</v>
      </c>
      <c r="G672" s="44">
        <v>0.59</v>
      </c>
      <c r="H672" s="44">
        <v>372.40199999999999</v>
      </c>
      <c r="I672" s="49">
        <f>IF(Table2[[#This Row],[Order Priority]]=Introduction!$B$42,1,0)</f>
        <v>0</v>
      </c>
      <c r="J672" s="49">
        <f>IF(Table2[[#This Row],[Order Priority]]=Introduction!$B$43,1,0)</f>
        <v>0</v>
      </c>
      <c r="K672" s="49">
        <f>IF(Table2[[#This Row],[Order Priority]]=Introduction!$B$44,1,0)</f>
        <v>1</v>
      </c>
      <c r="L672" s="49">
        <f>IF(Table2[[#This Row],[Order Priority]]=Introduction!$B$45,1,0)</f>
        <v>0</v>
      </c>
      <c r="M672" s="49">
        <f>IF(Table2[[#This Row],[Ship Mode]]=Introduction!$C$42,1,0)</f>
        <v>0</v>
      </c>
      <c r="N672" s="48">
        <f>IF(Table2[[#This Row],[Ship Mode]]=Introduction!$C$44,1,0)</f>
        <v>1</v>
      </c>
      <c r="O672" s="48">
        <f>IF(Table2[[#This Row],[Customer Segment]]=Introduction!$D$45,1,0)</f>
        <v>0</v>
      </c>
      <c r="P672" s="48">
        <f>IF(Table2[[#This Row],[Customer Segment]]=Introduction!$D$42,1,0)</f>
        <v>0</v>
      </c>
      <c r="Q672" s="48">
        <f>IF(Table2[[#This Row],[Customer Segment]]=Introduction!$D$44,1,0)</f>
        <v>0</v>
      </c>
      <c r="R672" s="41">
        <v>681.42</v>
      </c>
      <c r="S6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customFormat="1" x14ac:dyDescent="0.2">
      <c r="A673" s="1" t="s">
        <v>92</v>
      </c>
      <c r="B673" s="1" t="s">
        <v>63</v>
      </c>
      <c r="C673" s="1" t="s">
        <v>47</v>
      </c>
      <c r="D673" s="46">
        <v>0.01</v>
      </c>
      <c r="E673" s="46">
        <v>6.48</v>
      </c>
      <c r="F673" s="46">
        <v>6.57</v>
      </c>
      <c r="G673" s="46">
        <v>0.37</v>
      </c>
      <c r="H673" s="46">
        <v>-46.5244</v>
      </c>
      <c r="I673" s="49">
        <f>IF(Table2[[#This Row],[Order Priority]]=Introduction!$B$42,1,0)</f>
        <v>0</v>
      </c>
      <c r="J673" s="49">
        <f>IF(Table2[[#This Row],[Order Priority]]=Introduction!$B$43,1,0)</f>
        <v>0</v>
      </c>
      <c r="K673" s="49">
        <f>IF(Table2[[#This Row],[Order Priority]]=Introduction!$B$44,1,0)</f>
        <v>0</v>
      </c>
      <c r="L673" s="49">
        <f>IF(Table2[[#This Row],[Order Priority]]=Introduction!$B$45,1,0)</f>
        <v>1</v>
      </c>
      <c r="M673" s="49">
        <f>IF(Table2[[#This Row],[Ship Mode]]=Introduction!$C$42,1,0)</f>
        <v>0</v>
      </c>
      <c r="N673" s="48">
        <f>IF(Table2[[#This Row],[Ship Mode]]=Introduction!$C$44,1,0)</f>
        <v>0</v>
      </c>
      <c r="O673" s="48">
        <f>IF(Table2[[#This Row],[Customer Segment]]=Introduction!$D$45,1,0)</f>
        <v>0</v>
      </c>
      <c r="P673" s="48">
        <f>IF(Table2[[#This Row],[Customer Segment]]=Introduction!$D$42,1,0)</f>
        <v>0</v>
      </c>
      <c r="Q673" s="48">
        <f>IF(Table2[[#This Row],[Customer Segment]]=Introduction!$D$44,1,0)</f>
        <v>1</v>
      </c>
      <c r="R673" s="38">
        <v>127.83</v>
      </c>
      <c r="S6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customFormat="1" x14ac:dyDescent="0.2">
      <c r="A674" s="1" t="s">
        <v>92</v>
      </c>
      <c r="B674" s="1" t="s">
        <v>14</v>
      </c>
      <c r="C674" s="1" t="s">
        <v>70</v>
      </c>
      <c r="D674" s="44">
        <v>0.05</v>
      </c>
      <c r="E674" s="44">
        <v>20.99</v>
      </c>
      <c r="F674" s="44">
        <v>4.8099999999999996</v>
      </c>
      <c r="G674" s="44">
        <v>0.57999999999999996</v>
      </c>
      <c r="H674" s="44">
        <v>4.9017600000000003</v>
      </c>
      <c r="I674" s="49">
        <f>IF(Table2[[#This Row],[Order Priority]]=Introduction!$B$42,1,0)</f>
        <v>0</v>
      </c>
      <c r="J674" s="49">
        <f>IF(Table2[[#This Row],[Order Priority]]=Introduction!$B$43,1,0)</f>
        <v>0</v>
      </c>
      <c r="K674" s="49">
        <f>IF(Table2[[#This Row],[Order Priority]]=Introduction!$B$44,1,0)</f>
        <v>0</v>
      </c>
      <c r="L674" s="49">
        <f>IF(Table2[[#This Row],[Order Priority]]=Introduction!$B$45,1,0)</f>
        <v>1</v>
      </c>
      <c r="M674" s="49">
        <f>IF(Table2[[#This Row],[Ship Mode]]=Introduction!$C$42,1,0)</f>
        <v>0</v>
      </c>
      <c r="N674" s="48">
        <f>IF(Table2[[#This Row],[Ship Mode]]=Introduction!$C$44,1,0)</f>
        <v>1</v>
      </c>
      <c r="O674" s="48">
        <f>IF(Table2[[#This Row],[Customer Segment]]=Introduction!$D$45,1,0)</f>
        <v>0</v>
      </c>
      <c r="P674" s="48">
        <f>IF(Table2[[#This Row],[Customer Segment]]=Introduction!$D$42,1,0)</f>
        <v>0</v>
      </c>
      <c r="Q674" s="48">
        <f>IF(Table2[[#This Row],[Customer Segment]]=Introduction!$D$44,1,0)</f>
        <v>0</v>
      </c>
      <c r="R674" s="41">
        <v>199.43</v>
      </c>
      <c r="S6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customFormat="1" x14ac:dyDescent="0.2">
      <c r="A675" s="1" t="s">
        <v>92</v>
      </c>
      <c r="B675" s="1" t="s">
        <v>14</v>
      </c>
      <c r="C675" s="1" t="s">
        <v>15</v>
      </c>
      <c r="D675" s="46">
        <v>0</v>
      </c>
      <c r="E675" s="46">
        <v>6.37</v>
      </c>
      <c r="F675" s="46">
        <v>5.19</v>
      </c>
      <c r="G675" s="46">
        <v>0.38</v>
      </c>
      <c r="H675" s="46">
        <v>-27.1492</v>
      </c>
      <c r="I675" s="49">
        <f>IF(Table2[[#This Row],[Order Priority]]=Introduction!$B$42,1,0)</f>
        <v>0</v>
      </c>
      <c r="J675" s="49">
        <f>IF(Table2[[#This Row],[Order Priority]]=Introduction!$B$43,1,0)</f>
        <v>0</v>
      </c>
      <c r="K675" s="49">
        <f>IF(Table2[[#This Row],[Order Priority]]=Introduction!$B$44,1,0)</f>
        <v>0</v>
      </c>
      <c r="L675" s="49">
        <f>IF(Table2[[#This Row],[Order Priority]]=Introduction!$B$45,1,0)</f>
        <v>1</v>
      </c>
      <c r="M675" s="49">
        <f>IF(Table2[[#This Row],[Ship Mode]]=Introduction!$C$42,1,0)</f>
        <v>0</v>
      </c>
      <c r="N675" s="48">
        <f>IF(Table2[[#This Row],[Ship Mode]]=Introduction!$C$44,1,0)</f>
        <v>1</v>
      </c>
      <c r="O675" s="48">
        <f>IF(Table2[[#This Row],[Customer Segment]]=Introduction!$D$45,1,0)</f>
        <v>0</v>
      </c>
      <c r="P675" s="48">
        <f>IF(Table2[[#This Row],[Customer Segment]]=Introduction!$D$42,1,0)</f>
        <v>1</v>
      </c>
      <c r="Q675" s="48">
        <f>IF(Table2[[#This Row],[Customer Segment]]=Introduction!$D$44,1,0)</f>
        <v>0</v>
      </c>
      <c r="R675" s="38">
        <v>99.75</v>
      </c>
      <c r="S6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customFormat="1" x14ac:dyDescent="0.2">
      <c r="A676" s="1" t="s">
        <v>92</v>
      </c>
      <c r="B676" s="1" t="s">
        <v>14</v>
      </c>
      <c r="C676" s="1" t="s">
        <v>47</v>
      </c>
      <c r="D676" s="44">
        <v>0.04</v>
      </c>
      <c r="E676" s="44">
        <v>17.239999999999998</v>
      </c>
      <c r="F676" s="44">
        <v>3.26</v>
      </c>
      <c r="G676" s="44">
        <v>0.56000000000000005</v>
      </c>
      <c r="H676" s="44">
        <v>47.73</v>
      </c>
      <c r="I676" s="49">
        <f>IF(Table2[[#This Row],[Order Priority]]=Introduction!$B$42,1,0)</f>
        <v>0</v>
      </c>
      <c r="J676" s="49">
        <f>IF(Table2[[#This Row],[Order Priority]]=Introduction!$B$43,1,0)</f>
        <v>0</v>
      </c>
      <c r="K676" s="49">
        <f>IF(Table2[[#This Row],[Order Priority]]=Introduction!$B$44,1,0)</f>
        <v>0</v>
      </c>
      <c r="L676" s="49">
        <f>IF(Table2[[#This Row],[Order Priority]]=Introduction!$B$45,1,0)</f>
        <v>1</v>
      </c>
      <c r="M676" s="49">
        <f>IF(Table2[[#This Row],[Ship Mode]]=Introduction!$C$42,1,0)</f>
        <v>0</v>
      </c>
      <c r="N676" s="48">
        <f>IF(Table2[[#This Row],[Ship Mode]]=Introduction!$C$44,1,0)</f>
        <v>1</v>
      </c>
      <c r="O676" s="48">
        <f>IF(Table2[[#This Row],[Customer Segment]]=Introduction!$D$45,1,0)</f>
        <v>0</v>
      </c>
      <c r="P676" s="48">
        <f>IF(Table2[[#This Row],[Customer Segment]]=Introduction!$D$42,1,0)</f>
        <v>0</v>
      </c>
      <c r="Q676" s="48">
        <f>IF(Table2[[#This Row],[Customer Segment]]=Introduction!$D$44,1,0)</f>
        <v>1</v>
      </c>
      <c r="R676" s="41">
        <v>119.6</v>
      </c>
      <c r="S6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customFormat="1" x14ac:dyDescent="0.2">
      <c r="A677" s="1" t="s">
        <v>46</v>
      </c>
      <c r="B677" s="1" t="s">
        <v>14</v>
      </c>
      <c r="C677" s="1" t="s">
        <v>70</v>
      </c>
      <c r="D677" s="46">
        <v>0</v>
      </c>
      <c r="E677" s="46">
        <v>8.5</v>
      </c>
      <c r="F677" s="46">
        <v>1.99</v>
      </c>
      <c r="G677" s="46">
        <v>0.49</v>
      </c>
      <c r="H677" s="46">
        <v>71.735600000000005</v>
      </c>
      <c r="I677" s="49">
        <f>IF(Table2[[#This Row],[Order Priority]]=Introduction!$B$42,1,0)</f>
        <v>0</v>
      </c>
      <c r="J677" s="49">
        <f>IF(Table2[[#This Row],[Order Priority]]=Introduction!$B$43,1,0)</f>
        <v>0</v>
      </c>
      <c r="K677" s="49">
        <f>IF(Table2[[#This Row],[Order Priority]]=Introduction!$B$44,1,0)</f>
        <v>0</v>
      </c>
      <c r="L677" s="49">
        <f>IF(Table2[[#This Row],[Order Priority]]=Introduction!$B$45,1,0)</f>
        <v>0</v>
      </c>
      <c r="M677" s="49">
        <f>IF(Table2[[#This Row],[Ship Mode]]=Introduction!$C$42,1,0)</f>
        <v>0</v>
      </c>
      <c r="N677" s="48">
        <f>IF(Table2[[#This Row],[Ship Mode]]=Introduction!$C$44,1,0)</f>
        <v>1</v>
      </c>
      <c r="O677" s="48">
        <f>IF(Table2[[#This Row],[Customer Segment]]=Introduction!$D$45,1,0)</f>
        <v>0</v>
      </c>
      <c r="P677" s="48">
        <f>IF(Table2[[#This Row],[Customer Segment]]=Introduction!$D$42,1,0)</f>
        <v>0</v>
      </c>
      <c r="Q677" s="48">
        <f>IF(Table2[[#This Row],[Customer Segment]]=Introduction!$D$44,1,0)</f>
        <v>0</v>
      </c>
      <c r="R677" s="38">
        <v>122.25</v>
      </c>
      <c r="S6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customFormat="1" x14ac:dyDescent="0.2">
      <c r="A678" s="1" t="s">
        <v>46</v>
      </c>
      <c r="B678" s="1" t="s">
        <v>14</v>
      </c>
      <c r="C678" s="1" t="s">
        <v>70</v>
      </c>
      <c r="D678" s="44">
        <v>0.03</v>
      </c>
      <c r="E678" s="44">
        <v>95.43</v>
      </c>
      <c r="F678" s="44">
        <v>19.989999999999998</v>
      </c>
      <c r="G678" s="44">
        <v>0.79</v>
      </c>
      <c r="H678" s="44">
        <v>-79.320800000000006</v>
      </c>
      <c r="I678" s="49">
        <f>IF(Table2[[#This Row],[Order Priority]]=Introduction!$B$42,1,0)</f>
        <v>0</v>
      </c>
      <c r="J678" s="49">
        <f>IF(Table2[[#This Row],[Order Priority]]=Introduction!$B$43,1,0)</f>
        <v>0</v>
      </c>
      <c r="K678" s="49">
        <f>IF(Table2[[#This Row],[Order Priority]]=Introduction!$B$44,1,0)</f>
        <v>0</v>
      </c>
      <c r="L678" s="49">
        <f>IF(Table2[[#This Row],[Order Priority]]=Introduction!$B$45,1,0)</f>
        <v>0</v>
      </c>
      <c r="M678" s="49">
        <f>IF(Table2[[#This Row],[Ship Mode]]=Introduction!$C$42,1,0)</f>
        <v>0</v>
      </c>
      <c r="N678" s="48">
        <f>IF(Table2[[#This Row],[Ship Mode]]=Introduction!$C$44,1,0)</f>
        <v>1</v>
      </c>
      <c r="O678" s="48">
        <f>IF(Table2[[#This Row],[Customer Segment]]=Introduction!$D$45,1,0)</f>
        <v>0</v>
      </c>
      <c r="P678" s="48">
        <f>IF(Table2[[#This Row],[Customer Segment]]=Introduction!$D$42,1,0)</f>
        <v>0</v>
      </c>
      <c r="Q678" s="48">
        <f>IF(Table2[[#This Row],[Customer Segment]]=Introduction!$D$44,1,0)</f>
        <v>0</v>
      </c>
      <c r="R678" s="41">
        <v>206.09</v>
      </c>
      <c r="S6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customFormat="1" x14ac:dyDescent="0.2">
      <c r="A679" s="1" t="s">
        <v>46</v>
      </c>
      <c r="B679" s="1" t="s">
        <v>14</v>
      </c>
      <c r="C679" s="1" t="s">
        <v>70</v>
      </c>
      <c r="D679" s="46">
        <v>0.05</v>
      </c>
      <c r="E679" s="46">
        <v>9.65</v>
      </c>
      <c r="F679" s="46">
        <v>6.22</v>
      </c>
      <c r="G679" s="46">
        <v>0.55000000000000004</v>
      </c>
      <c r="H679" s="46">
        <v>-14.6432</v>
      </c>
      <c r="I679" s="49">
        <f>IF(Table2[[#This Row],[Order Priority]]=Introduction!$B$42,1,0)</f>
        <v>0</v>
      </c>
      <c r="J679" s="49">
        <f>IF(Table2[[#This Row],[Order Priority]]=Introduction!$B$43,1,0)</f>
        <v>0</v>
      </c>
      <c r="K679" s="49">
        <f>IF(Table2[[#This Row],[Order Priority]]=Introduction!$B$44,1,0)</f>
        <v>0</v>
      </c>
      <c r="L679" s="49">
        <f>IF(Table2[[#This Row],[Order Priority]]=Introduction!$B$45,1,0)</f>
        <v>0</v>
      </c>
      <c r="M679" s="49">
        <f>IF(Table2[[#This Row],[Ship Mode]]=Introduction!$C$42,1,0)</f>
        <v>0</v>
      </c>
      <c r="N679" s="48">
        <f>IF(Table2[[#This Row],[Ship Mode]]=Introduction!$C$44,1,0)</f>
        <v>1</v>
      </c>
      <c r="O679" s="48">
        <f>IF(Table2[[#This Row],[Customer Segment]]=Introduction!$D$45,1,0)</f>
        <v>0</v>
      </c>
      <c r="P679" s="48">
        <f>IF(Table2[[#This Row],[Customer Segment]]=Introduction!$D$42,1,0)</f>
        <v>0</v>
      </c>
      <c r="Q679" s="48">
        <f>IF(Table2[[#This Row],[Customer Segment]]=Introduction!$D$44,1,0)</f>
        <v>0</v>
      </c>
      <c r="R679" s="38">
        <v>151.34</v>
      </c>
      <c r="S6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customFormat="1" x14ac:dyDescent="0.2">
      <c r="A680" s="1" t="s">
        <v>46</v>
      </c>
      <c r="B680" s="1" t="s">
        <v>63</v>
      </c>
      <c r="C680" s="1" t="s">
        <v>47</v>
      </c>
      <c r="D680" s="44">
        <v>0.05</v>
      </c>
      <c r="E680" s="44">
        <v>34.979999999999997</v>
      </c>
      <c r="F680" s="44">
        <v>7.53</v>
      </c>
      <c r="G680" s="44">
        <v>0.76</v>
      </c>
      <c r="H680" s="44">
        <v>-32.666400000000003</v>
      </c>
      <c r="I680" s="49">
        <f>IF(Table2[[#This Row],[Order Priority]]=Introduction!$B$42,1,0)</f>
        <v>0</v>
      </c>
      <c r="J680" s="49">
        <f>IF(Table2[[#This Row],[Order Priority]]=Introduction!$B$43,1,0)</f>
        <v>0</v>
      </c>
      <c r="K680" s="49">
        <f>IF(Table2[[#This Row],[Order Priority]]=Introduction!$B$44,1,0)</f>
        <v>0</v>
      </c>
      <c r="L680" s="49">
        <f>IF(Table2[[#This Row],[Order Priority]]=Introduction!$B$45,1,0)</f>
        <v>0</v>
      </c>
      <c r="M680" s="49">
        <f>IF(Table2[[#This Row],[Ship Mode]]=Introduction!$C$42,1,0)</f>
        <v>0</v>
      </c>
      <c r="N680" s="48">
        <f>IF(Table2[[#This Row],[Ship Mode]]=Introduction!$C$44,1,0)</f>
        <v>0</v>
      </c>
      <c r="O680" s="48">
        <f>IF(Table2[[#This Row],[Customer Segment]]=Introduction!$D$45,1,0)</f>
        <v>0</v>
      </c>
      <c r="P680" s="48">
        <f>IF(Table2[[#This Row],[Customer Segment]]=Introduction!$D$42,1,0)</f>
        <v>0</v>
      </c>
      <c r="Q680" s="48">
        <f>IF(Table2[[#This Row],[Customer Segment]]=Introduction!$D$44,1,0)</f>
        <v>1</v>
      </c>
      <c r="R680" s="41">
        <v>581.08000000000004</v>
      </c>
      <c r="S6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customFormat="1" x14ac:dyDescent="0.2">
      <c r="A681" s="1" t="s">
        <v>46</v>
      </c>
      <c r="B681" s="1" t="s">
        <v>14</v>
      </c>
      <c r="C681" s="1" t="s">
        <v>47</v>
      </c>
      <c r="D681" s="46">
        <v>0</v>
      </c>
      <c r="E681" s="46">
        <v>3.14</v>
      </c>
      <c r="F681" s="46">
        <v>1.92</v>
      </c>
      <c r="G681" s="46">
        <v>0.84</v>
      </c>
      <c r="H681" s="46">
        <v>-13.135199999999999</v>
      </c>
      <c r="I681" s="49">
        <f>IF(Table2[[#This Row],[Order Priority]]=Introduction!$B$42,1,0)</f>
        <v>0</v>
      </c>
      <c r="J681" s="49">
        <f>IF(Table2[[#This Row],[Order Priority]]=Introduction!$B$43,1,0)</f>
        <v>0</v>
      </c>
      <c r="K681" s="49">
        <f>IF(Table2[[#This Row],[Order Priority]]=Introduction!$B$44,1,0)</f>
        <v>0</v>
      </c>
      <c r="L681" s="49">
        <f>IF(Table2[[#This Row],[Order Priority]]=Introduction!$B$45,1,0)</f>
        <v>0</v>
      </c>
      <c r="M681" s="49">
        <f>IF(Table2[[#This Row],[Ship Mode]]=Introduction!$C$42,1,0)</f>
        <v>0</v>
      </c>
      <c r="N681" s="48">
        <f>IF(Table2[[#This Row],[Ship Mode]]=Introduction!$C$44,1,0)</f>
        <v>1</v>
      </c>
      <c r="O681" s="48">
        <f>IF(Table2[[#This Row],[Customer Segment]]=Introduction!$D$45,1,0)</f>
        <v>0</v>
      </c>
      <c r="P681" s="48">
        <f>IF(Table2[[#This Row],[Customer Segment]]=Introduction!$D$42,1,0)</f>
        <v>0</v>
      </c>
      <c r="Q681" s="48">
        <f>IF(Table2[[#This Row],[Customer Segment]]=Introduction!$D$44,1,0)</f>
        <v>1</v>
      </c>
      <c r="R681" s="38">
        <v>27.53</v>
      </c>
      <c r="S6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customFormat="1" x14ac:dyDescent="0.2">
      <c r="A682" s="1" t="s">
        <v>46</v>
      </c>
      <c r="B682" s="1" t="s">
        <v>14</v>
      </c>
      <c r="C682" s="1" t="s">
        <v>3</v>
      </c>
      <c r="D682" s="44">
        <v>0.1</v>
      </c>
      <c r="E682" s="44">
        <v>11.55</v>
      </c>
      <c r="F682" s="44">
        <v>2.36</v>
      </c>
      <c r="G682" s="44">
        <v>0.55000000000000004</v>
      </c>
      <c r="H682" s="44">
        <v>69.767200000000003</v>
      </c>
      <c r="I682" s="49">
        <f>IF(Table2[[#This Row],[Order Priority]]=Introduction!$B$42,1,0)</f>
        <v>0</v>
      </c>
      <c r="J682" s="49">
        <f>IF(Table2[[#This Row],[Order Priority]]=Introduction!$B$43,1,0)</f>
        <v>0</v>
      </c>
      <c r="K682" s="49">
        <f>IF(Table2[[#This Row],[Order Priority]]=Introduction!$B$44,1,0)</f>
        <v>0</v>
      </c>
      <c r="L682" s="49">
        <f>IF(Table2[[#This Row],[Order Priority]]=Introduction!$B$45,1,0)</f>
        <v>0</v>
      </c>
      <c r="M682" s="49">
        <f>IF(Table2[[#This Row],[Ship Mode]]=Introduction!$C$42,1,0)</f>
        <v>0</v>
      </c>
      <c r="N682" s="48">
        <f>IF(Table2[[#This Row],[Ship Mode]]=Introduction!$C$44,1,0)</f>
        <v>1</v>
      </c>
      <c r="O682" s="48">
        <f>IF(Table2[[#This Row],[Customer Segment]]=Introduction!$D$45,1,0)</f>
        <v>1</v>
      </c>
      <c r="P682" s="48">
        <f>IF(Table2[[#This Row],[Customer Segment]]=Introduction!$D$42,1,0)</f>
        <v>0</v>
      </c>
      <c r="Q682" s="48">
        <f>IF(Table2[[#This Row],[Customer Segment]]=Introduction!$D$44,1,0)</f>
        <v>0</v>
      </c>
      <c r="R682" s="41">
        <v>135.77000000000001</v>
      </c>
      <c r="S6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customFormat="1" x14ac:dyDescent="0.2">
      <c r="A683" s="1" t="s">
        <v>1</v>
      </c>
      <c r="B683" s="1" t="s">
        <v>63</v>
      </c>
      <c r="C683" s="1" t="s">
        <v>47</v>
      </c>
      <c r="D683" s="46">
        <v>0.09</v>
      </c>
      <c r="E683" s="46">
        <v>90.98</v>
      </c>
      <c r="F683" s="46">
        <v>56.2</v>
      </c>
      <c r="G683" s="46">
        <v>0.74</v>
      </c>
      <c r="H683" s="46">
        <v>-1570.32</v>
      </c>
      <c r="I683" s="49">
        <f>IF(Table2[[#This Row],[Order Priority]]=Introduction!$B$42,1,0)</f>
        <v>1</v>
      </c>
      <c r="J683" s="49">
        <f>IF(Table2[[#This Row],[Order Priority]]=Introduction!$B$43,1,0)</f>
        <v>0</v>
      </c>
      <c r="K683" s="49">
        <f>IF(Table2[[#This Row],[Order Priority]]=Introduction!$B$44,1,0)</f>
        <v>0</v>
      </c>
      <c r="L683" s="49">
        <f>IF(Table2[[#This Row],[Order Priority]]=Introduction!$B$45,1,0)</f>
        <v>0</v>
      </c>
      <c r="M683" s="49">
        <f>IF(Table2[[#This Row],[Ship Mode]]=Introduction!$C$42,1,0)</f>
        <v>0</v>
      </c>
      <c r="N683" s="48">
        <f>IF(Table2[[#This Row],[Ship Mode]]=Introduction!$C$44,1,0)</f>
        <v>0</v>
      </c>
      <c r="O683" s="48">
        <f>IF(Table2[[#This Row],[Customer Segment]]=Introduction!$D$45,1,0)</f>
        <v>0</v>
      </c>
      <c r="P683" s="48">
        <f>IF(Table2[[#This Row],[Customer Segment]]=Introduction!$D$42,1,0)</f>
        <v>0</v>
      </c>
      <c r="Q683" s="48">
        <f>IF(Table2[[#This Row],[Customer Segment]]=Introduction!$D$44,1,0)</f>
        <v>1</v>
      </c>
      <c r="R683" s="38">
        <v>1782.44</v>
      </c>
      <c r="S6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customFormat="1" x14ac:dyDescent="0.2">
      <c r="A684" s="1" t="s">
        <v>1</v>
      </c>
      <c r="B684" s="1" t="s">
        <v>14</v>
      </c>
      <c r="C684" s="1" t="s">
        <v>47</v>
      </c>
      <c r="D684" s="44">
        <v>0.09</v>
      </c>
      <c r="E684" s="44">
        <v>28.48</v>
      </c>
      <c r="F684" s="44">
        <v>1.99</v>
      </c>
      <c r="G684" s="44">
        <v>0.4</v>
      </c>
      <c r="H684" s="44">
        <v>-17.149999999999999</v>
      </c>
      <c r="I684" s="49">
        <f>IF(Table2[[#This Row],[Order Priority]]=Introduction!$B$42,1,0)</f>
        <v>1</v>
      </c>
      <c r="J684" s="49">
        <f>IF(Table2[[#This Row],[Order Priority]]=Introduction!$B$43,1,0)</f>
        <v>0</v>
      </c>
      <c r="K684" s="49">
        <f>IF(Table2[[#This Row],[Order Priority]]=Introduction!$B$44,1,0)</f>
        <v>0</v>
      </c>
      <c r="L684" s="49">
        <f>IF(Table2[[#This Row],[Order Priority]]=Introduction!$B$45,1,0)</f>
        <v>0</v>
      </c>
      <c r="M684" s="49">
        <f>IF(Table2[[#This Row],[Ship Mode]]=Introduction!$C$42,1,0)</f>
        <v>0</v>
      </c>
      <c r="N684" s="48">
        <f>IF(Table2[[#This Row],[Ship Mode]]=Introduction!$C$44,1,0)</f>
        <v>1</v>
      </c>
      <c r="O684" s="48">
        <f>IF(Table2[[#This Row],[Customer Segment]]=Introduction!$D$45,1,0)</f>
        <v>0</v>
      </c>
      <c r="P684" s="48">
        <f>IF(Table2[[#This Row],[Customer Segment]]=Introduction!$D$42,1,0)</f>
        <v>0</v>
      </c>
      <c r="Q684" s="48">
        <f>IF(Table2[[#This Row],[Customer Segment]]=Introduction!$D$44,1,0)</f>
        <v>1</v>
      </c>
      <c r="R684" s="41">
        <v>160.16999999999999</v>
      </c>
      <c r="S6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customFormat="1" x14ac:dyDescent="0.2">
      <c r="A685" s="1" t="s">
        <v>1</v>
      </c>
      <c r="B685" s="1" t="s">
        <v>14</v>
      </c>
      <c r="C685" s="1" t="s">
        <v>47</v>
      </c>
      <c r="D685" s="46">
        <v>0</v>
      </c>
      <c r="E685" s="46">
        <v>2.08</v>
      </c>
      <c r="F685" s="46">
        <v>5.33</v>
      </c>
      <c r="G685" s="46">
        <v>0.43</v>
      </c>
      <c r="H685" s="46">
        <v>-29.54</v>
      </c>
      <c r="I685" s="49">
        <f>IF(Table2[[#This Row],[Order Priority]]=Introduction!$B$42,1,0)</f>
        <v>1</v>
      </c>
      <c r="J685" s="49">
        <f>IF(Table2[[#This Row],[Order Priority]]=Introduction!$B$43,1,0)</f>
        <v>0</v>
      </c>
      <c r="K685" s="49">
        <f>IF(Table2[[#This Row],[Order Priority]]=Introduction!$B$44,1,0)</f>
        <v>0</v>
      </c>
      <c r="L685" s="49">
        <f>IF(Table2[[#This Row],[Order Priority]]=Introduction!$B$45,1,0)</f>
        <v>0</v>
      </c>
      <c r="M685" s="49">
        <f>IF(Table2[[#This Row],[Ship Mode]]=Introduction!$C$42,1,0)</f>
        <v>0</v>
      </c>
      <c r="N685" s="48">
        <f>IF(Table2[[#This Row],[Ship Mode]]=Introduction!$C$44,1,0)</f>
        <v>1</v>
      </c>
      <c r="O685" s="48">
        <f>IF(Table2[[#This Row],[Customer Segment]]=Introduction!$D$45,1,0)</f>
        <v>0</v>
      </c>
      <c r="P685" s="48">
        <f>IF(Table2[[#This Row],[Customer Segment]]=Introduction!$D$42,1,0)</f>
        <v>0</v>
      </c>
      <c r="Q685" s="48">
        <f>IF(Table2[[#This Row],[Customer Segment]]=Introduction!$D$44,1,0)</f>
        <v>1</v>
      </c>
      <c r="R685" s="38">
        <v>7.47</v>
      </c>
      <c r="S6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customFormat="1" x14ac:dyDescent="0.2">
      <c r="A686" s="1" t="s">
        <v>1</v>
      </c>
      <c r="B686" s="1" t="s">
        <v>63</v>
      </c>
      <c r="C686" s="1" t="s">
        <v>47</v>
      </c>
      <c r="D686" s="44">
        <v>0.06</v>
      </c>
      <c r="E686" s="44">
        <v>45.99</v>
      </c>
      <c r="F686" s="44">
        <v>4.99</v>
      </c>
      <c r="G686" s="44">
        <v>0.56000000000000005</v>
      </c>
      <c r="H686" s="44">
        <v>-329.78399999999999</v>
      </c>
      <c r="I686" s="49">
        <f>IF(Table2[[#This Row],[Order Priority]]=Introduction!$B$42,1,0)</f>
        <v>1</v>
      </c>
      <c r="J686" s="49">
        <f>IF(Table2[[#This Row],[Order Priority]]=Introduction!$B$43,1,0)</f>
        <v>0</v>
      </c>
      <c r="K686" s="49">
        <f>IF(Table2[[#This Row],[Order Priority]]=Introduction!$B$44,1,0)</f>
        <v>0</v>
      </c>
      <c r="L686" s="49">
        <f>IF(Table2[[#This Row],[Order Priority]]=Introduction!$B$45,1,0)</f>
        <v>0</v>
      </c>
      <c r="M686" s="49">
        <f>IF(Table2[[#This Row],[Ship Mode]]=Introduction!$C$42,1,0)</f>
        <v>0</v>
      </c>
      <c r="N686" s="48">
        <f>IF(Table2[[#This Row],[Ship Mode]]=Introduction!$C$44,1,0)</f>
        <v>0</v>
      </c>
      <c r="O686" s="48">
        <f>IF(Table2[[#This Row],[Customer Segment]]=Introduction!$D$45,1,0)</f>
        <v>0</v>
      </c>
      <c r="P686" s="48">
        <f>IF(Table2[[#This Row],[Customer Segment]]=Introduction!$D$42,1,0)</f>
        <v>0</v>
      </c>
      <c r="Q686" s="48">
        <f>IF(Table2[[#This Row],[Customer Segment]]=Introduction!$D$44,1,0)</f>
        <v>1</v>
      </c>
      <c r="R686" s="41">
        <v>370.81</v>
      </c>
      <c r="S6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customFormat="1" x14ac:dyDescent="0.2">
      <c r="A687" s="1" t="s">
        <v>1</v>
      </c>
      <c r="B687" s="1" t="s">
        <v>14</v>
      </c>
      <c r="C687" s="1" t="s">
        <v>70</v>
      </c>
      <c r="D687" s="46">
        <v>7.0000000000000007E-2</v>
      </c>
      <c r="E687" s="46">
        <v>40.98</v>
      </c>
      <c r="F687" s="46">
        <v>7.47</v>
      </c>
      <c r="G687" s="46">
        <v>0.37</v>
      </c>
      <c r="H687" s="46">
        <v>54.901499999999999</v>
      </c>
      <c r="I687" s="49">
        <f>IF(Table2[[#This Row],[Order Priority]]=Introduction!$B$42,1,0)</f>
        <v>1</v>
      </c>
      <c r="J687" s="49">
        <f>IF(Table2[[#This Row],[Order Priority]]=Introduction!$B$43,1,0)</f>
        <v>0</v>
      </c>
      <c r="K687" s="49">
        <f>IF(Table2[[#This Row],[Order Priority]]=Introduction!$B$44,1,0)</f>
        <v>0</v>
      </c>
      <c r="L687" s="49">
        <f>IF(Table2[[#This Row],[Order Priority]]=Introduction!$B$45,1,0)</f>
        <v>0</v>
      </c>
      <c r="M687" s="49">
        <f>IF(Table2[[#This Row],[Ship Mode]]=Introduction!$C$42,1,0)</f>
        <v>0</v>
      </c>
      <c r="N687" s="48">
        <f>IF(Table2[[#This Row],[Ship Mode]]=Introduction!$C$44,1,0)</f>
        <v>1</v>
      </c>
      <c r="O687" s="48">
        <f>IF(Table2[[#This Row],[Customer Segment]]=Introduction!$D$45,1,0)</f>
        <v>0</v>
      </c>
      <c r="P687" s="48">
        <f>IF(Table2[[#This Row],[Customer Segment]]=Introduction!$D$42,1,0)</f>
        <v>0</v>
      </c>
      <c r="Q687" s="48">
        <f>IF(Table2[[#This Row],[Customer Segment]]=Introduction!$D$44,1,0)</f>
        <v>0</v>
      </c>
      <c r="R687" s="38">
        <v>81.900000000000006</v>
      </c>
      <c r="S6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customFormat="1" x14ac:dyDescent="0.2">
      <c r="A688" s="1" t="s">
        <v>1</v>
      </c>
      <c r="B688" s="1" t="s">
        <v>14</v>
      </c>
      <c r="C688" s="1" t="s">
        <v>70</v>
      </c>
      <c r="D688" s="44">
        <v>7.0000000000000007E-2</v>
      </c>
      <c r="E688" s="44">
        <v>40.98</v>
      </c>
      <c r="F688" s="44">
        <v>7.47</v>
      </c>
      <c r="G688" s="44">
        <v>0.37</v>
      </c>
      <c r="H688" s="44">
        <v>54.901499999999999</v>
      </c>
      <c r="I688" s="49">
        <f>IF(Table2[[#This Row],[Order Priority]]=Introduction!$B$42,1,0)</f>
        <v>1</v>
      </c>
      <c r="J688" s="49">
        <f>IF(Table2[[#This Row],[Order Priority]]=Introduction!$B$43,1,0)</f>
        <v>0</v>
      </c>
      <c r="K688" s="49">
        <f>IF(Table2[[#This Row],[Order Priority]]=Introduction!$B$44,1,0)</f>
        <v>0</v>
      </c>
      <c r="L688" s="49">
        <f>IF(Table2[[#This Row],[Order Priority]]=Introduction!$B$45,1,0)</f>
        <v>0</v>
      </c>
      <c r="M688" s="49">
        <f>IF(Table2[[#This Row],[Ship Mode]]=Introduction!$C$42,1,0)</f>
        <v>0</v>
      </c>
      <c r="N688" s="48">
        <f>IF(Table2[[#This Row],[Ship Mode]]=Introduction!$C$44,1,0)</f>
        <v>1</v>
      </c>
      <c r="O688" s="48">
        <f>IF(Table2[[#This Row],[Customer Segment]]=Introduction!$D$45,1,0)</f>
        <v>0</v>
      </c>
      <c r="P688" s="48">
        <f>IF(Table2[[#This Row],[Customer Segment]]=Introduction!$D$42,1,0)</f>
        <v>0</v>
      </c>
      <c r="Q688" s="48">
        <f>IF(Table2[[#This Row],[Customer Segment]]=Introduction!$D$44,1,0)</f>
        <v>0</v>
      </c>
      <c r="R688" s="41">
        <v>327.61</v>
      </c>
      <c r="S6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customFormat="1" x14ac:dyDescent="0.2">
      <c r="A689" s="1" t="s">
        <v>1</v>
      </c>
      <c r="B689" s="1" t="s">
        <v>14</v>
      </c>
      <c r="C689" s="1" t="s">
        <v>15</v>
      </c>
      <c r="D689" s="46">
        <v>0.1</v>
      </c>
      <c r="E689" s="46">
        <v>6.74</v>
      </c>
      <c r="F689" s="46">
        <v>1.72</v>
      </c>
      <c r="G689" s="46">
        <v>0.35</v>
      </c>
      <c r="H689" s="46">
        <v>65.41</v>
      </c>
      <c r="I689" s="49">
        <f>IF(Table2[[#This Row],[Order Priority]]=Introduction!$B$42,1,0)</f>
        <v>1</v>
      </c>
      <c r="J689" s="49">
        <f>IF(Table2[[#This Row],[Order Priority]]=Introduction!$B$43,1,0)</f>
        <v>0</v>
      </c>
      <c r="K689" s="49">
        <f>IF(Table2[[#This Row],[Order Priority]]=Introduction!$B$44,1,0)</f>
        <v>0</v>
      </c>
      <c r="L689" s="49">
        <f>IF(Table2[[#This Row],[Order Priority]]=Introduction!$B$45,1,0)</f>
        <v>0</v>
      </c>
      <c r="M689" s="49">
        <f>IF(Table2[[#This Row],[Ship Mode]]=Introduction!$C$42,1,0)</f>
        <v>0</v>
      </c>
      <c r="N689" s="48">
        <f>IF(Table2[[#This Row],[Ship Mode]]=Introduction!$C$44,1,0)</f>
        <v>1</v>
      </c>
      <c r="O689" s="48">
        <f>IF(Table2[[#This Row],[Customer Segment]]=Introduction!$D$45,1,0)</f>
        <v>0</v>
      </c>
      <c r="P689" s="48">
        <f>IF(Table2[[#This Row],[Customer Segment]]=Introduction!$D$42,1,0)</f>
        <v>1</v>
      </c>
      <c r="Q689" s="48">
        <f>IF(Table2[[#This Row],[Customer Segment]]=Introduction!$D$44,1,0)</f>
        <v>0</v>
      </c>
      <c r="R689" s="38">
        <v>98.17</v>
      </c>
      <c r="S6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customFormat="1" x14ac:dyDescent="0.2">
      <c r="A690" s="1" t="s">
        <v>13</v>
      </c>
      <c r="B690" s="1" t="s">
        <v>14</v>
      </c>
      <c r="C690" s="1" t="s">
        <v>70</v>
      </c>
      <c r="D690" s="44">
        <v>0.02</v>
      </c>
      <c r="E690" s="44">
        <v>11.34</v>
      </c>
      <c r="F690" s="44">
        <v>11.25</v>
      </c>
      <c r="G690" s="44">
        <v>0.36</v>
      </c>
      <c r="H690" s="44">
        <v>-155.21</v>
      </c>
      <c r="I690" s="49">
        <f>IF(Table2[[#This Row],[Order Priority]]=Introduction!$B$42,1,0)</f>
        <v>0</v>
      </c>
      <c r="J690" s="49">
        <f>IF(Table2[[#This Row],[Order Priority]]=Introduction!$B$43,1,0)</f>
        <v>1</v>
      </c>
      <c r="K690" s="49">
        <f>IF(Table2[[#This Row],[Order Priority]]=Introduction!$B$44,1,0)</f>
        <v>0</v>
      </c>
      <c r="L690" s="49">
        <f>IF(Table2[[#This Row],[Order Priority]]=Introduction!$B$45,1,0)</f>
        <v>0</v>
      </c>
      <c r="M690" s="49">
        <f>IF(Table2[[#This Row],[Ship Mode]]=Introduction!$C$42,1,0)</f>
        <v>0</v>
      </c>
      <c r="N690" s="48">
        <f>IF(Table2[[#This Row],[Ship Mode]]=Introduction!$C$44,1,0)</f>
        <v>1</v>
      </c>
      <c r="O690" s="48">
        <f>IF(Table2[[#This Row],[Customer Segment]]=Introduction!$D$45,1,0)</f>
        <v>0</v>
      </c>
      <c r="P690" s="48">
        <f>IF(Table2[[#This Row],[Customer Segment]]=Introduction!$D$42,1,0)</f>
        <v>0</v>
      </c>
      <c r="Q690" s="48">
        <f>IF(Table2[[#This Row],[Customer Segment]]=Introduction!$D$44,1,0)</f>
        <v>0</v>
      </c>
      <c r="R690" s="41">
        <v>105.75</v>
      </c>
      <c r="S6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customFormat="1" x14ac:dyDescent="0.2">
      <c r="A691" s="1" t="s">
        <v>13</v>
      </c>
      <c r="B691" s="1" t="s">
        <v>14</v>
      </c>
      <c r="C691" s="1" t="s">
        <v>15</v>
      </c>
      <c r="D691" s="46">
        <v>0.06</v>
      </c>
      <c r="E691" s="46">
        <v>19.98</v>
      </c>
      <c r="F691" s="46">
        <v>10.49</v>
      </c>
      <c r="G691" s="46">
        <v>0.49</v>
      </c>
      <c r="H691" s="46">
        <v>514.17719999999997</v>
      </c>
      <c r="I691" s="49">
        <f>IF(Table2[[#This Row],[Order Priority]]=Introduction!$B$42,1,0)</f>
        <v>0</v>
      </c>
      <c r="J691" s="49">
        <f>IF(Table2[[#This Row],[Order Priority]]=Introduction!$B$43,1,0)</f>
        <v>1</v>
      </c>
      <c r="K691" s="49">
        <f>IF(Table2[[#This Row],[Order Priority]]=Introduction!$B$44,1,0)</f>
        <v>0</v>
      </c>
      <c r="L691" s="49">
        <f>IF(Table2[[#This Row],[Order Priority]]=Introduction!$B$45,1,0)</f>
        <v>0</v>
      </c>
      <c r="M691" s="49">
        <f>IF(Table2[[#This Row],[Ship Mode]]=Introduction!$C$42,1,0)</f>
        <v>0</v>
      </c>
      <c r="N691" s="48">
        <f>IF(Table2[[#This Row],[Ship Mode]]=Introduction!$C$44,1,0)</f>
        <v>1</v>
      </c>
      <c r="O691" s="48">
        <f>IF(Table2[[#This Row],[Customer Segment]]=Introduction!$D$45,1,0)</f>
        <v>0</v>
      </c>
      <c r="P691" s="48">
        <f>IF(Table2[[#This Row],[Customer Segment]]=Introduction!$D$42,1,0)</f>
        <v>1</v>
      </c>
      <c r="Q691" s="48">
        <f>IF(Table2[[#This Row],[Customer Segment]]=Introduction!$D$44,1,0)</f>
        <v>0</v>
      </c>
      <c r="R691" s="38">
        <v>103.37</v>
      </c>
      <c r="S6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customFormat="1" x14ac:dyDescent="0.2">
      <c r="A692" s="1" t="s">
        <v>13</v>
      </c>
      <c r="B692" s="1" t="s">
        <v>14</v>
      </c>
      <c r="C692" s="1" t="s">
        <v>15</v>
      </c>
      <c r="D692" s="44">
        <v>0.08</v>
      </c>
      <c r="E692" s="44">
        <v>1.76</v>
      </c>
      <c r="F692" s="44">
        <v>4.8600000000000003</v>
      </c>
      <c r="G692" s="44">
        <v>0.41</v>
      </c>
      <c r="H692" s="44">
        <v>235.65600000000001</v>
      </c>
      <c r="I692" s="49">
        <f>IF(Table2[[#This Row],[Order Priority]]=Introduction!$B$42,1,0)</f>
        <v>0</v>
      </c>
      <c r="J692" s="49">
        <f>IF(Table2[[#This Row],[Order Priority]]=Introduction!$B$43,1,0)</f>
        <v>1</v>
      </c>
      <c r="K692" s="49">
        <f>IF(Table2[[#This Row],[Order Priority]]=Introduction!$B$44,1,0)</f>
        <v>0</v>
      </c>
      <c r="L692" s="49">
        <f>IF(Table2[[#This Row],[Order Priority]]=Introduction!$B$45,1,0)</f>
        <v>0</v>
      </c>
      <c r="M692" s="49">
        <f>IF(Table2[[#This Row],[Ship Mode]]=Introduction!$C$42,1,0)</f>
        <v>0</v>
      </c>
      <c r="N692" s="48">
        <f>IF(Table2[[#This Row],[Ship Mode]]=Introduction!$C$44,1,0)</f>
        <v>1</v>
      </c>
      <c r="O692" s="48">
        <f>IF(Table2[[#This Row],[Customer Segment]]=Introduction!$D$45,1,0)</f>
        <v>0</v>
      </c>
      <c r="P692" s="48">
        <f>IF(Table2[[#This Row],[Customer Segment]]=Introduction!$D$42,1,0)</f>
        <v>1</v>
      </c>
      <c r="Q692" s="48">
        <f>IF(Table2[[#This Row],[Customer Segment]]=Introduction!$D$44,1,0)</f>
        <v>0</v>
      </c>
      <c r="R692" s="41">
        <v>40.22</v>
      </c>
      <c r="S6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customFormat="1" x14ac:dyDescent="0.2">
      <c r="A693" s="1" t="s">
        <v>13</v>
      </c>
      <c r="B693" s="1" t="s">
        <v>14</v>
      </c>
      <c r="C693" s="1" t="s">
        <v>47</v>
      </c>
      <c r="D693" s="46">
        <v>0.08</v>
      </c>
      <c r="E693" s="46">
        <v>22.23</v>
      </c>
      <c r="F693" s="46">
        <v>3.63</v>
      </c>
      <c r="G693" s="46">
        <v>0.52</v>
      </c>
      <c r="H693" s="46">
        <v>-29.61</v>
      </c>
      <c r="I693" s="49">
        <f>IF(Table2[[#This Row],[Order Priority]]=Introduction!$B$42,1,0)</f>
        <v>0</v>
      </c>
      <c r="J693" s="49">
        <f>IF(Table2[[#This Row],[Order Priority]]=Introduction!$B$43,1,0)</f>
        <v>1</v>
      </c>
      <c r="K693" s="49">
        <f>IF(Table2[[#This Row],[Order Priority]]=Introduction!$B$44,1,0)</f>
        <v>0</v>
      </c>
      <c r="L693" s="49">
        <f>IF(Table2[[#This Row],[Order Priority]]=Introduction!$B$45,1,0)</f>
        <v>0</v>
      </c>
      <c r="M693" s="49">
        <f>IF(Table2[[#This Row],[Ship Mode]]=Introduction!$C$42,1,0)</f>
        <v>0</v>
      </c>
      <c r="N693" s="48">
        <f>IF(Table2[[#This Row],[Ship Mode]]=Introduction!$C$44,1,0)</f>
        <v>1</v>
      </c>
      <c r="O693" s="48">
        <f>IF(Table2[[#This Row],[Customer Segment]]=Introduction!$D$45,1,0)</f>
        <v>0</v>
      </c>
      <c r="P693" s="48">
        <f>IF(Table2[[#This Row],[Customer Segment]]=Introduction!$D$42,1,0)</f>
        <v>0</v>
      </c>
      <c r="Q693" s="48">
        <f>IF(Table2[[#This Row],[Customer Segment]]=Introduction!$D$44,1,0)</f>
        <v>1</v>
      </c>
      <c r="R693" s="38">
        <v>210.33</v>
      </c>
      <c r="S6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customFormat="1" x14ac:dyDescent="0.2">
      <c r="A694" s="1" t="s">
        <v>23</v>
      </c>
      <c r="B694" s="1" t="s">
        <v>2</v>
      </c>
      <c r="C694" s="1" t="s">
        <v>47</v>
      </c>
      <c r="D694" s="44">
        <v>0.09</v>
      </c>
      <c r="E694" s="44">
        <v>90.97</v>
      </c>
      <c r="F694" s="44">
        <v>14</v>
      </c>
      <c r="G694" s="44">
        <v>0.36</v>
      </c>
      <c r="H694" s="44">
        <v>35.29</v>
      </c>
      <c r="I694" s="49">
        <f>IF(Table2[[#This Row],[Order Priority]]=Introduction!$B$42,1,0)</f>
        <v>0</v>
      </c>
      <c r="J694" s="49">
        <f>IF(Table2[[#This Row],[Order Priority]]=Introduction!$B$43,1,0)</f>
        <v>0</v>
      </c>
      <c r="K694" s="49">
        <f>IF(Table2[[#This Row],[Order Priority]]=Introduction!$B$44,1,0)</f>
        <v>1</v>
      </c>
      <c r="L694" s="49">
        <f>IF(Table2[[#This Row],[Order Priority]]=Introduction!$B$45,1,0)</f>
        <v>0</v>
      </c>
      <c r="M694" s="49">
        <f>IF(Table2[[#This Row],[Ship Mode]]=Introduction!$C$42,1,0)</f>
        <v>1</v>
      </c>
      <c r="N694" s="48">
        <f>IF(Table2[[#This Row],[Ship Mode]]=Introduction!$C$44,1,0)</f>
        <v>0</v>
      </c>
      <c r="O694" s="48">
        <f>IF(Table2[[#This Row],[Customer Segment]]=Introduction!$D$45,1,0)</f>
        <v>0</v>
      </c>
      <c r="P694" s="48">
        <f>IF(Table2[[#This Row],[Customer Segment]]=Introduction!$D$42,1,0)</f>
        <v>0</v>
      </c>
      <c r="Q694" s="48">
        <f>IF(Table2[[#This Row],[Customer Segment]]=Introduction!$D$44,1,0)</f>
        <v>1</v>
      </c>
      <c r="R694" s="41">
        <v>260</v>
      </c>
      <c r="S6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customFormat="1" x14ac:dyDescent="0.2">
      <c r="A695" s="1" t="s">
        <v>92</v>
      </c>
      <c r="B695" s="1" t="s">
        <v>63</v>
      </c>
      <c r="C695" s="1" t="s">
        <v>70</v>
      </c>
      <c r="D695" s="46">
        <v>0.06</v>
      </c>
      <c r="E695" s="46">
        <v>3499.99</v>
      </c>
      <c r="F695" s="46">
        <v>24.49</v>
      </c>
      <c r="G695" s="46">
        <v>0.37</v>
      </c>
      <c r="H695" s="46">
        <v>-68.432000000000002</v>
      </c>
      <c r="I695" s="49">
        <f>IF(Table2[[#This Row],[Order Priority]]=Introduction!$B$42,1,0)</f>
        <v>0</v>
      </c>
      <c r="J695" s="49">
        <f>IF(Table2[[#This Row],[Order Priority]]=Introduction!$B$43,1,0)</f>
        <v>0</v>
      </c>
      <c r="K695" s="49">
        <f>IF(Table2[[#This Row],[Order Priority]]=Introduction!$B$44,1,0)</f>
        <v>0</v>
      </c>
      <c r="L695" s="49">
        <f>IF(Table2[[#This Row],[Order Priority]]=Introduction!$B$45,1,0)</f>
        <v>1</v>
      </c>
      <c r="M695" s="49">
        <f>IF(Table2[[#This Row],[Ship Mode]]=Introduction!$C$42,1,0)</f>
        <v>0</v>
      </c>
      <c r="N695" s="48">
        <f>IF(Table2[[#This Row],[Ship Mode]]=Introduction!$C$44,1,0)</f>
        <v>0</v>
      </c>
      <c r="O695" s="48">
        <f>IF(Table2[[#This Row],[Customer Segment]]=Introduction!$D$45,1,0)</f>
        <v>0</v>
      </c>
      <c r="P695" s="48">
        <f>IF(Table2[[#This Row],[Customer Segment]]=Introduction!$D$42,1,0)</f>
        <v>0</v>
      </c>
      <c r="Q695" s="48">
        <f>IF(Table2[[#This Row],[Customer Segment]]=Introduction!$D$44,1,0)</f>
        <v>0</v>
      </c>
      <c r="R695" s="38">
        <v>3550.28</v>
      </c>
      <c r="S6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customFormat="1" x14ac:dyDescent="0.2">
      <c r="A696" s="1" t="s">
        <v>46</v>
      </c>
      <c r="B696" s="1" t="s">
        <v>14</v>
      </c>
      <c r="C696" s="1" t="s">
        <v>47</v>
      </c>
      <c r="D696" s="44">
        <v>0.09</v>
      </c>
      <c r="E696" s="44">
        <v>5.78</v>
      </c>
      <c r="F696" s="44">
        <v>5.67</v>
      </c>
      <c r="G696" s="44">
        <v>0.36</v>
      </c>
      <c r="H696" s="44">
        <v>-7.96</v>
      </c>
      <c r="I696" s="49">
        <f>IF(Table2[[#This Row],[Order Priority]]=Introduction!$B$42,1,0)</f>
        <v>0</v>
      </c>
      <c r="J696" s="49">
        <f>IF(Table2[[#This Row],[Order Priority]]=Introduction!$B$43,1,0)</f>
        <v>0</v>
      </c>
      <c r="K696" s="49">
        <f>IF(Table2[[#This Row],[Order Priority]]=Introduction!$B$44,1,0)</f>
        <v>0</v>
      </c>
      <c r="L696" s="49">
        <f>IF(Table2[[#This Row],[Order Priority]]=Introduction!$B$45,1,0)</f>
        <v>0</v>
      </c>
      <c r="M696" s="49">
        <f>IF(Table2[[#This Row],[Ship Mode]]=Introduction!$C$42,1,0)</f>
        <v>0</v>
      </c>
      <c r="N696" s="48">
        <f>IF(Table2[[#This Row],[Ship Mode]]=Introduction!$C$44,1,0)</f>
        <v>1</v>
      </c>
      <c r="O696" s="48">
        <f>IF(Table2[[#This Row],[Customer Segment]]=Introduction!$D$45,1,0)</f>
        <v>0</v>
      </c>
      <c r="P696" s="48">
        <f>IF(Table2[[#This Row],[Customer Segment]]=Introduction!$D$42,1,0)</f>
        <v>0</v>
      </c>
      <c r="Q696" s="48">
        <f>IF(Table2[[#This Row],[Customer Segment]]=Introduction!$D$44,1,0)</f>
        <v>1</v>
      </c>
      <c r="R696" s="41">
        <v>11.35</v>
      </c>
      <c r="S6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customFormat="1" x14ac:dyDescent="0.2">
      <c r="A697" s="1" t="s">
        <v>46</v>
      </c>
      <c r="B697" s="1" t="s">
        <v>2</v>
      </c>
      <c r="C697" s="1" t="s">
        <v>47</v>
      </c>
      <c r="D697" s="46">
        <v>0.05</v>
      </c>
      <c r="E697" s="46">
        <v>535.64</v>
      </c>
      <c r="F697" s="46">
        <v>14.7</v>
      </c>
      <c r="G697" s="46">
        <v>0.59</v>
      </c>
      <c r="H697" s="46">
        <v>4407.4399999999996</v>
      </c>
      <c r="I697" s="49">
        <f>IF(Table2[[#This Row],[Order Priority]]=Introduction!$B$42,1,0)</f>
        <v>0</v>
      </c>
      <c r="J697" s="49">
        <f>IF(Table2[[#This Row],[Order Priority]]=Introduction!$B$43,1,0)</f>
        <v>0</v>
      </c>
      <c r="K697" s="49">
        <f>IF(Table2[[#This Row],[Order Priority]]=Introduction!$B$44,1,0)</f>
        <v>0</v>
      </c>
      <c r="L697" s="49">
        <f>IF(Table2[[#This Row],[Order Priority]]=Introduction!$B$45,1,0)</f>
        <v>0</v>
      </c>
      <c r="M697" s="49">
        <f>IF(Table2[[#This Row],[Ship Mode]]=Introduction!$C$42,1,0)</f>
        <v>1</v>
      </c>
      <c r="N697" s="48">
        <f>IF(Table2[[#This Row],[Ship Mode]]=Introduction!$C$44,1,0)</f>
        <v>0</v>
      </c>
      <c r="O697" s="48">
        <f>IF(Table2[[#This Row],[Customer Segment]]=Introduction!$D$45,1,0)</f>
        <v>0</v>
      </c>
      <c r="P697" s="48">
        <f>IF(Table2[[#This Row],[Customer Segment]]=Introduction!$D$42,1,0)</f>
        <v>0</v>
      </c>
      <c r="Q697" s="48">
        <f>IF(Table2[[#This Row],[Customer Segment]]=Introduction!$D$44,1,0)</f>
        <v>1</v>
      </c>
      <c r="R697" s="38">
        <v>7029.1</v>
      </c>
      <c r="S6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customFormat="1" x14ac:dyDescent="0.2">
      <c r="A698" s="1" t="s">
        <v>13</v>
      </c>
      <c r="B698" s="1" t="s">
        <v>2</v>
      </c>
      <c r="C698" s="1" t="s">
        <v>3</v>
      </c>
      <c r="D698" s="44">
        <v>0.08</v>
      </c>
      <c r="E698" s="44">
        <v>170.98</v>
      </c>
      <c r="F698" s="44">
        <v>35.89</v>
      </c>
      <c r="G698" s="44">
        <v>0.66</v>
      </c>
      <c r="H698" s="44">
        <v>-119.812</v>
      </c>
      <c r="I698" s="49">
        <f>IF(Table2[[#This Row],[Order Priority]]=Introduction!$B$42,1,0)</f>
        <v>0</v>
      </c>
      <c r="J698" s="49">
        <f>IF(Table2[[#This Row],[Order Priority]]=Introduction!$B$43,1,0)</f>
        <v>1</v>
      </c>
      <c r="K698" s="49">
        <f>IF(Table2[[#This Row],[Order Priority]]=Introduction!$B$44,1,0)</f>
        <v>0</v>
      </c>
      <c r="L698" s="49">
        <f>IF(Table2[[#This Row],[Order Priority]]=Introduction!$B$45,1,0)</f>
        <v>0</v>
      </c>
      <c r="M698" s="49">
        <f>IF(Table2[[#This Row],[Ship Mode]]=Introduction!$C$42,1,0)</f>
        <v>1</v>
      </c>
      <c r="N698" s="48">
        <f>IF(Table2[[#This Row],[Ship Mode]]=Introduction!$C$44,1,0)</f>
        <v>0</v>
      </c>
      <c r="O698" s="48">
        <f>IF(Table2[[#This Row],[Customer Segment]]=Introduction!$D$45,1,0)</f>
        <v>1</v>
      </c>
      <c r="P698" s="48">
        <f>IF(Table2[[#This Row],[Customer Segment]]=Introduction!$D$42,1,0)</f>
        <v>0</v>
      </c>
      <c r="Q698" s="48">
        <f>IF(Table2[[#This Row],[Customer Segment]]=Introduction!$D$44,1,0)</f>
        <v>0</v>
      </c>
      <c r="R698" s="41">
        <v>199.48</v>
      </c>
      <c r="S6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customFormat="1" x14ac:dyDescent="0.2">
      <c r="A699" s="1" t="s">
        <v>46</v>
      </c>
      <c r="B699" s="1" t="s">
        <v>14</v>
      </c>
      <c r="C699" s="1" t="s">
        <v>3</v>
      </c>
      <c r="D699" s="46">
        <v>0</v>
      </c>
      <c r="E699" s="46">
        <v>3.69</v>
      </c>
      <c r="F699" s="46">
        <v>0.5</v>
      </c>
      <c r="G699" s="46">
        <v>0.38</v>
      </c>
      <c r="H699" s="46">
        <v>-37.5291</v>
      </c>
      <c r="I699" s="49">
        <f>IF(Table2[[#This Row],[Order Priority]]=Introduction!$B$42,1,0)</f>
        <v>0</v>
      </c>
      <c r="J699" s="49">
        <f>IF(Table2[[#This Row],[Order Priority]]=Introduction!$B$43,1,0)</f>
        <v>0</v>
      </c>
      <c r="K699" s="49">
        <f>IF(Table2[[#This Row],[Order Priority]]=Introduction!$B$44,1,0)</f>
        <v>0</v>
      </c>
      <c r="L699" s="49">
        <f>IF(Table2[[#This Row],[Order Priority]]=Introduction!$B$45,1,0)</f>
        <v>0</v>
      </c>
      <c r="M699" s="49">
        <f>IF(Table2[[#This Row],[Ship Mode]]=Introduction!$C$42,1,0)</f>
        <v>0</v>
      </c>
      <c r="N699" s="48">
        <f>IF(Table2[[#This Row],[Ship Mode]]=Introduction!$C$44,1,0)</f>
        <v>1</v>
      </c>
      <c r="O699" s="48">
        <f>IF(Table2[[#This Row],[Customer Segment]]=Introduction!$D$45,1,0)</f>
        <v>1</v>
      </c>
      <c r="P699" s="48">
        <f>IF(Table2[[#This Row],[Customer Segment]]=Introduction!$D$42,1,0)</f>
        <v>0</v>
      </c>
      <c r="Q699" s="48">
        <f>IF(Table2[[#This Row],[Customer Segment]]=Introduction!$D$44,1,0)</f>
        <v>0</v>
      </c>
      <c r="R699" s="38">
        <v>4</v>
      </c>
      <c r="S6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customFormat="1" x14ac:dyDescent="0.2">
      <c r="A700" s="1" t="s">
        <v>46</v>
      </c>
      <c r="B700" s="1" t="s">
        <v>63</v>
      </c>
      <c r="C700" s="1" t="s">
        <v>3</v>
      </c>
      <c r="D700" s="44">
        <v>0.02</v>
      </c>
      <c r="E700" s="44">
        <v>175.99</v>
      </c>
      <c r="F700" s="44">
        <v>4.99</v>
      </c>
      <c r="G700" s="44">
        <v>0.59</v>
      </c>
      <c r="H700" s="44">
        <v>101.49</v>
      </c>
      <c r="I700" s="49">
        <f>IF(Table2[[#This Row],[Order Priority]]=Introduction!$B$42,1,0)</f>
        <v>0</v>
      </c>
      <c r="J700" s="49">
        <f>IF(Table2[[#This Row],[Order Priority]]=Introduction!$B$43,1,0)</f>
        <v>0</v>
      </c>
      <c r="K700" s="49">
        <f>IF(Table2[[#This Row],[Order Priority]]=Introduction!$B$44,1,0)</f>
        <v>0</v>
      </c>
      <c r="L700" s="49">
        <f>IF(Table2[[#This Row],[Order Priority]]=Introduction!$B$45,1,0)</f>
        <v>0</v>
      </c>
      <c r="M700" s="49">
        <f>IF(Table2[[#This Row],[Ship Mode]]=Introduction!$C$42,1,0)</f>
        <v>0</v>
      </c>
      <c r="N700" s="48">
        <f>IF(Table2[[#This Row],[Ship Mode]]=Introduction!$C$44,1,0)</f>
        <v>0</v>
      </c>
      <c r="O700" s="48">
        <f>IF(Table2[[#This Row],[Customer Segment]]=Introduction!$D$45,1,0)</f>
        <v>1</v>
      </c>
      <c r="P700" s="48">
        <f>IF(Table2[[#This Row],[Customer Segment]]=Introduction!$D$42,1,0)</f>
        <v>0</v>
      </c>
      <c r="Q700" s="48">
        <f>IF(Table2[[#This Row],[Customer Segment]]=Introduction!$D$44,1,0)</f>
        <v>0</v>
      </c>
      <c r="R700" s="41">
        <v>589.79999999999995</v>
      </c>
      <c r="S7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customFormat="1" x14ac:dyDescent="0.2">
      <c r="A701" s="1" t="s">
        <v>46</v>
      </c>
      <c r="B701" s="1" t="s">
        <v>63</v>
      </c>
      <c r="C701" s="1" t="s">
        <v>15</v>
      </c>
      <c r="D701" s="46">
        <v>0</v>
      </c>
      <c r="E701" s="46">
        <v>8.33</v>
      </c>
      <c r="F701" s="46">
        <v>1.99</v>
      </c>
      <c r="G701" s="46">
        <v>0.52</v>
      </c>
      <c r="H701" s="46">
        <v>74.181899999999999</v>
      </c>
      <c r="I701" s="49">
        <f>IF(Table2[[#This Row],[Order Priority]]=Introduction!$B$42,1,0)</f>
        <v>0</v>
      </c>
      <c r="J701" s="49">
        <f>IF(Table2[[#This Row],[Order Priority]]=Introduction!$B$43,1,0)</f>
        <v>0</v>
      </c>
      <c r="K701" s="49">
        <f>IF(Table2[[#This Row],[Order Priority]]=Introduction!$B$44,1,0)</f>
        <v>0</v>
      </c>
      <c r="L701" s="49">
        <f>IF(Table2[[#This Row],[Order Priority]]=Introduction!$B$45,1,0)</f>
        <v>0</v>
      </c>
      <c r="M701" s="49">
        <f>IF(Table2[[#This Row],[Ship Mode]]=Introduction!$C$42,1,0)</f>
        <v>0</v>
      </c>
      <c r="N701" s="48">
        <f>IF(Table2[[#This Row],[Ship Mode]]=Introduction!$C$44,1,0)</f>
        <v>0</v>
      </c>
      <c r="O701" s="48">
        <f>IF(Table2[[#This Row],[Customer Segment]]=Introduction!$D$45,1,0)</f>
        <v>0</v>
      </c>
      <c r="P701" s="48">
        <f>IF(Table2[[#This Row],[Customer Segment]]=Introduction!$D$42,1,0)</f>
        <v>1</v>
      </c>
      <c r="Q701" s="48">
        <f>IF(Table2[[#This Row],[Customer Segment]]=Introduction!$D$44,1,0)</f>
        <v>0</v>
      </c>
      <c r="R701" s="38">
        <v>107.51</v>
      </c>
      <c r="S7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customFormat="1" x14ac:dyDescent="0.2">
      <c r="A702" s="1" t="s">
        <v>46</v>
      </c>
      <c r="B702" s="1" t="s">
        <v>63</v>
      </c>
      <c r="C702" s="1" t="s">
        <v>15</v>
      </c>
      <c r="D702" s="44">
        <v>0</v>
      </c>
      <c r="E702" s="44">
        <v>8.33</v>
      </c>
      <c r="F702" s="44">
        <v>1.99</v>
      </c>
      <c r="G702" s="44">
        <v>0.52</v>
      </c>
      <c r="H702" s="44">
        <v>82.31</v>
      </c>
      <c r="I702" s="49">
        <f>IF(Table2[[#This Row],[Order Priority]]=Introduction!$B$42,1,0)</f>
        <v>0</v>
      </c>
      <c r="J702" s="49">
        <f>IF(Table2[[#This Row],[Order Priority]]=Introduction!$B$43,1,0)</f>
        <v>0</v>
      </c>
      <c r="K702" s="49">
        <f>IF(Table2[[#This Row],[Order Priority]]=Introduction!$B$44,1,0)</f>
        <v>0</v>
      </c>
      <c r="L702" s="49">
        <f>IF(Table2[[#This Row],[Order Priority]]=Introduction!$B$45,1,0)</f>
        <v>0</v>
      </c>
      <c r="M702" s="49">
        <f>IF(Table2[[#This Row],[Ship Mode]]=Introduction!$C$42,1,0)</f>
        <v>0</v>
      </c>
      <c r="N702" s="48">
        <f>IF(Table2[[#This Row],[Ship Mode]]=Introduction!$C$44,1,0)</f>
        <v>0</v>
      </c>
      <c r="O702" s="48">
        <f>IF(Table2[[#This Row],[Customer Segment]]=Introduction!$D$45,1,0)</f>
        <v>0</v>
      </c>
      <c r="P702" s="48">
        <f>IF(Table2[[#This Row],[Customer Segment]]=Introduction!$D$42,1,0)</f>
        <v>1</v>
      </c>
      <c r="Q702" s="48">
        <f>IF(Table2[[#This Row],[Customer Segment]]=Introduction!$D$44,1,0)</f>
        <v>0</v>
      </c>
      <c r="R702" s="41">
        <v>421.08</v>
      </c>
      <c r="S7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customFormat="1" x14ac:dyDescent="0.2">
      <c r="A703" s="1" t="s">
        <v>46</v>
      </c>
      <c r="B703" s="1" t="s">
        <v>2</v>
      </c>
      <c r="C703" s="1" t="s">
        <v>15</v>
      </c>
      <c r="D703" s="46">
        <v>0.06</v>
      </c>
      <c r="E703" s="46">
        <v>355.98</v>
      </c>
      <c r="F703" s="46">
        <v>58.92</v>
      </c>
      <c r="G703" s="46">
        <v>0.64</v>
      </c>
      <c r="H703" s="46">
        <v>1660.92</v>
      </c>
      <c r="I703" s="49">
        <f>IF(Table2[[#This Row],[Order Priority]]=Introduction!$B$42,1,0)</f>
        <v>0</v>
      </c>
      <c r="J703" s="49">
        <f>IF(Table2[[#This Row],[Order Priority]]=Introduction!$B$43,1,0)</f>
        <v>0</v>
      </c>
      <c r="K703" s="49">
        <f>IF(Table2[[#This Row],[Order Priority]]=Introduction!$B$44,1,0)</f>
        <v>0</v>
      </c>
      <c r="L703" s="49">
        <f>IF(Table2[[#This Row],[Order Priority]]=Introduction!$B$45,1,0)</f>
        <v>0</v>
      </c>
      <c r="M703" s="49">
        <f>IF(Table2[[#This Row],[Ship Mode]]=Introduction!$C$42,1,0)</f>
        <v>1</v>
      </c>
      <c r="N703" s="48">
        <f>IF(Table2[[#This Row],[Ship Mode]]=Introduction!$C$44,1,0)</f>
        <v>0</v>
      </c>
      <c r="O703" s="48">
        <f>IF(Table2[[#This Row],[Customer Segment]]=Introduction!$D$45,1,0)</f>
        <v>0</v>
      </c>
      <c r="P703" s="48">
        <f>IF(Table2[[#This Row],[Customer Segment]]=Introduction!$D$42,1,0)</f>
        <v>1</v>
      </c>
      <c r="Q703" s="48">
        <f>IF(Table2[[#This Row],[Customer Segment]]=Introduction!$D$44,1,0)</f>
        <v>0</v>
      </c>
      <c r="R703" s="38">
        <v>5086.08</v>
      </c>
      <c r="S7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customFormat="1" x14ac:dyDescent="0.2">
      <c r="A704" s="1" t="s">
        <v>23</v>
      </c>
      <c r="B704" s="1" t="s">
        <v>14</v>
      </c>
      <c r="C704" s="1" t="s">
        <v>70</v>
      </c>
      <c r="D704" s="44">
        <v>0.08</v>
      </c>
      <c r="E704" s="44">
        <v>2.08</v>
      </c>
      <c r="F704" s="44">
        <v>5.33</v>
      </c>
      <c r="G704" s="44">
        <v>0.43</v>
      </c>
      <c r="H704" s="44">
        <v>-129.01</v>
      </c>
      <c r="I704" s="49">
        <f>IF(Table2[[#This Row],[Order Priority]]=Introduction!$B$42,1,0)</f>
        <v>0</v>
      </c>
      <c r="J704" s="49">
        <f>IF(Table2[[#This Row],[Order Priority]]=Introduction!$B$43,1,0)</f>
        <v>0</v>
      </c>
      <c r="K704" s="49">
        <f>IF(Table2[[#This Row],[Order Priority]]=Introduction!$B$44,1,0)</f>
        <v>1</v>
      </c>
      <c r="L704" s="49">
        <f>IF(Table2[[#This Row],[Order Priority]]=Introduction!$B$45,1,0)</f>
        <v>0</v>
      </c>
      <c r="M704" s="49">
        <f>IF(Table2[[#This Row],[Ship Mode]]=Introduction!$C$42,1,0)</f>
        <v>0</v>
      </c>
      <c r="N704" s="48">
        <f>IF(Table2[[#This Row],[Ship Mode]]=Introduction!$C$44,1,0)</f>
        <v>1</v>
      </c>
      <c r="O704" s="48">
        <f>IF(Table2[[#This Row],[Customer Segment]]=Introduction!$D$45,1,0)</f>
        <v>0</v>
      </c>
      <c r="P704" s="48">
        <f>IF(Table2[[#This Row],[Customer Segment]]=Introduction!$D$42,1,0)</f>
        <v>0</v>
      </c>
      <c r="Q704" s="48">
        <f>IF(Table2[[#This Row],[Customer Segment]]=Introduction!$D$44,1,0)</f>
        <v>0</v>
      </c>
      <c r="R704" s="41">
        <v>19.670000000000002</v>
      </c>
      <c r="S7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customFormat="1" x14ac:dyDescent="0.2">
      <c r="A705" s="1" t="s">
        <v>46</v>
      </c>
      <c r="B705" s="1" t="s">
        <v>14</v>
      </c>
      <c r="C705" s="1" t="s">
        <v>70</v>
      </c>
      <c r="D705" s="46">
        <v>0.05</v>
      </c>
      <c r="E705" s="46">
        <v>10.98</v>
      </c>
      <c r="F705" s="46">
        <v>4.8</v>
      </c>
      <c r="G705" s="46">
        <v>0.36</v>
      </c>
      <c r="H705" s="46">
        <v>90.62</v>
      </c>
      <c r="I705" s="49">
        <f>IF(Table2[[#This Row],[Order Priority]]=Introduction!$B$42,1,0)</f>
        <v>0</v>
      </c>
      <c r="J705" s="49">
        <f>IF(Table2[[#This Row],[Order Priority]]=Introduction!$B$43,1,0)</f>
        <v>0</v>
      </c>
      <c r="K705" s="49">
        <f>IF(Table2[[#This Row],[Order Priority]]=Introduction!$B$44,1,0)</f>
        <v>0</v>
      </c>
      <c r="L705" s="49">
        <f>IF(Table2[[#This Row],[Order Priority]]=Introduction!$B$45,1,0)</f>
        <v>0</v>
      </c>
      <c r="M705" s="49">
        <f>IF(Table2[[#This Row],[Ship Mode]]=Introduction!$C$42,1,0)</f>
        <v>0</v>
      </c>
      <c r="N705" s="48">
        <f>IF(Table2[[#This Row],[Ship Mode]]=Introduction!$C$44,1,0)</f>
        <v>1</v>
      </c>
      <c r="O705" s="48">
        <f>IF(Table2[[#This Row],[Customer Segment]]=Introduction!$D$45,1,0)</f>
        <v>0</v>
      </c>
      <c r="P705" s="48">
        <f>IF(Table2[[#This Row],[Customer Segment]]=Introduction!$D$42,1,0)</f>
        <v>0</v>
      </c>
      <c r="Q705" s="48">
        <f>IF(Table2[[#This Row],[Customer Segment]]=Introduction!$D$44,1,0)</f>
        <v>0</v>
      </c>
      <c r="R705" s="38">
        <v>243.11</v>
      </c>
      <c r="S7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customFormat="1" x14ac:dyDescent="0.2">
      <c r="A706" s="1" t="s">
        <v>1</v>
      </c>
      <c r="B706" s="1" t="s">
        <v>2</v>
      </c>
      <c r="C706" s="1" t="s">
        <v>15</v>
      </c>
      <c r="D706" s="44">
        <v>0.02</v>
      </c>
      <c r="E706" s="44">
        <v>280.98</v>
      </c>
      <c r="F706" s="44">
        <v>57</v>
      </c>
      <c r="G706" s="44">
        <v>0.78</v>
      </c>
      <c r="H706" s="44">
        <v>1141.7940000000001</v>
      </c>
      <c r="I706" s="49">
        <f>IF(Table2[[#This Row],[Order Priority]]=Introduction!$B$42,1,0)</f>
        <v>1</v>
      </c>
      <c r="J706" s="49">
        <f>IF(Table2[[#This Row],[Order Priority]]=Introduction!$B$43,1,0)</f>
        <v>0</v>
      </c>
      <c r="K706" s="49">
        <f>IF(Table2[[#This Row],[Order Priority]]=Introduction!$B$44,1,0)</f>
        <v>0</v>
      </c>
      <c r="L706" s="49">
        <f>IF(Table2[[#This Row],[Order Priority]]=Introduction!$B$45,1,0)</f>
        <v>0</v>
      </c>
      <c r="M706" s="49">
        <f>IF(Table2[[#This Row],[Ship Mode]]=Introduction!$C$42,1,0)</f>
        <v>1</v>
      </c>
      <c r="N706" s="48">
        <f>IF(Table2[[#This Row],[Ship Mode]]=Introduction!$C$44,1,0)</f>
        <v>0</v>
      </c>
      <c r="O706" s="48">
        <f>IF(Table2[[#This Row],[Customer Segment]]=Introduction!$D$45,1,0)</f>
        <v>0</v>
      </c>
      <c r="P706" s="48">
        <f>IF(Table2[[#This Row],[Customer Segment]]=Introduction!$D$42,1,0)</f>
        <v>1</v>
      </c>
      <c r="Q706" s="48">
        <f>IF(Table2[[#This Row],[Customer Segment]]=Introduction!$D$44,1,0)</f>
        <v>0</v>
      </c>
      <c r="R706" s="41">
        <v>1128.74</v>
      </c>
      <c r="S7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customFormat="1" x14ac:dyDescent="0.2">
      <c r="A707" s="1" t="s">
        <v>1</v>
      </c>
      <c r="B707" s="1" t="s">
        <v>14</v>
      </c>
      <c r="C707" s="1" t="s">
        <v>70</v>
      </c>
      <c r="D707" s="46">
        <v>0.08</v>
      </c>
      <c r="E707" s="46">
        <v>5.4</v>
      </c>
      <c r="F707" s="46">
        <v>7.78</v>
      </c>
      <c r="G707" s="46">
        <v>0.37</v>
      </c>
      <c r="H707" s="46">
        <v>-44.067999999999998</v>
      </c>
      <c r="I707" s="49">
        <f>IF(Table2[[#This Row],[Order Priority]]=Introduction!$B$42,1,0)</f>
        <v>1</v>
      </c>
      <c r="J707" s="49">
        <f>IF(Table2[[#This Row],[Order Priority]]=Introduction!$B$43,1,0)</f>
        <v>0</v>
      </c>
      <c r="K707" s="49">
        <f>IF(Table2[[#This Row],[Order Priority]]=Introduction!$B$44,1,0)</f>
        <v>0</v>
      </c>
      <c r="L707" s="49">
        <f>IF(Table2[[#This Row],[Order Priority]]=Introduction!$B$45,1,0)</f>
        <v>0</v>
      </c>
      <c r="M707" s="49">
        <f>IF(Table2[[#This Row],[Ship Mode]]=Introduction!$C$42,1,0)</f>
        <v>0</v>
      </c>
      <c r="N707" s="48">
        <f>IF(Table2[[#This Row],[Ship Mode]]=Introduction!$C$44,1,0)</f>
        <v>1</v>
      </c>
      <c r="O707" s="48">
        <f>IF(Table2[[#This Row],[Customer Segment]]=Introduction!$D$45,1,0)</f>
        <v>0</v>
      </c>
      <c r="P707" s="48">
        <f>IF(Table2[[#This Row],[Customer Segment]]=Introduction!$D$42,1,0)</f>
        <v>0</v>
      </c>
      <c r="Q707" s="48">
        <f>IF(Table2[[#This Row],[Customer Segment]]=Introduction!$D$44,1,0)</f>
        <v>0</v>
      </c>
      <c r="R707" s="38">
        <v>25.35</v>
      </c>
      <c r="S7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customFormat="1" x14ac:dyDescent="0.2">
      <c r="A708" s="1" t="s">
        <v>1</v>
      </c>
      <c r="B708" s="1" t="s">
        <v>63</v>
      </c>
      <c r="C708" s="1" t="s">
        <v>70</v>
      </c>
      <c r="D708" s="44">
        <v>0.09</v>
      </c>
      <c r="E708" s="44">
        <v>8.4600000000000009</v>
      </c>
      <c r="F708" s="44">
        <v>8.99</v>
      </c>
      <c r="G708" s="44">
        <v>0.79</v>
      </c>
      <c r="H708" s="44">
        <v>-100.51</v>
      </c>
      <c r="I708" s="49">
        <f>IF(Table2[[#This Row],[Order Priority]]=Introduction!$B$42,1,0)</f>
        <v>1</v>
      </c>
      <c r="J708" s="49">
        <f>IF(Table2[[#This Row],[Order Priority]]=Introduction!$B$43,1,0)</f>
        <v>0</v>
      </c>
      <c r="K708" s="49">
        <f>IF(Table2[[#This Row],[Order Priority]]=Introduction!$B$44,1,0)</f>
        <v>0</v>
      </c>
      <c r="L708" s="49">
        <f>IF(Table2[[#This Row],[Order Priority]]=Introduction!$B$45,1,0)</f>
        <v>0</v>
      </c>
      <c r="M708" s="49">
        <f>IF(Table2[[#This Row],[Ship Mode]]=Introduction!$C$42,1,0)</f>
        <v>0</v>
      </c>
      <c r="N708" s="48">
        <f>IF(Table2[[#This Row],[Ship Mode]]=Introduction!$C$44,1,0)</f>
        <v>0</v>
      </c>
      <c r="O708" s="48">
        <f>IF(Table2[[#This Row],[Customer Segment]]=Introduction!$D$45,1,0)</f>
        <v>0</v>
      </c>
      <c r="P708" s="48">
        <f>IF(Table2[[#This Row],[Customer Segment]]=Introduction!$D$42,1,0)</f>
        <v>0</v>
      </c>
      <c r="Q708" s="48">
        <f>IF(Table2[[#This Row],[Customer Segment]]=Introduction!$D$44,1,0)</f>
        <v>0</v>
      </c>
      <c r="R708" s="41">
        <v>45.03</v>
      </c>
      <c r="S7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customFormat="1" x14ac:dyDescent="0.2">
      <c r="A709" s="1" t="s">
        <v>1</v>
      </c>
      <c r="B709" s="1" t="s">
        <v>14</v>
      </c>
      <c r="C709" s="1" t="s">
        <v>70</v>
      </c>
      <c r="D709" s="46">
        <v>0.21</v>
      </c>
      <c r="E709" s="46">
        <v>14.98</v>
      </c>
      <c r="F709" s="46">
        <v>8.99</v>
      </c>
      <c r="G709" s="46">
        <v>0.39</v>
      </c>
      <c r="H709" s="46">
        <v>-17.75</v>
      </c>
      <c r="I709" s="49">
        <f>IF(Table2[[#This Row],[Order Priority]]=Introduction!$B$42,1,0)</f>
        <v>1</v>
      </c>
      <c r="J709" s="49">
        <f>IF(Table2[[#This Row],[Order Priority]]=Introduction!$B$43,1,0)</f>
        <v>0</v>
      </c>
      <c r="K709" s="49">
        <f>IF(Table2[[#This Row],[Order Priority]]=Introduction!$B$44,1,0)</f>
        <v>0</v>
      </c>
      <c r="L709" s="49">
        <f>IF(Table2[[#This Row],[Order Priority]]=Introduction!$B$45,1,0)</f>
        <v>0</v>
      </c>
      <c r="M709" s="49">
        <f>IF(Table2[[#This Row],[Ship Mode]]=Introduction!$C$42,1,0)</f>
        <v>0</v>
      </c>
      <c r="N709" s="48">
        <f>IF(Table2[[#This Row],[Ship Mode]]=Introduction!$C$44,1,0)</f>
        <v>1</v>
      </c>
      <c r="O709" s="48">
        <f>IF(Table2[[#This Row],[Customer Segment]]=Introduction!$D$45,1,0)</f>
        <v>0</v>
      </c>
      <c r="P709" s="48">
        <f>IF(Table2[[#This Row],[Customer Segment]]=Introduction!$D$42,1,0)</f>
        <v>0</v>
      </c>
      <c r="Q709" s="48">
        <f>IF(Table2[[#This Row],[Customer Segment]]=Introduction!$D$44,1,0)</f>
        <v>0</v>
      </c>
      <c r="R709" s="38">
        <v>153.87</v>
      </c>
      <c r="S7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customFormat="1" x14ac:dyDescent="0.2">
      <c r="A710" s="1" t="s">
        <v>1</v>
      </c>
      <c r="B710" s="1" t="s">
        <v>14</v>
      </c>
      <c r="C710" s="1" t="s">
        <v>70</v>
      </c>
      <c r="D710" s="44">
        <v>0.04</v>
      </c>
      <c r="E710" s="44">
        <v>155.99</v>
      </c>
      <c r="F710" s="44">
        <v>8.08</v>
      </c>
      <c r="G710" s="44">
        <v>0.6</v>
      </c>
      <c r="H710" s="44">
        <v>1374.9480000000001</v>
      </c>
      <c r="I710" s="49">
        <f>IF(Table2[[#This Row],[Order Priority]]=Introduction!$B$42,1,0)</f>
        <v>1</v>
      </c>
      <c r="J710" s="49">
        <f>IF(Table2[[#This Row],[Order Priority]]=Introduction!$B$43,1,0)</f>
        <v>0</v>
      </c>
      <c r="K710" s="49">
        <f>IF(Table2[[#This Row],[Order Priority]]=Introduction!$B$44,1,0)</f>
        <v>0</v>
      </c>
      <c r="L710" s="49">
        <f>IF(Table2[[#This Row],[Order Priority]]=Introduction!$B$45,1,0)</f>
        <v>0</v>
      </c>
      <c r="M710" s="49">
        <f>IF(Table2[[#This Row],[Ship Mode]]=Introduction!$C$42,1,0)</f>
        <v>0</v>
      </c>
      <c r="N710" s="48">
        <f>IF(Table2[[#This Row],[Ship Mode]]=Introduction!$C$44,1,0)</f>
        <v>1</v>
      </c>
      <c r="O710" s="48">
        <f>IF(Table2[[#This Row],[Customer Segment]]=Introduction!$D$45,1,0)</f>
        <v>0</v>
      </c>
      <c r="P710" s="48">
        <f>IF(Table2[[#This Row],[Customer Segment]]=Introduction!$D$42,1,0)</f>
        <v>0</v>
      </c>
      <c r="Q710" s="48">
        <f>IF(Table2[[#This Row],[Customer Segment]]=Introduction!$D$44,1,0)</f>
        <v>0</v>
      </c>
      <c r="R710" s="41">
        <v>2800.33</v>
      </c>
      <c r="S7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customFormat="1" x14ac:dyDescent="0.2">
      <c r="A711" s="1" t="s">
        <v>23</v>
      </c>
      <c r="B711" s="1" t="s">
        <v>14</v>
      </c>
      <c r="C711" s="1" t="s">
        <v>3</v>
      </c>
      <c r="D711" s="46">
        <v>0.06</v>
      </c>
      <c r="E711" s="46">
        <v>10.14</v>
      </c>
      <c r="F711" s="46">
        <v>2.27</v>
      </c>
      <c r="G711" s="46">
        <v>0.36</v>
      </c>
      <c r="H711" s="46">
        <v>-3.88</v>
      </c>
      <c r="I711" s="49">
        <f>IF(Table2[[#This Row],[Order Priority]]=Introduction!$B$42,1,0)</f>
        <v>0</v>
      </c>
      <c r="J711" s="49">
        <f>IF(Table2[[#This Row],[Order Priority]]=Introduction!$B$43,1,0)</f>
        <v>0</v>
      </c>
      <c r="K711" s="49">
        <f>IF(Table2[[#This Row],[Order Priority]]=Introduction!$B$44,1,0)</f>
        <v>1</v>
      </c>
      <c r="L711" s="49">
        <f>IF(Table2[[#This Row],[Order Priority]]=Introduction!$B$45,1,0)</f>
        <v>0</v>
      </c>
      <c r="M711" s="49">
        <f>IF(Table2[[#This Row],[Ship Mode]]=Introduction!$C$42,1,0)</f>
        <v>0</v>
      </c>
      <c r="N711" s="48">
        <f>IF(Table2[[#This Row],[Ship Mode]]=Introduction!$C$44,1,0)</f>
        <v>1</v>
      </c>
      <c r="O711" s="48">
        <f>IF(Table2[[#This Row],[Customer Segment]]=Introduction!$D$45,1,0)</f>
        <v>1</v>
      </c>
      <c r="P711" s="48">
        <f>IF(Table2[[#This Row],[Customer Segment]]=Introduction!$D$42,1,0)</f>
        <v>0</v>
      </c>
      <c r="Q711" s="48">
        <f>IF(Table2[[#This Row],[Customer Segment]]=Introduction!$D$44,1,0)</f>
        <v>0</v>
      </c>
      <c r="R711" s="38">
        <v>12.18</v>
      </c>
      <c r="S7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customFormat="1" x14ac:dyDescent="0.2">
      <c r="A712" s="1" t="s">
        <v>23</v>
      </c>
      <c r="B712" s="1" t="s">
        <v>14</v>
      </c>
      <c r="C712" s="1" t="s">
        <v>70</v>
      </c>
      <c r="D712" s="44">
        <v>0.1</v>
      </c>
      <c r="E712" s="44">
        <v>205.99</v>
      </c>
      <c r="F712" s="44">
        <v>8.99</v>
      </c>
      <c r="G712" s="44">
        <v>0.56000000000000005</v>
      </c>
      <c r="H712" s="44">
        <v>147</v>
      </c>
      <c r="I712" s="49">
        <f>IF(Table2[[#This Row],[Order Priority]]=Introduction!$B$42,1,0)</f>
        <v>0</v>
      </c>
      <c r="J712" s="49">
        <f>IF(Table2[[#This Row],[Order Priority]]=Introduction!$B$43,1,0)</f>
        <v>0</v>
      </c>
      <c r="K712" s="49">
        <f>IF(Table2[[#This Row],[Order Priority]]=Introduction!$B$44,1,0)</f>
        <v>1</v>
      </c>
      <c r="L712" s="49">
        <f>IF(Table2[[#This Row],[Order Priority]]=Introduction!$B$45,1,0)</f>
        <v>0</v>
      </c>
      <c r="M712" s="49">
        <f>IF(Table2[[#This Row],[Ship Mode]]=Introduction!$C$42,1,0)</f>
        <v>0</v>
      </c>
      <c r="N712" s="48">
        <f>IF(Table2[[#This Row],[Ship Mode]]=Introduction!$C$44,1,0)</f>
        <v>1</v>
      </c>
      <c r="O712" s="48">
        <f>IF(Table2[[#This Row],[Customer Segment]]=Introduction!$D$45,1,0)</f>
        <v>0</v>
      </c>
      <c r="P712" s="48">
        <f>IF(Table2[[#This Row],[Customer Segment]]=Introduction!$D$42,1,0)</f>
        <v>0</v>
      </c>
      <c r="Q712" s="48">
        <f>IF(Table2[[#This Row],[Customer Segment]]=Introduction!$D$44,1,0)</f>
        <v>0</v>
      </c>
      <c r="R712" s="41">
        <v>324.62</v>
      </c>
      <c r="S7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customFormat="1" x14ac:dyDescent="0.2">
      <c r="A713" s="1" t="s">
        <v>92</v>
      </c>
      <c r="B713" s="1" t="s">
        <v>14</v>
      </c>
      <c r="C713" s="1" t="s">
        <v>70</v>
      </c>
      <c r="D713" s="46">
        <v>0.06</v>
      </c>
      <c r="E713" s="46">
        <v>175.99</v>
      </c>
      <c r="F713" s="46">
        <v>8.99</v>
      </c>
      <c r="G713" s="46">
        <v>0.56999999999999995</v>
      </c>
      <c r="H713" s="46">
        <v>2031.5070000000001</v>
      </c>
      <c r="I713" s="49">
        <f>IF(Table2[[#This Row],[Order Priority]]=Introduction!$B$42,1,0)</f>
        <v>0</v>
      </c>
      <c r="J713" s="49">
        <f>IF(Table2[[#This Row],[Order Priority]]=Introduction!$B$43,1,0)</f>
        <v>0</v>
      </c>
      <c r="K713" s="49">
        <f>IF(Table2[[#This Row],[Order Priority]]=Introduction!$B$44,1,0)</f>
        <v>0</v>
      </c>
      <c r="L713" s="49">
        <f>IF(Table2[[#This Row],[Order Priority]]=Introduction!$B$45,1,0)</f>
        <v>1</v>
      </c>
      <c r="M713" s="49">
        <f>IF(Table2[[#This Row],[Ship Mode]]=Introduction!$C$42,1,0)</f>
        <v>0</v>
      </c>
      <c r="N713" s="48">
        <f>IF(Table2[[#This Row],[Ship Mode]]=Introduction!$C$44,1,0)</f>
        <v>1</v>
      </c>
      <c r="O713" s="48">
        <f>IF(Table2[[#This Row],[Customer Segment]]=Introduction!$D$45,1,0)</f>
        <v>0</v>
      </c>
      <c r="P713" s="48">
        <f>IF(Table2[[#This Row],[Customer Segment]]=Introduction!$D$42,1,0)</f>
        <v>0</v>
      </c>
      <c r="Q713" s="48">
        <f>IF(Table2[[#This Row],[Customer Segment]]=Introduction!$D$44,1,0)</f>
        <v>0</v>
      </c>
      <c r="R713" s="38">
        <v>3363.53</v>
      </c>
      <c r="S7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customFormat="1" x14ac:dyDescent="0.2">
      <c r="A714" s="1" t="s">
        <v>92</v>
      </c>
      <c r="B714" s="1" t="s">
        <v>14</v>
      </c>
      <c r="C714" s="1" t="s">
        <v>70</v>
      </c>
      <c r="D714" s="44">
        <v>0.01</v>
      </c>
      <c r="E714" s="44">
        <v>3.95</v>
      </c>
      <c r="F714" s="44">
        <v>5.13</v>
      </c>
      <c r="G714" s="44">
        <v>0.59</v>
      </c>
      <c r="H714" s="44">
        <v>-19.93</v>
      </c>
      <c r="I714" s="49">
        <f>IF(Table2[[#This Row],[Order Priority]]=Introduction!$B$42,1,0)</f>
        <v>0</v>
      </c>
      <c r="J714" s="49">
        <f>IF(Table2[[#This Row],[Order Priority]]=Introduction!$B$43,1,0)</f>
        <v>0</v>
      </c>
      <c r="K714" s="49">
        <f>IF(Table2[[#This Row],[Order Priority]]=Introduction!$B$44,1,0)</f>
        <v>0</v>
      </c>
      <c r="L714" s="49">
        <f>IF(Table2[[#This Row],[Order Priority]]=Introduction!$B$45,1,0)</f>
        <v>1</v>
      </c>
      <c r="M714" s="49">
        <f>IF(Table2[[#This Row],[Ship Mode]]=Introduction!$C$42,1,0)</f>
        <v>0</v>
      </c>
      <c r="N714" s="48">
        <f>IF(Table2[[#This Row],[Ship Mode]]=Introduction!$C$44,1,0)</f>
        <v>1</v>
      </c>
      <c r="O714" s="48">
        <f>IF(Table2[[#This Row],[Customer Segment]]=Introduction!$D$45,1,0)</f>
        <v>0</v>
      </c>
      <c r="P714" s="48">
        <f>IF(Table2[[#This Row],[Customer Segment]]=Introduction!$D$42,1,0)</f>
        <v>0</v>
      </c>
      <c r="Q714" s="48">
        <f>IF(Table2[[#This Row],[Customer Segment]]=Introduction!$D$44,1,0)</f>
        <v>0</v>
      </c>
      <c r="R714" s="41">
        <v>10.11</v>
      </c>
      <c r="S7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customFormat="1" x14ac:dyDescent="0.2">
      <c r="A715" s="1" t="s">
        <v>92</v>
      </c>
      <c r="B715" s="1" t="s">
        <v>14</v>
      </c>
      <c r="C715" s="1" t="s">
        <v>70</v>
      </c>
      <c r="D715" s="46">
        <v>0.02</v>
      </c>
      <c r="E715" s="46">
        <v>367.99</v>
      </c>
      <c r="F715" s="46">
        <v>19.989999999999998</v>
      </c>
      <c r="G715" s="46">
        <v>0.4</v>
      </c>
      <c r="H715" s="46">
        <v>4568.6072999999997</v>
      </c>
      <c r="I715" s="49">
        <f>IF(Table2[[#This Row],[Order Priority]]=Introduction!$B$42,1,0)</f>
        <v>0</v>
      </c>
      <c r="J715" s="49">
        <f>IF(Table2[[#This Row],[Order Priority]]=Introduction!$B$43,1,0)</f>
        <v>0</v>
      </c>
      <c r="K715" s="49">
        <f>IF(Table2[[#This Row],[Order Priority]]=Introduction!$B$44,1,0)</f>
        <v>0</v>
      </c>
      <c r="L715" s="49">
        <f>IF(Table2[[#This Row],[Order Priority]]=Introduction!$B$45,1,0)</f>
        <v>1</v>
      </c>
      <c r="M715" s="49">
        <f>IF(Table2[[#This Row],[Ship Mode]]=Introduction!$C$42,1,0)</f>
        <v>0</v>
      </c>
      <c r="N715" s="48">
        <f>IF(Table2[[#This Row],[Ship Mode]]=Introduction!$C$44,1,0)</f>
        <v>1</v>
      </c>
      <c r="O715" s="48">
        <f>IF(Table2[[#This Row],[Customer Segment]]=Introduction!$D$45,1,0)</f>
        <v>0</v>
      </c>
      <c r="P715" s="48">
        <f>IF(Table2[[#This Row],[Customer Segment]]=Introduction!$D$42,1,0)</f>
        <v>0</v>
      </c>
      <c r="Q715" s="48">
        <f>IF(Table2[[#This Row],[Customer Segment]]=Introduction!$D$44,1,0)</f>
        <v>0</v>
      </c>
      <c r="R715" s="38">
        <v>6621.17</v>
      </c>
      <c r="S7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customFormat="1" x14ac:dyDescent="0.2">
      <c r="A716" s="1" t="s">
        <v>92</v>
      </c>
      <c r="B716" s="1" t="s">
        <v>14</v>
      </c>
      <c r="C716" s="1" t="s">
        <v>70</v>
      </c>
      <c r="D716" s="44">
        <v>0.04</v>
      </c>
      <c r="E716" s="44">
        <v>95.99</v>
      </c>
      <c r="F716" s="44">
        <v>4.9000000000000004</v>
      </c>
      <c r="G716" s="44">
        <v>0.56000000000000005</v>
      </c>
      <c r="H716" s="44">
        <v>-258.22500000000002</v>
      </c>
      <c r="I716" s="49">
        <f>IF(Table2[[#This Row],[Order Priority]]=Introduction!$B$42,1,0)</f>
        <v>0</v>
      </c>
      <c r="J716" s="49">
        <f>IF(Table2[[#This Row],[Order Priority]]=Introduction!$B$43,1,0)</f>
        <v>0</v>
      </c>
      <c r="K716" s="49">
        <f>IF(Table2[[#This Row],[Order Priority]]=Introduction!$B$44,1,0)</f>
        <v>0</v>
      </c>
      <c r="L716" s="49">
        <f>IF(Table2[[#This Row],[Order Priority]]=Introduction!$B$45,1,0)</f>
        <v>1</v>
      </c>
      <c r="M716" s="49">
        <f>IF(Table2[[#This Row],[Ship Mode]]=Introduction!$C$42,1,0)</f>
        <v>0</v>
      </c>
      <c r="N716" s="48">
        <f>IF(Table2[[#This Row],[Ship Mode]]=Introduction!$C$44,1,0)</f>
        <v>1</v>
      </c>
      <c r="O716" s="48">
        <f>IF(Table2[[#This Row],[Customer Segment]]=Introduction!$D$45,1,0)</f>
        <v>0</v>
      </c>
      <c r="P716" s="48">
        <f>IF(Table2[[#This Row],[Customer Segment]]=Introduction!$D$42,1,0)</f>
        <v>0</v>
      </c>
      <c r="Q716" s="48">
        <f>IF(Table2[[#This Row],[Customer Segment]]=Introduction!$D$44,1,0)</f>
        <v>0</v>
      </c>
      <c r="R716" s="41">
        <v>253.78</v>
      </c>
      <c r="S7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customFormat="1" x14ac:dyDescent="0.2">
      <c r="A717" s="1" t="s">
        <v>1</v>
      </c>
      <c r="B717" s="1" t="s">
        <v>14</v>
      </c>
      <c r="C717" s="1" t="s">
        <v>47</v>
      </c>
      <c r="D717" s="46">
        <v>0.05</v>
      </c>
      <c r="E717" s="46">
        <v>107.53</v>
      </c>
      <c r="F717" s="46">
        <v>5.81</v>
      </c>
      <c r="G717" s="46">
        <v>0.65</v>
      </c>
      <c r="H717" s="46">
        <v>-89.418000000000006</v>
      </c>
      <c r="I717" s="49">
        <f>IF(Table2[[#This Row],[Order Priority]]=Introduction!$B$42,1,0)</f>
        <v>1</v>
      </c>
      <c r="J717" s="49">
        <f>IF(Table2[[#This Row],[Order Priority]]=Introduction!$B$43,1,0)</f>
        <v>0</v>
      </c>
      <c r="K717" s="49">
        <f>IF(Table2[[#This Row],[Order Priority]]=Introduction!$B$44,1,0)</f>
        <v>0</v>
      </c>
      <c r="L717" s="49">
        <f>IF(Table2[[#This Row],[Order Priority]]=Introduction!$B$45,1,0)</f>
        <v>0</v>
      </c>
      <c r="M717" s="49">
        <f>IF(Table2[[#This Row],[Ship Mode]]=Introduction!$C$42,1,0)</f>
        <v>0</v>
      </c>
      <c r="N717" s="48">
        <f>IF(Table2[[#This Row],[Ship Mode]]=Introduction!$C$44,1,0)</f>
        <v>1</v>
      </c>
      <c r="O717" s="48">
        <f>IF(Table2[[#This Row],[Customer Segment]]=Introduction!$D$45,1,0)</f>
        <v>0</v>
      </c>
      <c r="P717" s="48">
        <f>IF(Table2[[#This Row],[Customer Segment]]=Introduction!$D$42,1,0)</f>
        <v>0</v>
      </c>
      <c r="Q717" s="48">
        <f>IF(Table2[[#This Row],[Customer Segment]]=Introduction!$D$44,1,0)</f>
        <v>1</v>
      </c>
      <c r="R717" s="38">
        <v>612.91999999999996</v>
      </c>
      <c r="S7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customFormat="1" x14ac:dyDescent="0.2">
      <c r="A718" s="1" t="s">
        <v>13</v>
      </c>
      <c r="B718" s="1" t="s">
        <v>14</v>
      </c>
      <c r="C718" s="1" t="s">
        <v>70</v>
      </c>
      <c r="D718" s="44">
        <v>0.05</v>
      </c>
      <c r="E718" s="44">
        <v>3.28</v>
      </c>
      <c r="F718" s="44">
        <v>3.97</v>
      </c>
      <c r="G718" s="44">
        <v>0.56000000000000005</v>
      </c>
      <c r="H718" s="44">
        <v>-100.24</v>
      </c>
      <c r="I718" s="49">
        <f>IF(Table2[[#This Row],[Order Priority]]=Introduction!$B$42,1,0)</f>
        <v>0</v>
      </c>
      <c r="J718" s="49">
        <f>IF(Table2[[#This Row],[Order Priority]]=Introduction!$B$43,1,0)</f>
        <v>1</v>
      </c>
      <c r="K718" s="49">
        <f>IF(Table2[[#This Row],[Order Priority]]=Introduction!$B$44,1,0)</f>
        <v>0</v>
      </c>
      <c r="L718" s="49">
        <f>IF(Table2[[#This Row],[Order Priority]]=Introduction!$B$45,1,0)</f>
        <v>0</v>
      </c>
      <c r="M718" s="49">
        <f>IF(Table2[[#This Row],[Ship Mode]]=Introduction!$C$42,1,0)</f>
        <v>0</v>
      </c>
      <c r="N718" s="48">
        <f>IF(Table2[[#This Row],[Ship Mode]]=Introduction!$C$44,1,0)</f>
        <v>1</v>
      </c>
      <c r="O718" s="48">
        <f>IF(Table2[[#This Row],[Customer Segment]]=Introduction!$D$45,1,0)</f>
        <v>0</v>
      </c>
      <c r="P718" s="48">
        <f>IF(Table2[[#This Row],[Customer Segment]]=Introduction!$D$42,1,0)</f>
        <v>0</v>
      </c>
      <c r="Q718" s="48">
        <f>IF(Table2[[#This Row],[Customer Segment]]=Introduction!$D$44,1,0)</f>
        <v>0</v>
      </c>
      <c r="R718" s="41">
        <v>61.29</v>
      </c>
      <c r="S7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customFormat="1" x14ac:dyDescent="0.2">
      <c r="A719" s="1" t="s">
        <v>13</v>
      </c>
      <c r="B719" s="1" t="s">
        <v>14</v>
      </c>
      <c r="C719" s="1" t="s">
        <v>70</v>
      </c>
      <c r="D719" s="46">
        <v>0.03</v>
      </c>
      <c r="E719" s="46">
        <v>6.98</v>
      </c>
      <c r="F719" s="46">
        <v>9.69</v>
      </c>
      <c r="G719" s="46">
        <v>0.83</v>
      </c>
      <c r="H719" s="46">
        <v>-262.62</v>
      </c>
      <c r="I719" s="49">
        <f>IF(Table2[[#This Row],[Order Priority]]=Introduction!$B$42,1,0)</f>
        <v>0</v>
      </c>
      <c r="J719" s="49">
        <f>IF(Table2[[#This Row],[Order Priority]]=Introduction!$B$43,1,0)</f>
        <v>1</v>
      </c>
      <c r="K719" s="49">
        <f>IF(Table2[[#This Row],[Order Priority]]=Introduction!$B$44,1,0)</f>
        <v>0</v>
      </c>
      <c r="L719" s="49">
        <f>IF(Table2[[#This Row],[Order Priority]]=Introduction!$B$45,1,0)</f>
        <v>0</v>
      </c>
      <c r="M719" s="49">
        <f>IF(Table2[[#This Row],[Ship Mode]]=Introduction!$C$42,1,0)</f>
        <v>0</v>
      </c>
      <c r="N719" s="48">
        <f>IF(Table2[[#This Row],[Ship Mode]]=Introduction!$C$44,1,0)</f>
        <v>1</v>
      </c>
      <c r="O719" s="48">
        <f>IF(Table2[[#This Row],[Customer Segment]]=Introduction!$D$45,1,0)</f>
        <v>0</v>
      </c>
      <c r="P719" s="48">
        <f>IF(Table2[[#This Row],[Customer Segment]]=Introduction!$D$42,1,0)</f>
        <v>0</v>
      </c>
      <c r="Q719" s="48">
        <f>IF(Table2[[#This Row],[Customer Segment]]=Introduction!$D$44,1,0)</f>
        <v>0</v>
      </c>
      <c r="R719" s="38">
        <v>109.15</v>
      </c>
      <c r="S7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customFormat="1" x14ac:dyDescent="0.2">
      <c r="A720" s="1" t="s">
        <v>23</v>
      </c>
      <c r="B720" s="1" t="s">
        <v>2</v>
      </c>
      <c r="C720" s="1" t="s">
        <v>47</v>
      </c>
      <c r="D720" s="44">
        <v>0.08</v>
      </c>
      <c r="E720" s="44">
        <v>296.18</v>
      </c>
      <c r="F720" s="44">
        <v>54.12</v>
      </c>
      <c r="G720" s="44">
        <v>0.76</v>
      </c>
      <c r="H720" s="44">
        <v>-187.22200000000001</v>
      </c>
      <c r="I720" s="49">
        <f>IF(Table2[[#This Row],[Order Priority]]=Introduction!$B$42,1,0)</f>
        <v>0</v>
      </c>
      <c r="J720" s="49">
        <f>IF(Table2[[#This Row],[Order Priority]]=Introduction!$B$43,1,0)</f>
        <v>0</v>
      </c>
      <c r="K720" s="49">
        <f>IF(Table2[[#This Row],[Order Priority]]=Introduction!$B$44,1,0)</f>
        <v>1</v>
      </c>
      <c r="L720" s="49">
        <f>IF(Table2[[#This Row],[Order Priority]]=Introduction!$B$45,1,0)</f>
        <v>0</v>
      </c>
      <c r="M720" s="49">
        <f>IF(Table2[[#This Row],[Ship Mode]]=Introduction!$C$42,1,0)</f>
        <v>1</v>
      </c>
      <c r="N720" s="48">
        <f>IF(Table2[[#This Row],[Ship Mode]]=Introduction!$C$44,1,0)</f>
        <v>0</v>
      </c>
      <c r="O720" s="48">
        <f>IF(Table2[[#This Row],[Customer Segment]]=Introduction!$D$45,1,0)</f>
        <v>0</v>
      </c>
      <c r="P720" s="48">
        <f>IF(Table2[[#This Row],[Customer Segment]]=Introduction!$D$42,1,0)</f>
        <v>0</v>
      </c>
      <c r="Q720" s="48">
        <f>IF(Table2[[#This Row],[Customer Segment]]=Introduction!$D$44,1,0)</f>
        <v>1</v>
      </c>
      <c r="R720" s="41">
        <v>1429.81</v>
      </c>
      <c r="S7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customFormat="1" x14ac:dyDescent="0.2">
      <c r="A721" s="1" t="s">
        <v>23</v>
      </c>
      <c r="B721" s="1" t="s">
        <v>14</v>
      </c>
      <c r="C721" s="1" t="s">
        <v>70</v>
      </c>
      <c r="D721" s="46">
        <v>0.04</v>
      </c>
      <c r="E721" s="46">
        <v>4.55</v>
      </c>
      <c r="F721" s="46">
        <v>1.49</v>
      </c>
      <c r="G721" s="46">
        <v>0.35</v>
      </c>
      <c r="H721" s="46">
        <v>28.288</v>
      </c>
      <c r="I721" s="49">
        <f>IF(Table2[[#This Row],[Order Priority]]=Introduction!$B$42,1,0)</f>
        <v>0</v>
      </c>
      <c r="J721" s="49">
        <f>IF(Table2[[#This Row],[Order Priority]]=Introduction!$B$43,1,0)</f>
        <v>0</v>
      </c>
      <c r="K721" s="49">
        <f>IF(Table2[[#This Row],[Order Priority]]=Introduction!$B$44,1,0)</f>
        <v>1</v>
      </c>
      <c r="L721" s="49">
        <f>IF(Table2[[#This Row],[Order Priority]]=Introduction!$B$45,1,0)</f>
        <v>0</v>
      </c>
      <c r="M721" s="49">
        <f>IF(Table2[[#This Row],[Ship Mode]]=Introduction!$C$42,1,0)</f>
        <v>0</v>
      </c>
      <c r="N721" s="48">
        <f>IF(Table2[[#This Row],[Ship Mode]]=Introduction!$C$44,1,0)</f>
        <v>1</v>
      </c>
      <c r="O721" s="48">
        <f>IF(Table2[[#This Row],[Customer Segment]]=Introduction!$D$45,1,0)</f>
        <v>0</v>
      </c>
      <c r="P721" s="48">
        <f>IF(Table2[[#This Row],[Customer Segment]]=Introduction!$D$42,1,0)</f>
        <v>0</v>
      </c>
      <c r="Q721" s="48">
        <f>IF(Table2[[#This Row],[Customer Segment]]=Introduction!$D$44,1,0)</f>
        <v>0</v>
      </c>
      <c r="R721" s="38">
        <v>59.75</v>
      </c>
      <c r="S7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customFormat="1" x14ac:dyDescent="0.2">
      <c r="A722" s="1" t="s">
        <v>92</v>
      </c>
      <c r="B722" s="1" t="s">
        <v>14</v>
      </c>
      <c r="C722" s="1" t="s">
        <v>70</v>
      </c>
      <c r="D722" s="44">
        <v>0.02</v>
      </c>
      <c r="E722" s="44">
        <v>34.979999999999997</v>
      </c>
      <c r="F722" s="44">
        <v>7.53</v>
      </c>
      <c r="G722" s="44">
        <v>0.76</v>
      </c>
      <c r="H722" s="44">
        <v>-159.68</v>
      </c>
      <c r="I722" s="49">
        <f>IF(Table2[[#This Row],[Order Priority]]=Introduction!$B$42,1,0)</f>
        <v>0</v>
      </c>
      <c r="J722" s="49">
        <f>IF(Table2[[#This Row],[Order Priority]]=Introduction!$B$43,1,0)</f>
        <v>0</v>
      </c>
      <c r="K722" s="49">
        <f>IF(Table2[[#This Row],[Order Priority]]=Introduction!$B$44,1,0)</f>
        <v>0</v>
      </c>
      <c r="L722" s="49">
        <f>IF(Table2[[#This Row],[Order Priority]]=Introduction!$B$45,1,0)</f>
        <v>1</v>
      </c>
      <c r="M722" s="49">
        <f>IF(Table2[[#This Row],[Ship Mode]]=Introduction!$C$42,1,0)</f>
        <v>0</v>
      </c>
      <c r="N722" s="48">
        <f>IF(Table2[[#This Row],[Ship Mode]]=Introduction!$C$44,1,0)</f>
        <v>1</v>
      </c>
      <c r="O722" s="48">
        <f>IF(Table2[[#This Row],[Customer Segment]]=Introduction!$D$45,1,0)</f>
        <v>0</v>
      </c>
      <c r="P722" s="48">
        <f>IF(Table2[[#This Row],[Customer Segment]]=Introduction!$D$42,1,0)</f>
        <v>0</v>
      </c>
      <c r="Q722" s="48">
        <f>IF(Table2[[#This Row],[Customer Segment]]=Introduction!$D$44,1,0)</f>
        <v>0</v>
      </c>
      <c r="R722" s="41">
        <v>37.159999999999997</v>
      </c>
      <c r="S7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customFormat="1" x14ac:dyDescent="0.2">
      <c r="A723" s="1" t="s">
        <v>92</v>
      </c>
      <c r="B723" s="1" t="s">
        <v>14</v>
      </c>
      <c r="C723" s="1" t="s">
        <v>70</v>
      </c>
      <c r="D723" s="46">
        <v>0.01</v>
      </c>
      <c r="E723" s="46">
        <v>19.989999999999998</v>
      </c>
      <c r="F723" s="46">
        <v>11.17</v>
      </c>
      <c r="G723" s="46">
        <v>0.6</v>
      </c>
      <c r="H723" s="46">
        <v>27.91</v>
      </c>
      <c r="I723" s="49">
        <f>IF(Table2[[#This Row],[Order Priority]]=Introduction!$B$42,1,0)</f>
        <v>0</v>
      </c>
      <c r="J723" s="49">
        <f>IF(Table2[[#This Row],[Order Priority]]=Introduction!$B$43,1,0)</f>
        <v>0</v>
      </c>
      <c r="K723" s="49">
        <f>IF(Table2[[#This Row],[Order Priority]]=Introduction!$B$44,1,0)</f>
        <v>0</v>
      </c>
      <c r="L723" s="49">
        <f>IF(Table2[[#This Row],[Order Priority]]=Introduction!$B$45,1,0)</f>
        <v>1</v>
      </c>
      <c r="M723" s="49">
        <f>IF(Table2[[#This Row],[Ship Mode]]=Introduction!$C$42,1,0)</f>
        <v>0</v>
      </c>
      <c r="N723" s="48">
        <f>IF(Table2[[#This Row],[Ship Mode]]=Introduction!$C$44,1,0)</f>
        <v>1</v>
      </c>
      <c r="O723" s="48">
        <f>IF(Table2[[#This Row],[Customer Segment]]=Introduction!$D$45,1,0)</f>
        <v>0</v>
      </c>
      <c r="P723" s="48">
        <f>IF(Table2[[#This Row],[Customer Segment]]=Introduction!$D$42,1,0)</f>
        <v>0</v>
      </c>
      <c r="Q723" s="48">
        <f>IF(Table2[[#This Row],[Customer Segment]]=Introduction!$D$44,1,0)</f>
        <v>0</v>
      </c>
      <c r="R723" s="38">
        <v>43.65</v>
      </c>
      <c r="S7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customFormat="1" x14ac:dyDescent="0.2">
      <c r="A724" s="1" t="s">
        <v>92</v>
      </c>
      <c r="B724" s="1" t="s">
        <v>14</v>
      </c>
      <c r="C724" s="1" t="s">
        <v>47</v>
      </c>
      <c r="D724" s="44">
        <v>0.03</v>
      </c>
      <c r="E724" s="44">
        <v>85.99</v>
      </c>
      <c r="F724" s="44">
        <v>0.99</v>
      </c>
      <c r="G724" s="44">
        <v>0.55000000000000004</v>
      </c>
      <c r="H724" s="44">
        <v>1037.1044999999999</v>
      </c>
      <c r="I724" s="49">
        <f>IF(Table2[[#This Row],[Order Priority]]=Introduction!$B$42,1,0)</f>
        <v>0</v>
      </c>
      <c r="J724" s="49">
        <f>IF(Table2[[#This Row],[Order Priority]]=Introduction!$B$43,1,0)</f>
        <v>0</v>
      </c>
      <c r="K724" s="49">
        <f>IF(Table2[[#This Row],[Order Priority]]=Introduction!$B$44,1,0)</f>
        <v>0</v>
      </c>
      <c r="L724" s="49">
        <f>IF(Table2[[#This Row],[Order Priority]]=Introduction!$B$45,1,0)</f>
        <v>1</v>
      </c>
      <c r="M724" s="49">
        <f>IF(Table2[[#This Row],[Ship Mode]]=Introduction!$C$42,1,0)</f>
        <v>0</v>
      </c>
      <c r="N724" s="48">
        <f>IF(Table2[[#This Row],[Ship Mode]]=Introduction!$C$44,1,0)</f>
        <v>1</v>
      </c>
      <c r="O724" s="48">
        <f>IF(Table2[[#This Row],[Customer Segment]]=Introduction!$D$45,1,0)</f>
        <v>0</v>
      </c>
      <c r="P724" s="48">
        <f>IF(Table2[[#This Row],[Customer Segment]]=Introduction!$D$42,1,0)</f>
        <v>0</v>
      </c>
      <c r="Q724" s="48">
        <f>IF(Table2[[#This Row],[Customer Segment]]=Introduction!$D$44,1,0)</f>
        <v>1</v>
      </c>
      <c r="R724" s="41">
        <v>1503.05</v>
      </c>
      <c r="S7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customFormat="1" x14ac:dyDescent="0.2">
      <c r="A725" s="1" t="s">
        <v>46</v>
      </c>
      <c r="B725" s="1" t="s">
        <v>14</v>
      </c>
      <c r="C725" s="1" t="s">
        <v>47</v>
      </c>
      <c r="D725" s="46">
        <v>0.08</v>
      </c>
      <c r="E725" s="46">
        <v>10.91</v>
      </c>
      <c r="F725" s="46">
        <v>2.99</v>
      </c>
      <c r="G725" s="46">
        <v>0.38</v>
      </c>
      <c r="H725" s="46">
        <v>-2.1</v>
      </c>
      <c r="I725" s="49">
        <f>IF(Table2[[#This Row],[Order Priority]]=Introduction!$B$42,1,0)</f>
        <v>0</v>
      </c>
      <c r="J725" s="49">
        <f>IF(Table2[[#This Row],[Order Priority]]=Introduction!$B$43,1,0)</f>
        <v>0</v>
      </c>
      <c r="K725" s="49">
        <f>IF(Table2[[#This Row],[Order Priority]]=Introduction!$B$44,1,0)</f>
        <v>0</v>
      </c>
      <c r="L725" s="49">
        <f>IF(Table2[[#This Row],[Order Priority]]=Introduction!$B$45,1,0)</f>
        <v>0</v>
      </c>
      <c r="M725" s="49">
        <f>IF(Table2[[#This Row],[Ship Mode]]=Introduction!$C$42,1,0)</f>
        <v>0</v>
      </c>
      <c r="N725" s="48">
        <f>IF(Table2[[#This Row],[Ship Mode]]=Introduction!$C$44,1,0)</f>
        <v>1</v>
      </c>
      <c r="O725" s="48">
        <f>IF(Table2[[#This Row],[Customer Segment]]=Introduction!$D$45,1,0)</f>
        <v>0</v>
      </c>
      <c r="P725" s="48">
        <f>IF(Table2[[#This Row],[Customer Segment]]=Introduction!$D$42,1,0)</f>
        <v>0</v>
      </c>
      <c r="Q725" s="48">
        <f>IF(Table2[[#This Row],[Customer Segment]]=Introduction!$D$44,1,0)</f>
        <v>1</v>
      </c>
      <c r="R725" s="38">
        <v>119.99</v>
      </c>
      <c r="S7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customFormat="1" x14ac:dyDescent="0.2">
      <c r="A726" s="1" t="s">
        <v>46</v>
      </c>
      <c r="B726" s="1" t="s">
        <v>2</v>
      </c>
      <c r="C726" s="1" t="s">
        <v>70</v>
      </c>
      <c r="D726" s="44">
        <v>0</v>
      </c>
      <c r="E726" s="44">
        <v>442.14</v>
      </c>
      <c r="F726" s="44">
        <v>14.7</v>
      </c>
      <c r="G726" s="44">
        <v>0.56000000000000005</v>
      </c>
      <c r="H726" s="44">
        <v>501.51</v>
      </c>
      <c r="I726" s="49">
        <f>IF(Table2[[#This Row],[Order Priority]]=Introduction!$B$42,1,0)</f>
        <v>0</v>
      </c>
      <c r="J726" s="49">
        <f>IF(Table2[[#This Row],[Order Priority]]=Introduction!$B$43,1,0)</f>
        <v>0</v>
      </c>
      <c r="K726" s="49">
        <f>IF(Table2[[#This Row],[Order Priority]]=Introduction!$B$44,1,0)</f>
        <v>0</v>
      </c>
      <c r="L726" s="49">
        <f>IF(Table2[[#This Row],[Order Priority]]=Introduction!$B$45,1,0)</f>
        <v>0</v>
      </c>
      <c r="M726" s="49">
        <f>IF(Table2[[#This Row],[Ship Mode]]=Introduction!$C$42,1,0)</f>
        <v>1</v>
      </c>
      <c r="N726" s="48">
        <f>IF(Table2[[#This Row],[Ship Mode]]=Introduction!$C$44,1,0)</f>
        <v>0</v>
      </c>
      <c r="O726" s="48">
        <f>IF(Table2[[#This Row],[Customer Segment]]=Introduction!$D$45,1,0)</f>
        <v>0</v>
      </c>
      <c r="P726" s="48">
        <f>IF(Table2[[#This Row],[Customer Segment]]=Introduction!$D$42,1,0)</f>
        <v>0</v>
      </c>
      <c r="Q726" s="48">
        <f>IF(Table2[[#This Row],[Customer Segment]]=Introduction!$D$44,1,0)</f>
        <v>0</v>
      </c>
      <c r="R726" s="41">
        <v>2343.34</v>
      </c>
      <c r="S7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customFormat="1" x14ac:dyDescent="0.2">
      <c r="A727" s="1" t="s">
        <v>46</v>
      </c>
      <c r="B727" s="1" t="s">
        <v>14</v>
      </c>
      <c r="C727" s="1" t="s">
        <v>70</v>
      </c>
      <c r="D727" s="46">
        <v>0.05</v>
      </c>
      <c r="E727" s="46">
        <v>9.7799999999999994</v>
      </c>
      <c r="F727" s="46">
        <v>1.39</v>
      </c>
      <c r="G727" s="46">
        <v>0.39</v>
      </c>
      <c r="H727" s="46">
        <v>74.278499999999994</v>
      </c>
      <c r="I727" s="49">
        <f>IF(Table2[[#This Row],[Order Priority]]=Introduction!$B$42,1,0)</f>
        <v>0</v>
      </c>
      <c r="J727" s="49">
        <f>IF(Table2[[#This Row],[Order Priority]]=Introduction!$B$43,1,0)</f>
        <v>0</v>
      </c>
      <c r="K727" s="49">
        <f>IF(Table2[[#This Row],[Order Priority]]=Introduction!$B$44,1,0)</f>
        <v>0</v>
      </c>
      <c r="L727" s="49">
        <f>IF(Table2[[#This Row],[Order Priority]]=Introduction!$B$45,1,0)</f>
        <v>0</v>
      </c>
      <c r="M727" s="49">
        <f>IF(Table2[[#This Row],[Ship Mode]]=Introduction!$C$42,1,0)</f>
        <v>0</v>
      </c>
      <c r="N727" s="48">
        <f>IF(Table2[[#This Row],[Ship Mode]]=Introduction!$C$44,1,0)</f>
        <v>1</v>
      </c>
      <c r="O727" s="48">
        <f>IF(Table2[[#This Row],[Customer Segment]]=Introduction!$D$45,1,0)</f>
        <v>0</v>
      </c>
      <c r="P727" s="48">
        <f>IF(Table2[[#This Row],[Customer Segment]]=Introduction!$D$42,1,0)</f>
        <v>0</v>
      </c>
      <c r="Q727" s="48">
        <f>IF(Table2[[#This Row],[Customer Segment]]=Introduction!$D$44,1,0)</f>
        <v>0</v>
      </c>
      <c r="R727" s="38">
        <v>107.65</v>
      </c>
      <c r="S7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customFormat="1" x14ac:dyDescent="0.2">
      <c r="A728" s="1" t="s">
        <v>46</v>
      </c>
      <c r="B728" s="1" t="s">
        <v>63</v>
      </c>
      <c r="C728" s="1" t="s">
        <v>70</v>
      </c>
      <c r="D728" s="44">
        <v>0.02</v>
      </c>
      <c r="E728" s="44">
        <v>3.28</v>
      </c>
      <c r="F728" s="44">
        <v>3.97</v>
      </c>
      <c r="G728" s="44">
        <v>0.56000000000000005</v>
      </c>
      <c r="H728" s="44">
        <v>-66.349999999999994</v>
      </c>
      <c r="I728" s="49">
        <f>IF(Table2[[#This Row],[Order Priority]]=Introduction!$B$42,1,0)</f>
        <v>0</v>
      </c>
      <c r="J728" s="49">
        <f>IF(Table2[[#This Row],[Order Priority]]=Introduction!$B$43,1,0)</f>
        <v>0</v>
      </c>
      <c r="K728" s="49">
        <f>IF(Table2[[#This Row],[Order Priority]]=Introduction!$B$44,1,0)</f>
        <v>0</v>
      </c>
      <c r="L728" s="49">
        <f>IF(Table2[[#This Row],[Order Priority]]=Introduction!$B$45,1,0)</f>
        <v>0</v>
      </c>
      <c r="M728" s="49">
        <f>IF(Table2[[#This Row],[Ship Mode]]=Introduction!$C$42,1,0)</f>
        <v>0</v>
      </c>
      <c r="N728" s="48">
        <f>IF(Table2[[#This Row],[Ship Mode]]=Introduction!$C$44,1,0)</f>
        <v>0</v>
      </c>
      <c r="O728" s="48">
        <f>IF(Table2[[#This Row],[Customer Segment]]=Introduction!$D$45,1,0)</f>
        <v>0</v>
      </c>
      <c r="P728" s="48">
        <f>IF(Table2[[#This Row],[Customer Segment]]=Introduction!$D$42,1,0)</f>
        <v>0</v>
      </c>
      <c r="Q728" s="48">
        <f>IF(Table2[[#This Row],[Customer Segment]]=Introduction!$D$44,1,0)</f>
        <v>0</v>
      </c>
      <c r="R728" s="41">
        <v>25.15</v>
      </c>
      <c r="S7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customFormat="1" x14ac:dyDescent="0.2">
      <c r="A729" s="1" t="s">
        <v>46</v>
      </c>
      <c r="B729" s="1" t="s">
        <v>14</v>
      </c>
      <c r="C729" s="1" t="s">
        <v>47</v>
      </c>
      <c r="D729" s="46">
        <v>0.03</v>
      </c>
      <c r="E729" s="46">
        <v>5.78</v>
      </c>
      <c r="F729" s="46">
        <v>5.37</v>
      </c>
      <c r="G729" s="46">
        <v>0.36</v>
      </c>
      <c r="H729" s="46">
        <v>-63.35</v>
      </c>
      <c r="I729" s="49">
        <f>IF(Table2[[#This Row],[Order Priority]]=Introduction!$B$42,1,0)</f>
        <v>0</v>
      </c>
      <c r="J729" s="49">
        <f>IF(Table2[[#This Row],[Order Priority]]=Introduction!$B$43,1,0)</f>
        <v>0</v>
      </c>
      <c r="K729" s="49">
        <f>IF(Table2[[#This Row],[Order Priority]]=Introduction!$B$44,1,0)</f>
        <v>0</v>
      </c>
      <c r="L729" s="49">
        <f>IF(Table2[[#This Row],[Order Priority]]=Introduction!$B$45,1,0)</f>
        <v>0</v>
      </c>
      <c r="M729" s="49">
        <f>IF(Table2[[#This Row],[Ship Mode]]=Introduction!$C$42,1,0)</f>
        <v>0</v>
      </c>
      <c r="N729" s="48">
        <f>IF(Table2[[#This Row],[Ship Mode]]=Introduction!$C$44,1,0)</f>
        <v>1</v>
      </c>
      <c r="O729" s="48">
        <f>IF(Table2[[#This Row],[Customer Segment]]=Introduction!$D$45,1,0)</f>
        <v>0</v>
      </c>
      <c r="P729" s="48">
        <f>IF(Table2[[#This Row],[Customer Segment]]=Introduction!$D$42,1,0)</f>
        <v>0</v>
      </c>
      <c r="Q729" s="48">
        <f>IF(Table2[[#This Row],[Customer Segment]]=Introduction!$D$44,1,0)</f>
        <v>1</v>
      </c>
      <c r="R729" s="38">
        <v>88.22</v>
      </c>
      <c r="S7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customFormat="1" x14ac:dyDescent="0.2">
      <c r="A730" s="1" t="s">
        <v>1</v>
      </c>
      <c r="B730" s="1" t="s">
        <v>14</v>
      </c>
      <c r="C730" s="1" t="s">
        <v>70</v>
      </c>
      <c r="D730" s="44">
        <v>0.06</v>
      </c>
      <c r="E730" s="44">
        <v>6.48</v>
      </c>
      <c r="F730" s="44">
        <v>8.8800000000000008</v>
      </c>
      <c r="G730" s="44">
        <v>0.37</v>
      </c>
      <c r="H730" s="44">
        <v>-237.47</v>
      </c>
      <c r="I730" s="49">
        <f>IF(Table2[[#This Row],[Order Priority]]=Introduction!$B$42,1,0)</f>
        <v>1</v>
      </c>
      <c r="J730" s="49">
        <f>IF(Table2[[#This Row],[Order Priority]]=Introduction!$B$43,1,0)</f>
        <v>0</v>
      </c>
      <c r="K730" s="49">
        <f>IF(Table2[[#This Row],[Order Priority]]=Introduction!$B$44,1,0)</f>
        <v>0</v>
      </c>
      <c r="L730" s="49">
        <f>IF(Table2[[#This Row],[Order Priority]]=Introduction!$B$45,1,0)</f>
        <v>0</v>
      </c>
      <c r="M730" s="49">
        <f>IF(Table2[[#This Row],[Ship Mode]]=Introduction!$C$42,1,0)</f>
        <v>0</v>
      </c>
      <c r="N730" s="48">
        <f>IF(Table2[[#This Row],[Ship Mode]]=Introduction!$C$44,1,0)</f>
        <v>1</v>
      </c>
      <c r="O730" s="48">
        <f>IF(Table2[[#This Row],[Customer Segment]]=Introduction!$D$45,1,0)</f>
        <v>0</v>
      </c>
      <c r="P730" s="48">
        <f>IF(Table2[[#This Row],[Customer Segment]]=Introduction!$D$42,1,0)</f>
        <v>0</v>
      </c>
      <c r="Q730" s="48">
        <f>IF(Table2[[#This Row],[Customer Segment]]=Introduction!$D$44,1,0)</f>
        <v>0</v>
      </c>
      <c r="R730" s="41">
        <v>125.77</v>
      </c>
      <c r="S7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customFormat="1" x14ac:dyDescent="0.2">
      <c r="A731" s="1" t="s">
        <v>1</v>
      </c>
      <c r="B731" s="1" t="s">
        <v>14</v>
      </c>
      <c r="C731" s="1" t="s">
        <v>47</v>
      </c>
      <c r="D731" s="46">
        <v>0.05</v>
      </c>
      <c r="E731" s="46">
        <v>9.99</v>
      </c>
      <c r="F731" s="46">
        <v>4.78</v>
      </c>
      <c r="G731" s="46">
        <v>0.4</v>
      </c>
      <c r="H731" s="46">
        <v>41.3</v>
      </c>
      <c r="I731" s="49">
        <f>IF(Table2[[#This Row],[Order Priority]]=Introduction!$B$42,1,0)</f>
        <v>1</v>
      </c>
      <c r="J731" s="49">
        <f>IF(Table2[[#This Row],[Order Priority]]=Introduction!$B$43,1,0)</f>
        <v>0</v>
      </c>
      <c r="K731" s="49">
        <f>IF(Table2[[#This Row],[Order Priority]]=Introduction!$B$44,1,0)</f>
        <v>0</v>
      </c>
      <c r="L731" s="49">
        <f>IF(Table2[[#This Row],[Order Priority]]=Introduction!$B$45,1,0)</f>
        <v>0</v>
      </c>
      <c r="M731" s="49">
        <f>IF(Table2[[#This Row],[Ship Mode]]=Introduction!$C$42,1,0)</f>
        <v>0</v>
      </c>
      <c r="N731" s="48">
        <f>IF(Table2[[#This Row],[Ship Mode]]=Introduction!$C$44,1,0)</f>
        <v>1</v>
      </c>
      <c r="O731" s="48">
        <f>IF(Table2[[#This Row],[Customer Segment]]=Introduction!$D$45,1,0)</f>
        <v>0</v>
      </c>
      <c r="P731" s="48">
        <f>IF(Table2[[#This Row],[Customer Segment]]=Introduction!$D$42,1,0)</f>
        <v>0</v>
      </c>
      <c r="Q731" s="48">
        <f>IF(Table2[[#This Row],[Customer Segment]]=Introduction!$D$44,1,0)</f>
        <v>1</v>
      </c>
      <c r="R731" s="38">
        <v>203.37</v>
      </c>
      <c r="S7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customFormat="1" x14ac:dyDescent="0.2">
      <c r="A732" s="1" t="s">
        <v>23</v>
      </c>
      <c r="B732" s="1" t="s">
        <v>14</v>
      </c>
      <c r="C732" s="1" t="s">
        <v>3</v>
      </c>
      <c r="D732" s="44">
        <v>0.06</v>
      </c>
      <c r="E732" s="44">
        <v>4.18</v>
      </c>
      <c r="F732" s="44">
        <v>2.99</v>
      </c>
      <c r="G732" s="44">
        <v>0.37</v>
      </c>
      <c r="H732" s="44">
        <v>-12.718999999999999</v>
      </c>
      <c r="I732" s="49">
        <f>IF(Table2[[#This Row],[Order Priority]]=Introduction!$B$42,1,0)</f>
        <v>0</v>
      </c>
      <c r="J732" s="49">
        <f>IF(Table2[[#This Row],[Order Priority]]=Introduction!$B$43,1,0)</f>
        <v>0</v>
      </c>
      <c r="K732" s="49">
        <f>IF(Table2[[#This Row],[Order Priority]]=Introduction!$B$44,1,0)</f>
        <v>1</v>
      </c>
      <c r="L732" s="49">
        <f>IF(Table2[[#This Row],[Order Priority]]=Introduction!$B$45,1,0)</f>
        <v>0</v>
      </c>
      <c r="M732" s="49">
        <f>IF(Table2[[#This Row],[Ship Mode]]=Introduction!$C$42,1,0)</f>
        <v>0</v>
      </c>
      <c r="N732" s="48">
        <f>IF(Table2[[#This Row],[Ship Mode]]=Introduction!$C$44,1,0)</f>
        <v>1</v>
      </c>
      <c r="O732" s="48">
        <f>IF(Table2[[#This Row],[Customer Segment]]=Introduction!$D$45,1,0)</f>
        <v>1</v>
      </c>
      <c r="P732" s="48">
        <f>IF(Table2[[#This Row],[Customer Segment]]=Introduction!$D$42,1,0)</f>
        <v>0</v>
      </c>
      <c r="Q732" s="48">
        <f>IF(Table2[[#This Row],[Customer Segment]]=Introduction!$D$44,1,0)</f>
        <v>0</v>
      </c>
      <c r="R732" s="41">
        <v>21.34</v>
      </c>
      <c r="S7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customFormat="1" x14ac:dyDescent="0.2">
      <c r="A733" s="1" t="s">
        <v>23</v>
      </c>
      <c r="B733" s="1" t="s">
        <v>14</v>
      </c>
      <c r="C733" s="1" t="s">
        <v>70</v>
      </c>
      <c r="D733" s="46">
        <v>0.09</v>
      </c>
      <c r="E733" s="46">
        <v>6.48</v>
      </c>
      <c r="F733" s="46">
        <v>6.86</v>
      </c>
      <c r="G733" s="46">
        <v>0.37</v>
      </c>
      <c r="H733" s="46">
        <v>-62.23</v>
      </c>
      <c r="I733" s="49">
        <f>IF(Table2[[#This Row],[Order Priority]]=Introduction!$B$42,1,0)</f>
        <v>0</v>
      </c>
      <c r="J733" s="49">
        <f>IF(Table2[[#This Row],[Order Priority]]=Introduction!$B$43,1,0)</f>
        <v>0</v>
      </c>
      <c r="K733" s="49">
        <f>IF(Table2[[#This Row],[Order Priority]]=Introduction!$B$44,1,0)</f>
        <v>1</v>
      </c>
      <c r="L733" s="49">
        <f>IF(Table2[[#This Row],[Order Priority]]=Introduction!$B$45,1,0)</f>
        <v>0</v>
      </c>
      <c r="M733" s="49">
        <f>IF(Table2[[#This Row],[Ship Mode]]=Introduction!$C$42,1,0)</f>
        <v>0</v>
      </c>
      <c r="N733" s="48">
        <f>IF(Table2[[#This Row],[Ship Mode]]=Introduction!$C$44,1,0)</f>
        <v>1</v>
      </c>
      <c r="O733" s="48">
        <f>IF(Table2[[#This Row],[Customer Segment]]=Introduction!$D$45,1,0)</f>
        <v>0</v>
      </c>
      <c r="P733" s="48">
        <f>IF(Table2[[#This Row],[Customer Segment]]=Introduction!$D$42,1,0)</f>
        <v>0</v>
      </c>
      <c r="Q733" s="48">
        <f>IF(Table2[[#This Row],[Customer Segment]]=Introduction!$D$44,1,0)</f>
        <v>0</v>
      </c>
      <c r="R733" s="38">
        <v>50.88</v>
      </c>
      <c r="S7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customFormat="1" x14ac:dyDescent="0.2">
      <c r="A734" s="1" t="s">
        <v>23</v>
      </c>
      <c r="B734" s="1" t="s">
        <v>2</v>
      </c>
      <c r="C734" s="1" t="s">
        <v>15</v>
      </c>
      <c r="D734" s="44">
        <v>0.08</v>
      </c>
      <c r="E734" s="44">
        <v>230.98</v>
      </c>
      <c r="F734" s="44">
        <v>23.78</v>
      </c>
      <c r="G734" s="44">
        <v>0.6</v>
      </c>
      <c r="H734" s="44">
        <v>501.69</v>
      </c>
      <c r="I734" s="49">
        <f>IF(Table2[[#This Row],[Order Priority]]=Introduction!$B$42,1,0)</f>
        <v>0</v>
      </c>
      <c r="J734" s="49">
        <f>IF(Table2[[#This Row],[Order Priority]]=Introduction!$B$43,1,0)</f>
        <v>0</v>
      </c>
      <c r="K734" s="49">
        <f>IF(Table2[[#This Row],[Order Priority]]=Introduction!$B$44,1,0)</f>
        <v>1</v>
      </c>
      <c r="L734" s="49">
        <f>IF(Table2[[#This Row],[Order Priority]]=Introduction!$B$45,1,0)</f>
        <v>0</v>
      </c>
      <c r="M734" s="49">
        <f>IF(Table2[[#This Row],[Ship Mode]]=Introduction!$C$42,1,0)</f>
        <v>1</v>
      </c>
      <c r="N734" s="48">
        <f>IF(Table2[[#This Row],[Ship Mode]]=Introduction!$C$44,1,0)</f>
        <v>0</v>
      </c>
      <c r="O734" s="48">
        <f>IF(Table2[[#This Row],[Customer Segment]]=Introduction!$D$45,1,0)</f>
        <v>0</v>
      </c>
      <c r="P734" s="48">
        <f>IF(Table2[[#This Row],[Customer Segment]]=Introduction!$D$42,1,0)</f>
        <v>1</v>
      </c>
      <c r="Q734" s="48">
        <f>IF(Table2[[#This Row],[Customer Segment]]=Introduction!$D$44,1,0)</f>
        <v>0</v>
      </c>
      <c r="R734" s="41">
        <v>924.8</v>
      </c>
      <c r="S7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customFormat="1" x14ac:dyDescent="0.2">
      <c r="A735" s="1" t="s">
        <v>92</v>
      </c>
      <c r="B735" s="1" t="s">
        <v>14</v>
      </c>
      <c r="C735" s="1" t="s">
        <v>47</v>
      </c>
      <c r="D735" s="46">
        <v>7.0000000000000007E-2</v>
      </c>
      <c r="E735" s="46">
        <v>60.98</v>
      </c>
      <c r="F735" s="46">
        <v>49</v>
      </c>
      <c r="G735" s="46">
        <v>0.59</v>
      </c>
      <c r="H735" s="46">
        <v>-807.89</v>
      </c>
      <c r="I735" s="49">
        <f>IF(Table2[[#This Row],[Order Priority]]=Introduction!$B$42,1,0)</f>
        <v>0</v>
      </c>
      <c r="J735" s="49">
        <f>IF(Table2[[#This Row],[Order Priority]]=Introduction!$B$43,1,0)</f>
        <v>0</v>
      </c>
      <c r="K735" s="49">
        <f>IF(Table2[[#This Row],[Order Priority]]=Introduction!$B$44,1,0)</f>
        <v>0</v>
      </c>
      <c r="L735" s="49">
        <f>IF(Table2[[#This Row],[Order Priority]]=Introduction!$B$45,1,0)</f>
        <v>1</v>
      </c>
      <c r="M735" s="49">
        <f>IF(Table2[[#This Row],[Ship Mode]]=Introduction!$C$42,1,0)</f>
        <v>0</v>
      </c>
      <c r="N735" s="48">
        <f>IF(Table2[[#This Row],[Ship Mode]]=Introduction!$C$44,1,0)</f>
        <v>1</v>
      </c>
      <c r="O735" s="48">
        <f>IF(Table2[[#This Row],[Customer Segment]]=Introduction!$D$45,1,0)</f>
        <v>0</v>
      </c>
      <c r="P735" s="48">
        <f>IF(Table2[[#This Row],[Customer Segment]]=Introduction!$D$42,1,0)</f>
        <v>0</v>
      </c>
      <c r="Q735" s="48">
        <f>IF(Table2[[#This Row],[Customer Segment]]=Introduction!$D$44,1,0)</f>
        <v>1</v>
      </c>
      <c r="R735" s="38">
        <v>410.17</v>
      </c>
      <c r="S7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customFormat="1" x14ac:dyDescent="0.2">
      <c r="A736" s="1" t="s">
        <v>46</v>
      </c>
      <c r="B736" s="1" t="s">
        <v>14</v>
      </c>
      <c r="C736" s="1" t="s">
        <v>47</v>
      </c>
      <c r="D736" s="44">
        <v>0.03</v>
      </c>
      <c r="E736" s="44">
        <v>31.74</v>
      </c>
      <c r="F736" s="44">
        <v>12.62</v>
      </c>
      <c r="G736" s="44">
        <v>0.37</v>
      </c>
      <c r="H736" s="44">
        <v>-4.3010000000000002</v>
      </c>
      <c r="I736" s="49">
        <f>IF(Table2[[#This Row],[Order Priority]]=Introduction!$B$42,1,0)</f>
        <v>0</v>
      </c>
      <c r="J736" s="49">
        <f>IF(Table2[[#This Row],[Order Priority]]=Introduction!$B$43,1,0)</f>
        <v>0</v>
      </c>
      <c r="K736" s="49">
        <f>IF(Table2[[#This Row],[Order Priority]]=Introduction!$B$44,1,0)</f>
        <v>0</v>
      </c>
      <c r="L736" s="49">
        <f>IF(Table2[[#This Row],[Order Priority]]=Introduction!$B$45,1,0)</f>
        <v>0</v>
      </c>
      <c r="M736" s="49">
        <f>IF(Table2[[#This Row],[Ship Mode]]=Introduction!$C$42,1,0)</f>
        <v>0</v>
      </c>
      <c r="N736" s="48">
        <f>IF(Table2[[#This Row],[Ship Mode]]=Introduction!$C$44,1,0)</f>
        <v>1</v>
      </c>
      <c r="O736" s="48">
        <f>IF(Table2[[#This Row],[Customer Segment]]=Introduction!$D$45,1,0)</f>
        <v>0</v>
      </c>
      <c r="P736" s="48">
        <f>IF(Table2[[#This Row],[Customer Segment]]=Introduction!$D$42,1,0)</f>
        <v>0</v>
      </c>
      <c r="Q736" s="48">
        <f>IF(Table2[[#This Row],[Customer Segment]]=Introduction!$D$44,1,0)</f>
        <v>1</v>
      </c>
      <c r="R736" s="41">
        <v>98.7</v>
      </c>
      <c r="S7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customFormat="1" x14ac:dyDescent="0.2">
      <c r="A737" s="1" t="s">
        <v>46</v>
      </c>
      <c r="B737" s="1" t="s">
        <v>2</v>
      </c>
      <c r="C737" s="1" t="s">
        <v>3</v>
      </c>
      <c r="D737" s="46">
        <v>0.06</v>
      </c>
      <c r="E737" s="46">
        <v>113.98</v>
      </c>
      <c r="F737" s="46">
        <v>30</v>
      </c>
      <c r="G737" s="46">
        <v>0.69</v>
      </c>
      <c r="H737" s="46">
        <v>-127.3</v>
      </c>
      <c r="I737" s="49">
        <f>IF(Table2[[#This Row],[Order Priority]]=Introduction!$B$42,1,0)</f>
        <v>0</v>
      </c>
      <c r="J737" s="49">
        <f>IF(Table2[[#This Row],[Order Priority]]=Introduction!$B$43,1,0)</f>
        <v>0</v>
      </c>
      <c r="K737" s="49">
        <f>IF(Table2[[#This Row],[Order Priority]]=Introduction!$B$44,1,0)</f>
        <v>0</v>
      </c>
      <c r="L737" s="49">
        <f>IF(Table2[[#This Row],[Order Priority]]=Introduction!$B$45,1,0)</f>
        <v>0</v>
      </c>
      <c r="M737" s="49">
        <f>IF(Table2[[#This Row],[Ship Mode]]=Introduction!$C$42,1,0)</f>
        <v>1</v>
      </c>
      <c r="N737" s="48">
        <f>IF(Table2[[#This Row],[Ship Mode]]=Introduction!$C$44,1,0)</f>
        <v>0</v>
      </c>
      <c r="O737" s="48">
        <f>IF(Table2[[#This Row],[Customer Segment]]=Introduction!$D$45,1,0)</f>
        <v>1</v>
      </c>
      <c r="P737" s="48">
        <f>IF(Table2[[#This Row],[Customer Segment]]=Introduction!$D$42,1,0)</f>
        <v>0</v>
      </c>
      <c r="Q737" s="48">
        <f>IF(Table2[[#This Row],[Customer Segment]]=Introduction!$D$44,1,0)</f>
        <v>0</v>
      </c>
      <c r="R737" s="38">
        <v>356.14</v>
      </c>
      <c r="S7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customFormat="1" x14ac:dyDescent="0.2">
      <c r="A738" s="1" t="s">
        <v>46</v>
      </c>
      <c r="B738" s="1" t="s">
        <v>14</v>
      </c>
      <c r="C738" s="1" t="s">
        <v>3</v>
      </c>
      <c r="D738" s="44">
        <v>0.05</v>
      </c>
      <c r="E738" s="44">
        <v>6.48</v>
      </c>
      <c r="F738" s="44">
        <v>6.86</v>
      </c>
      <c r="G738" s="44">
        <v>0.37</v>
      </c>
      <c r="H738" s="44">
        <v>-52.77</v>
      </c>
      <c r="I738" s="49">
        <f>IF(Table2[[#This Row],[Order Priority]]=Introduction!$B$42,1,0)</f>
        <v>0</v>
      </c>
      <c r="J738" s="49">
        <f>IF(Table2[[#This Row],[Order Priority]]=Introduction!$B$43,1,0)</f>
        <v>0</v>
      </c>
      <c r="K738" s="49">
        <f>IF(Table2[[#This Row],[Order Priority]]=Introduction!$B$44,1,0)</f>
        <v>0</v>
      </c>
      <c r="L738" s="49">
        <f>IF(Table2[[#This Row],[Order Priority]]=Introduction!$B$45,1,0)</f>
        <v>0</v>
      </c>
      <c r="M738" s="49">
        <f>IF(Table2[[#This Row],[Ship Mode]]=Introduction!$C$42,1,0)</f>
        <v>0</v>
      </c>
      <c r="N738" s="48">
        <f>IF(Table2[[#This Row],[Ship Mode]]=Introduction!$C$44,1,0)</f>
        <v>1</v>
      </c>
      <c r="O738" s="48">
        <f>IF(Table2[[#This Row],[Customer Segment]]=Introduction!$D$45,1,0)</f>
        <v>1</v>
      </c>
      <c r="P738" s="48">
        <f>IF(Table2[[#This Row],[Customer Segment]]=Introduction!$D$42,1,0)</f>
        <v>0</v>
      </c>
      <c r="Q738" s="48">
        <f>IF(Table2[[#This Row],[Customer Segment]]=Introduction!$D$44,1,0)</f>
        <v>0</v>
      </c>
      <c r="R738" s="41">
        <v>27.08</v>
      </c>
      <c r="S7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customFormat="1" x14ac:dyDescent="0.2">
      <c r="A739" s="1" t="s">
        <v>1</v>
      </c>
      <c r="B739" s="1" t="s">
        <v>2</v>
      </c>
      <c r="C739" s="1" t="s">
        <v>3</v>
      </c>
      <c r="D739" s="46">
        <v>0.09</v>
      </c>
      <c r="E739" s="46">
        <v>517.48</v>
      </c>
      <c r="F739" s="46">
        <v>16.63</v>
      </c>
      <c r="G739" s="46">
        <v>0.59</v>
      </c>
      <c r="H739" s="46">
        <v>909.36</v>
      </c>
      <c r="I739" s="49">
        <f>IF(Table2[[#This Row],[Order Priority]]=Introduction!$B$42,1,0)</f>
        <v>1</v>
      </c>
      <c r="J739" s="49">
        <f>IF(Table2[[#This Row],[Order Priority]]=Introduction!$B$43,1,0)</f>
        <v>0</v>
      </c>
      <c r="K739" s="49">
        <f>IF(Table2[[#This Row],[Order Priority]]=Introduction!$B$44,1,0)</f>
        <v>0</v>
      </c>
      <c r="L739" s="49">
        <f>IF(Table2[[#This Row],[Order Priority]]=Introduction!$B$45,1,0)</f>
        <v>0</v>
      </c>
      <c r="M739" s="49">
        <f>IF(Table2[[#This Row],[Ship Mode]]=Introduction!$C$42,1,0)</f>
        <v>1</v>
      </c>
      <c r="N739" s="48">
        <f>IF(Table2[[#This Row],[Ship Mode]]=Introduction!$C$44,1,0)</f>
        <v>0</v>
      </c>
      <c r="O739" s="48">
        <f>IF(Table2[[#This Row],[Customer Segment]]=Introduction!$D$45,1,0)</f>
        <v>1</v>
      </c>
      <c r="P739" s="48">
        <f>IF(Table2[[#This Row],[Customer Segment]]=Introduction!$D$42,1,0)</f>
        <v>0</v>
      </c>
      <c r="Q739" s="48">
        <f>IF(Table2[[#This Row],[Customer Segment]]=Introduction!$D$44,1,0)</f>
        <v>0</v>
      </c>
      <c r="R739" s="38">
        <v>2354.54</v>
      </c>
      <c r="S7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customFormat="1" x14ac:dyDescent="0.2">
      <c r="A740" s="1" t="s">
        <v>46</v>
      </c>
      <c r="B740" s="1" t="s">
        <v>14</v>
      </c>
      <c r="C740" s="1" t="s">
        <v>70</v>
      </c>
      <c r="D740" s="44">
        <v>7.0000000000000007E-2</v>
      </c>
      <c r="E740" s="44">
        <v>6.08</v>
      </c>
      <c r="F740" s="44">
        <v>0.91</v>
      </c>
      <c r="G740" s="44">
        <v>0.51</v>
      </c>
      <c r="H740" s="44">
        <v>19.57</v>
      </c>
      <c r="I740" s="49">
        <f>IF(Table2[[#This Row],[Order Priority]]=Introduction!$B$42,1,0)</f>
        <v>0</v>
      </c>
      <c r="J740" s="49">
        <f>IF(Table2[[#This Row],[Order Priority]]=Introduction!$B$43,1,0)</f>
        <v>0</v>
      </c>
      <c r="K740" s="49">
        <f>IF(Table2[[#This Row],[Order Priority]]=Introduction!$B$44,1,0)</f>
        <v>0</v>
      </c>
      <c r="L740" s="49">
        <f>IF(Table2[[#This Row],[Order Priority]]=Introduction!$B$45,1,0)</f>
        <v>0</v>
      </c>
      <c r="M740" s="49">
        <f>IF(Table2[[#This Row],[Ship Mode]]=Introduction!$C$42,1,0)</f>
        <v>0</v>
      </c>
      <c r="N740" s="48">
        <f>IF(Table2[[#This Row],[Ship Mode]]=Introduction!$C$44,1,0)</f>
        <v>1</v>
      </c>
      <c r="O740" s="48">
        <f>IF(Table2[[#This Row],[Customer Segment]]=Introduction!$D$45,1,0)</f>
        <v>0</v>
      </c>
      <c r="P740" s="48">
        <f>IF(Table2[[#This Row],[Customer Segment]]=Introduction!$D$42,1,0)</f>
        <v>0</v>
      </c>
      <c r="Q740" s="48">
        <f>IF(Table2[[#This Row],[Customer Segment]]=Introduction!$D$44,1,0)</f>
        <v>0</v>
      </c>
      <c r="R740" s="41">
        <v>41.96</v>
      </c>
      <c r="S7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customFormat="1" x14ac:dyDescent="0.2">
      <c r="A741" s="1" t="s">
        <v>46</v>
      </c>
      <c r="B741" s="1" t="s">
        <v>14</v>
      </c>
      <c r="C741" s="1" t="s">
        <v>70</v>
      </c>
      <c r="D741" s="46">
        <v>0.08</v>
      </c>
      <c r="E741" s="46">
        <v>19.899999999999999</v>
      </c>
      <c r="F741" s="46">
        <v>5.29</v>
      </c>
      <c r="G741" s="46">
        <v>0.4</v>
      </c>
      <c r="H741" s="46">
        <v>107.11</v>
      </c>
      <c r="I741" s="49">
        <f>IF(Table2[[#This Row],[Order Priority]]=Introduction!$B$42,1,0)</f>
        <v>0</v>
      </c>
      <c r="J741" s="49">
        <f>IF(Table2[[#This Row],[Order Priority]]=Introduction!$B$43,1,0)</f>
        <v>0</v>
      </c>
      <c r="K741" s="49">
        <f>IF(Table2[[#This Row],[Order Priority]]=Introduction!$B$44,1,0)</f>
        <v>0</v>
      </c>
      <c r="L741" s="49">
        <f>IF(Table2[[#This Row],[Order Priority]]=Introduction!$B$45,1,0)</f>
        <v>0</v>
      </c>
      <c r="M741" s="49">
        <f>IF(Table2[[#This Row],[Ship Mode]]=Introduction!$C$42,1,0)</f>
        <v>0</v>
      </c>
      <c r="N741" s="48">
        <f>IF(Table2[[#This Row],[Ship Mode]]=Introduction!$C$44,1,0)</f>
        <v>1</v>
      </c>
      <c r="O741" s="48">
        <f>IF(Table2[[#This Row],[Customer Segment]]=Introduction!$D$45,1,0)</f>
        <v>0</v>
      </c>
      <c r="P741" s="48">
        <f>IF(Table2[[#This Row],[Customer Segment]]=Introduction!$D$42,1,0)</f>
        <v>0</v>
      </c>
      <c r="Q741" s="48">
        <f>IF(Table2[[#This Row],[Customer Segment]]=Introduction!$D$44,1,0)</f>
        <v>0</v>
      </c>
      <c r="R741" s="38">
        <v>240.46</v>
      </c>
      <c r="S7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customFormat="1" x14ac:dyDescent="0.2">
      <c r="A742" s="1" t="s">
        <v>46</v>
      </c>
      <c r="B742" s="1" t="s">
        <v>14</v>
      </c>
      <c r="C742" s="1" t="s">
        <v>70</v>
      </c>
      <c r="D742" s="44">
        <v>0.02</v>
      </c>
      <c r="E742" s="44">
        <v>3.36</v>
      </c>
      <c r="F742" s="44">
        <v>6.27</v>
      </c>
      <c r="G742" s="44">
        <v>0.4</v>
      </c>
      <c r="H742" s="44">
        <v>-216.154</v>
      </c>
      <c r="I742" s="49">
        <f>IF(Table2[[#This Row],[Order Priority]]=Introduction!$B$42,1,0)</f>
        <v>0</v>
      </c>
      <c r="J742" s="49">
        <f>IF(Table2[[#This Row],[Order Priority]]=Introduction!$B$43,1,0)</f>
        <v>0</v>
      </c>
      <c r="K742" s="49">
        <f>IF(Table2[[#This Row],[Order Priority]]=Introduction!$B$44,1,0)</f>
        <v>0</v>
      </c>
      <c r="L742" s="49">
        <f>IF(Table2[[#This Row],[Order Priority]]=Introduction!$B$45,1,0)</f>
        <v>0</v>
      </c>
      <c r="M742" s="49">
        <f>IF(Table2[[#This Row],[Ship Mode]]=Introduction!$C$42,1,0)</f>
        <v>0</v>
      </c>
      <c r="N742" s="48">
        <f>IF(Table2[[#This Row],[Ship Mode]]=Introduction!$C$44,1,0)</f>
        <v>1</v>
      </c>
      <c r="O742" s="48">
        <f>IF(Table2[[#This Row],[Customer Segment]]=Introduction!$D$45,1,0)</f>
        <v>0</v>
      </c>
      <c r="P742" s="48">
        <f>IF(Table2[[#This Row],[Customer Segment]]=Introduction!$D$42,1,0)</f>
        <v>0</v>
      </c>
      <c r="Q742" s="48">
        <f>IF(Table2[[#This Row],[Customer Segment]]=Introduction!$D$44,1,0)</f>
        <v>0</v>
      </c>
      <c r="R742" s="41">
        <v>74.08</v>
      </c>
      <c r="S7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customFormat="1" x14ac:dyDescent="0.2">
      <c r="A743" s="1" t="s">
        <v>1</v>
      </c>
      <c r="B743" s="1" t="s">
        <v>14</v>
      </c>
      <c r="C743" s="1" t="s">
        <v>3</v>
      </c>
      <c r="D743" s="46">
        <v>0.02</v>
      </c>
      <c r="E743" s="46">
        <v>161.55000000000001</v>
      </c>
      <c r="F743" s="46">
        <v>19.989999999999998</v>
      </c>
      <c r="G743" s="46">
        <v>0.66</v>
      </c>
      <c r="H743" s="46">
        <v>664.51800000000003</v>
      </c>
      <c r="I743" s="49">
        <f>IF(Table2[[#This Row],[Order Priority]]=Introduction!$B$42,1,0)</f>
        <v>1</v>
      </c>
      <c r="J743" s="49">
        <f>IF(Table2[[#This Row],[Order Priority]]=Introduction!$B$43,1,0)</f>
        <v>0</v>
      </c>
      <c r="K743" s="49">
        <f>IF(Table2[[#This Row],[Order Priority]]=Introduction!$B$44,1,0)</f>
        <v>0</v>
      </c>
      <c r="L743" s="49">
        <f>IF(Table2[[#This Row],[Order Priority]]=Introduction!$B$45,1,0)</f>
        <v>0</v>
      </c>
      <c r="M743" s="49">
        <f>IF(Table2[[#This Row],[Ship Mode]]=Introduction!$C$42,1,0)</f>
        <v>0</v>
      </c>
      <c r="N743" s="48">
        <f>IF(Table2[[#This Row],[Ship Mode]]=Introduction!$C$44,1,0)</f>
        <v>1</v>
      </c>
      <c r="O743" s="48">
        <f>IF(Table2[[#This Row],[Customer Segment]]=Introduction!$D$45,1,0)</f>
        <v>1</v>
      </c>
      <c r="P743" s="48">
        <f>IF(Table2[[#This Row],[Customer Segment]]=Introduction!$D$42,1,0)</f>
        <v>0</v>
      </c>
      <c r="Q743" s="48">
        <f>IF(Table2[[#This Row],[Customer Segment]]=Introduction!$D$44,1,0)</f>
        <v>0</v>
      </c>
      <c r="R743" s="38">
        <v>657.61</v>
      </c>
      <c r="S7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customFormat="1" x14ac:dyDescent="0.2">
      <c r="A744" s="1" t="s">
        <v>1</v>
      </c>
      <c r="B744" s="1" t="s">
        <v>14</v>
      </c>
      <c r="C744" s="1" t="s">
        <v>70</v>
      </c>
      <c r="D744" s="44">
        <v>0.02</v>
      </c>
      <c r="E744" s="44">
        <v>11.55</v>
      </c>
      <c r="F744" s="44">
        <v>2.36</v>
      </c>
      <c r="G744" s="44">
        <v>0.55000000000000004</v>
      </c>
      <c r="H744" s="44">
        <v>1289.3820000000001</v>
      </c>
      <c r="I744" s="49">
        <f>IF(Table2[[#This Row],[Order Priority]]=Introduction!$B$42,1,0)</f>
        <v>1</v>
      </c>
      <c r="J744" s="49">
        <f>IF(Table2[[#This Row],[Order Priority]]=Introduction!$B$43,1,0)</f>
        <v>0</v>
      </c>
      <c r="K744" s="49">
        <f>IF(Table2[[#This Row],[Order Priority]]=Introduction!$B$44,1,0)</f>
        <v>0</v>
      </c>
      <c r="L744" s="49">
        <f>IF(Table2[[#This Row],[Order Priority]]=Introduction!$B$45,1,0)</f>
        <v>0</v>
      </c>
      <c r="M744" s="49">
        <f>IF(Table2[[#This Row],[Ship Mode]]=Introduction!$C$42,1,0)</f>
        <v>0</v>
      </c>
      <c r="N744" s="48">
        <f>IF(Table2[[#This Row],[Ship Mode]]=Introduction!$C$44,1,0)</f>
        <v>1</v>
      </c>
      <c r="O744" s="48">
        <f>IF(Table2[[#This Row],[Customer Segment]]=Introduction!$D$45,1,0)</f>
        <v>0</v>
      </c>
      <c r="P744" s="48">
        <f>IF(Table2[[#This Row],[Customer Segment]]=Introduction!$D$42,1,0)</f>
        <v>0</v>
      </c>
      <c r="Q744" s="48">
        <f>IF(Table2[[#This Row],[Customer Segment]]=Introduction!$D$44,1,0)</f>
        <v>0</v>
      </c>
      <c r="R744" s="41">
        <v>159.53</v>
      </c>
      <c r="S7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customFormat="1" x14ac:dyDescent="0.2">
      <c r="A745" s="1" t="s">
        <v>13</v>
      </c>
      <c r="B745" s="1" t="s">
        <v>14</v>
      </c>
      <c r="C745" s="1" t="s">
        <v>47</v>
      </c>
      <c r="D745" s="46">
        <v>7.0000000000000007E-2</v>
      </c>
      <c r="E745" s="46">
        <v>51.98</v>
      </c>
      <c r="F745" s="46">
        <v>10.17</v>
      </c>
      <c r="G745" s="46">
        <v>0.37</v>
      </c>
      <c r="H745" s="46">
        <v>439.78530000000001</v>
      </c>
      <c r="I745" s="49">
        <f>IF(Table2[[#This Row],[Order Priority]]=Introduction!$B$42,1,0)</f>
        <v>0</v>
      </c>
      <c r="J745" s="49">
        <f>IF(Table2[[#This Row],[Order Priority]]=Introduction!$B$43,1,0)</f>
        <v>1</v>
      </c>
      <c r="K745" s="49">
        <f>IF(Table2[[#This Row],[Order Priority]]=Introduction!$B$44,1,0)</f>
        <v>0</v>
      </c>
      <c r="L745" s="49">
        <f>IF(Table2[[#This Row],[Order Priority]]=Introduction!$B$45,1,0)</f>
        <v>0</v>
      </c>
      <c r="M745" s="49">
        <f>IF(Table2[[#This Row],[Ship Mode]]=Introduction!$C$42,1,0)</f>
        <v>0</v>
      </c>
      <c r="N745" s="48">
        <f>IF(Table2[[#This Row],[Ship Mode]]=Introduction!$C$44,1,0)</f>
        <v>1</v>
      </c>
      <c r="O745" s="48">
        <f>IF(Table2[[#This Row],[Customer Segment]]=Introduction!$D$45,1,0)</f>
        <v>0</v>
      </c>
      <c r="P745" s="48">
        <f>IF(Table2[[#This Row],[Customer Segment]]=Introduction!$D$42,1,0)</f>
        <v>0</v>
      </c>
      <c r="Q745" s="48">
        <f>IF(Table2[[#This Row],[Customer Segment]]=Introduction!$D$44,1,0)</f>
        <v>1</v>
      </c>
      <c r="R745" s="38">
        <v>637.37</v>
      </c>
      <c r="S7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customFormat="1" x14ac:dyDescent="0.2">
      <c r="A746" s="1" t="s">
        <v>13</v>
      </c>
      <c r="B746" s="1" t="s">
        <v>2</v>
      </c>
      <c r="C746" s="1" t="s">
        <v>47</v>
      </c>
      <c r="D746" s="44">
        <v>0.1</v>
      </c>
      <c r="E746" s="44">
        <v>80.97</v>
      </c>
      <c r="F746" s="44">
        <v>33.6</v>
      </c>
      <c r="G746" s="44">
        <v>0.37</v>
      </c>
      <c r="H746" s="44">
        <v>-149.4573</v>
      </c>
      <c r="I746" s="49">
        <f>IF(Table2[[#This Row],[Order Priority]]=Introduction!$B$42,1,0)</f>
        <v>0</v>
      </c>
      <c r="J746" s="49">
        <f>IF(Table2[[#This Row],[Order Priority]]=Introduction!$B$43,1,0)</f>
        <v>1</v>
      </c>
      <c r="K746" s="49">
        <f>IF(Table2[[#This Row],[Order Priority]]=Introduction!$B$44,1,0)</f>
        <v>0</v>
      </c>
      <c r="L746" s="49">
        <f>IF(Table2[[#This Row],[Order Priority]]=Introduction!$B$45,1,0)</f>
        <v>0</v>
      </c>
      <c r="M746" s="49">
        <f>IF(Table2[[#This Row],[Ship Mode]]=Introduction!$C$42,1,0)</f>
        <v>1</v>
      </c>
      <c r="N746" s="48">
        <f>IF(Table2[[#This Row],[Ship Mode]]=Introduction!$C$44,1,0)</f>
        <v>0</v>
      </c>
      <c r="O746" s="48">
        <f>IF(Table2[[#This Row],[Customer Segment]]=Introduction!$D$45,1,0)</f>
        <v>0</v>
      </c>
      <c r="P746" s="48">
        <f>IF(Table2[[#This Row],[Customer Segment]]=Introduction!$D$42,1,0)</f>
        <v>0</v>
      </c>
      <c r="Q746" s="48">
        <f>IF(Table2[[#This Row],[Customer Segment]]=Introduction!$D$44,1,0)</f>
        <v>1</v>
      </c>
      <c r="R746" s="41">
        <v>232.16</v>
      </c>
      <c r="S7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customFormat="1" x14ac:dyDescent="0.2">
      <c r="A747" s="1" t="s">
        <v>23</v>
      </c>
      <c r="B747" s="1" t="s">
        <v>63</v>
      </c>
      <c r="C747" s="1" t="s">
        <v>3</v>
      </c>
      <c r="D747" s="46">
        <v>0.09</v>
      </c>
      <c r="E747" s="46">
        <v>5.34</v>
      </c>
      <c r="F747" s="46">
        <v>2.99</v>
      </c>
      <c r="G747" s="46">
        <v>0.38</v>
      </c>
      <c r="H747" s="46">
        <v>9.4860000000000007</v>
      </c>
      <c r="I747" s="49">
        <f>IF(Table2[[#This Row],[Order Priority]]=Introduction!$B$42,1,0)</f>
        <v>0</v>
      </c>
      <c r="J747" s="49">
        <f>IF(Table2[[#This Row],[Order Priority]]=Introduction!$B$43,1,0)</f>
        <v>0</v>
      </c>
      <c r="K747" s="49">
        <f>IF(Table2[[#This Row],[Order Priority]]=Introduction!$B$44,1,0)</f>
        <v>1</v>
      </c>
      <c r="L747" s="49">
        <f>IF(Table2[[#This Row],[Order Priority]]=Introduction!$B$45,1,0)</f>
        <v>0</v>
      </c>
      <c r="M747" s="49">
        <f>IF(Table2[[#This Row],[Ship Mode]]=Introduction!$C$42,1,0)</f>
        <v>0</v>
      </c>
      <c r="N747" s="48">
        <f>IF(Table2[[#This Row],[Ship Mode]]=Introduction!$C$44,1,0)</f>
        <v>0</v>
      </c>
      <c r="O747" s="48">
        <f>IF(Table2[[#This Row],[Customer Segment]]=Introduction!$D$45,1,0)</f>
        <v>1</v>
      </c>
      <c r="P747" s="48">
        <f>IF(Table2[[#This Row],[Customer Segment]]=Introduction!$D$42,1,0)</f>
        <v>0</v>
      </c>
      <c r="Q747" s="48">
        <f>IF(Table2[[#This Row],[Customer Segment]]=Introduction!$D$44,1,0)</f>
        <v>0</v>
      </c>
      <c r="R747" s="38">
        <v>95.1</v>
      </c>
      <c r="S7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customFormat="1" x14ac:dyDescent="0.2">
      <c r="A748" s="1" t="s">
        <v>23</v>
      </c>
      <c r="B748" s="1" t="s">
        <v>2</v>
      </c>
      <c r="C748" s="1" t="s">
        <v>3</v>
      </c>
      <c r="D748" s="44">
        <v>7.0000000000000007E-2</v>
      </c>
      <c r="E748" s="44">
        <v>140.97999999999999</v>
      </c>
      <c r="F748" s="44">
        <v>53.48</v>
      </c>
      <c r="G748" s="44">
        <v>0.65</v>
      </c>
      <c r="H748" s="44">
        <v>-263.64999999999998</v>
      </c>
      <c r="I748" s="49">
        <f>IF(Table2[[#This Row],[Order Priority]]=Introduction!$B$42,1,0)</f>
        <v>0</v>
      </c>
      <c r="J748" s="49">
        <f>IF(Table2[[#This Row],[Order Priority]]=Introduction!$B$43,1,0)</f>
        <v>0</v>
      </c>
      <c r="K748" s="49">
        <f>IF(Table2[[#This Row],[Order Priority]]=Introduction!$B$44,1,0)</f>
        <v>1</v>
      </c>
      <c r="L748" s="49">
        <f>IF(Table2[[#This Row],[Order Priority]]=Introduction!$B$45,1,0)</f>
        <v>0</v>
      </c>
      <c r="M748" s="49">
        <f>IF(Table2[[#This Row],[Ship Mode]]=Introduction!$C$42,1,0)</f>
        <v>1</v>
      </c>
      <c r="N748" s="48">
        <f>IF(Table2[[#This Row],[Ship Mode]]=Introduction!$C$44,1,0)</f>
        <v>0</v>
      </c>
      <c r="O748" s="48">
        <f>IF(Table2[[#This Row],[Customer Segment]]=Introduction!$D$45,1,0)</f>
        <v>1</v>
      </c>
      <c r="P748" s="48">
        <f>IF(Table2[[#This Row],[Customer Segment]]=Introduction!$D$42,1,0)</f>
        <v>0</v>
      </c>
      <c r="Q748" s="48">
        <f>IF(Table2[[#This Row],[Customer Segment]]=Introduction!$D$44,1,0)</f>
        <v>0</v>
      </c>
      <c r="R748" s="41">
        <v>734.74</v>
      </c>
      <c r="S7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customFormat="1" x14ac:dyDescent="0.2">
      <c r="A749" s="1" t="s">
        <v>23</v>
      </c>
      <c r="B749" s="1" t="s">
        <v>14</v>
      </c>
      <c r="C749" s="1" t="s">
        <v>3</v>
      </c>
      <c r="D749" s="46">
        <v>0.06</v>
      </c>
      <c r="E749" s="46">
        <v>205.99</v>
      </c>
      <c r="F749" s="46">
        <v>5.26</v>
      </c>
      <c r="G749" s="46">
        <v>0.56000000000000005</v>
      </c>
      <c r="H749" s="46">
        <v>890.18100000000004</v>
      </c>
      <c r="I749" s="49">
        <f>IF(Table2[[#This Row],[Order Priority]]=Introduction!$B$42,1,0)</f>
        <v>0</v>
      </c>
      <c r="J749" s="49">
        <f>IF(Table2[[#This Row],[Order Priority]]=Introduction!$B$43,1,0)</f>
        <v>0</v>
      </c>
      <c r="K749" s="49">
        <f>IF(Table2[[#This Row],[Order Priority]]=Introduction!$B$44,1,0)</f>
        <v>1</v>
      </c>
      <c r="L749" s="49">
        <f>IF(Table2[[#This Row],[Order Priority]]=Introduction!$B$45,1,0)</f>
        <v>0</v>
      </c>
      <c r="M749" s="49">
        <f>IF(Table2[[#This Row],[Ship Mode]]=Introduction!$C$42,1,0)</f>
        <v>0</v>
      </c>
      <c r="N749" s="48">
        <f>IF(Table2[[#This Row],[Ship Mode]]=Introduction!$C$44,1,0)</f>
        <v>1</v>
      </c>
      <c r="O749" s="48">
        <f>IF(Table2[[#This Row],[Customer Segment]]=Introduction!$D$45,1,0)</f>
        <v>1</v>
      </c>
      <c r="P749" s="48">
        <f>IF(Table2[[#This Row],[Customer Segment]]=Introduction!$D$42,1,0)</f>
        <v>0</v>
      </c>
      <c r="Q749" s="48">
        <f>IF(Table2[[#This Row],[Customer Segment]]=Introduction!$D$44,1,0)</f>
        <v>0</v>
      </c>
      <c r="R749" s="38">
        <v>1882.87</v>
      </c>
      <c r="S7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customFormat="1" x14ac:dyDescent="0.2">
      <c r="A750" s="1" t="s">
        <v>23</v>
      </c>
      <c r="B750" s="1" t="s">
        <v>2</v>
      </c>
      <c r="C750" s="1" t="s">
        <v>15</v>
      </c>
      <c r="D750" s="44">
        <v>0.01</v>
      </c>
      <c r="E750" s="44">
        <v>300.98</v>
      </c>
      <c r="F750" s="44">
        <v>64.73</v>
      </c>
      <c r="G750" s="44">
        <v>0.56000000000000005</v>
      </c>
      <c r="H750" s="44">
        <v>-48.874000000000002</v>
      </c>
      <c r="I750" s="49">
        <f>IF(Table2[[#This Row],[Order Priority]]=Introduction!$B$42,1,0)</f>
        <v>0</v>
      </c>
      <c r="J750" s="49">
        <f>IF(Table2[[#This Row],[Order Priority]]=Introduction!$B$43,1,0)</f>
        <v>0</v>
      </c>
      <c r="K750" s="49">
        <f>IF(Table2[[#This Row],[Order Priority]]=Introduction!$B$44,1,0)</f>
        <v>1</v>
      </c>
      <c r="L750" s="49">
        <f>IF(Table2[[#This Row],[Order Priority]]=Introduction!$B$45,1,0)</f>
        <v>0</v>
      </c>
      <c r="M750" s="49">
        <f>IF(Table2[[#This Row],[Ship Mode]]=Introduction!$C$42,1,0)</f>
        <v>1</v>
      </c>
      <c r="N750" s="48">
        <f>IF(Table2[[#This Row],[Ship Mode]]=Introduction!$C$44,1,0)</f>
        <v>0</v>
      </c>
      <c r="O750" s="48">
        <f>IF(Table2[[#This Row],[Customer Segment]]=Introduction!$D$45,1,0)</f>
        <v>0</v>
      </c>
      <c r="P750" s="48">
        <f>IF(Table2[[#This Row],[Customer Segment]]=Introduction!$D$42,1,0)</f>
        <v>1</v>
      </c>
      <c r="Q750" s="48">
        <f>IF(Table2[[#This Row],[Customer Segment]]=Introduction!$D$44,1,0)</f>
        <v>0</v>
      </c>
      <c r="R750" s="41">
        <v>974.14</v>
      </c>
      <c r="S7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customFormat="1" x14ac:dyDescent="0.2">
      <c r="A751" s="1" t="s">
        <v>13</v>
      </c>
      <c r="B751" s="1" t="s">
        <v>14</v>
      </c>
      <c r="C751" s="1" t="s">
        <v>47</v>
      </c>
      <c r="D751" s="46">
        <v>0.04</v>
      </c>
      <c r="E751" s="46">
        <v>19.23</v>
      </c>
      <c r="F751" s="46">
        <v>6.15</v>
      </c>
      <c r="G751" s="46">
        <v>0.44</v>
      </c>
      <c r="H751" s="46">
        <v>152.4348</v>
      </c>
      <c r="I751" s="49">
        <f>IF(Table2[[#This Row],[Order Priority]]=Introduction!$B$42,1,0)</f>
        <v>0</v>
      </c>
      <c r="J751" s="49">
        <f>IF(Table2[[#This Row],[Order Priority]]=Introduction!$B$43,1,0)</f>
        <v>1</v>
      </c>
      <c r="K751" s="49">
        <f>IF(Table2[[#This Row],[Order Priority]]=Introduction!$B$44,1,0)</f>
        <v>0</v>
      </c>
      <c r="L751" s="49">
        <f>IF(Table2[[#This Row],[Order Priority]]=Introduction!$B$45,1,0)</f>
        <v>0</v>
      </c>
      <c r="M751" s="49">
        <f>IF(Table2[[#This Row],[Ship Mode]]=Introduction!$C$42,1,0)</f>
        <v>0</v>
      </c>
      <c r="N751" s="48">
        <f>IF(Table2[[#This Row],[Ship Mode]]=Introduction!$C$44,1,0)</f>
        <v>1</v>
      </c>
      <c r="O751" s="48">
        <f>IF(Table2[[#This Row],[Customer Segment]]=Introduction!$D$45,1,0)</f>
        <v>0</v>
      </c>
      <c r="P751" s="48">
        <f>IF(Table2[[#This Row],[Customer Segment]]=Introduction!$D$42,1,0)</f>
        <v>0</v>
      </c>
      <c r="Q751" s="48">
        <f>IF(Table2[[#This Row],[Customer Segment]]=Introduction!$D$44,1,0)</f>
        <v>1</v>
      </c>
      <c r="R751" s="38">
        <v>220.92</v>
      </c>
      <c r="S7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customFormat="1" x14ac:dyDescent="0.2">
      <c r="A752" s="1" t="s">
        <v>23</v>
      </c>
      <c r="B752" s="1" t="s">
        <v>63</v>
      </c>
      <c r="C752" s="1" t="s">
        <v>70</v>
      </c>
      <c r="D752" s="44">
        <v>0.01</v>
      </c>
      <c r="E752" s="44">
        <v>7.64</v>
      </c>
      <c r="F752" s="44">
        <v>1.39</v>
      </c>
      <c r="G752" s="44">
        <v>0.36</v>
      </c>
      <c r="H752" s="44">
        <v>-1676.6120000000001</v>
      </c>
      <c r="I752" s="49">
        <f>IF(Table2[[#This Row],[Order Priority]]=Introduction!$B$42,1,0)</f>
        <v>0</v>
      </c>
      <c r="J752" s="49">
        <f>IF(Table2[[#This Row],[Order Priority]]=Introduction!$B$43,1,0)</f>
        <v>0</v>
      </c>
      <c r="K752" s="49">
        <f>IF(Table2[[#This Row],[Order Priority]]=Introduction!$B$44,1,0)</f>
        <v>1</v>
      </c>
      <c r="L752" s="49">
        <f>IF(Table2[[#This Row],[Order Priority]]=Introduction!$B$45,1,0)</f>
        <v>0</v>
      </c>
      <c r="M752" s="49">
        <f>IF(Table2[[#This Row],[Ship Mode]]=Introduction!$C$42,1,0)</f>
        <v>0</v>
      </c>
      <c r="N752" s="48">
        <f>IF(Table2[[#This Row],[Ship Mode]]=Introduction!$C$44,1,0)</f>
        <v>0</v>
      </c>
      <c r="O752" s="48">
        <f>IF(Table2[[#This Row],[Customer Segment]]=Introduction!$D$45,1,0)</f>
        <v>0</v>
      </c>
      <c r="P752" s="48">
        <f>IF(Table2[[#This Row],[Customer Segment]]=Introduction!$D$42,1,0)</f>
        <v>0</v>
      </c>
      <c r="Q752" s="48">
        <f>IF(Table2[[#This Row],[Customer Segment]]=Introduction!$D$44,1,0)</f>
        <v>0</v>
      </c>
      <c r="R752" s="41">
        <v>73.290000000000006</v>
      </c>
      <c r="S7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customFormat="1" x14ac:dyDescent="0.2">
      <c r="A753" s="1" t="s">
        <v>23</v>
      </c>
      <c r="B753" s="1" t="s">
        <v>2</v>
      </c>
      <c r="C753" s="1" t="s">
        <v>70</v>
      </c>
      <c r="D753" s="46">
        <v>7.0000000000000007E-2</v>
      </c>
      <c r="E753" s="46">
        <v>400.97</v>
      </c>
      <c r="F753" s="46">
        <v>48.26</v>
      </c>
      <c r="G753" s="46">
        <v>0.36</v>
      </c>
      <c r="H753" s="46">
        <v>45.127800000000001</v>
      </c>
      <c r="I753" s="49">
        <f>IF(Table2[[#This Row],[Order Priority]]=Introduction!$B$42,1,0)</f>
        <v>0</v>
      </c>
      <c r="J753" s="49">
        <f>IF(Table2[[#This Row],[Order Priority]]=Introduction!$B$43,1,0)</f>
        <v>0</v>
      </c>
      <c r="K753" s="49">
        <f>IF(Table2[[#This Row],[Order Priority]]=Introduction!$B$44,1,0)</f>
        <v>1</v>
      </c>
      <c r="L753" s="49">
        <f>IF(Table2[[#This Row],[Order Priority]]=Introduction!$B$45,1,0)</f>
        <v>0</v>
      </c>
      <c r="M753" s="49">
        <f>IF(Table2[[#This Row],[Ship Mode]]=Introduction!$C$42,1,0)</f>
        <v>1</v>
      </c>
      <c r="N753" s="48">
        <f>IF(Table2[[#This Row],[Ship Mode]]=Introduction!$C$44,1,0)</f>
        <v>0</v>
      </c>
      <c r="O753" s="48">
        <f>IF(Table2[[#This Row],[Customer Segment]]=Introduction!$D$45,1,0)</f>
        <v>0</v>
      </c>
      <c r="P753" s="48">
        <f>IF(Table2[[#This Row],[Customer Segment]]=Introduction!$D$42,1,0)</f>
        <v>0</v>
      </c>
      <c r="Q753" s="48">
        <f>IF(Table2[[#This Row],[Customer Segment]]=Introduction!$D$44,1,0)</f>
        <v>0</v>
      </c>
      <c r="R753" s="38">
        <v>2961.32</v>
      </c>
      <c r="S7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customFormat="1" x14ac:dyDescent="0.2">
      <c r="A754" s="1" t="s">
        <v>23</v>
      </c>
      <c r="B754" s="1" t="s">
        <v>14</v>
      </c>
      <c r="C754" s="1" t="s">
        <v>15</v>
      </c>
      <c r="D754" s="44">
        <v>0.09</v>
      </c>
      <c r="E754" s="44">
        <v>6783.02</v>
      </c>
      <c r="F754" s="44">
        <v>24.49</v>
      </c>
      <c r="G754" s="44">
        <v>0.39</v>
      </c>
      <c r="H754" s="44">
        <v>-14140.7016</v>
      </c>
      <c r="I754" s="49">
        <f>IF(Table2[[#This Row],[Order Priority]]=Introduction!$B$42,1,0)</f>
        <v>0</v>
      </c>
      <c r="J754" s="49">
        <f>IF(Table2[[#This Row],[Order Priority]]=Introduction!$B$43,1,0)</f>
        <v>0</v>
      </c>
      <c r="K754" s="49">
        <f>IF(Table2[[#This Row],[Order Priority]]=Introduction!$B$44,1,0)</f>
        <v>1</v>
      </c>
      <c r="L754" s="49">
        <f>IF(Table2[[#This Row],[Order Priority]]=Introduction!$B$45,1,0)</f>
        <v>0</v>
      </c>
      <c r="M754" s="49">
        <f>IF(Table2[[#This Row],[Ship Mode]]=Introduction!$C$42,1,0)</f>
        <v>0</v>
      </c>
      <c r="N754" s="48">
        <f>IF(Table2[[#This Row],[Ship Mode]]=Introduction!$C$44,1,0)</f>
        <v>1</v>
      </c>
      <c r="O754" s="48">
        <f>IF(Table2[[#This Row],[Customer Segment]]=Introduction!$D$45,1,0)</f>
        <v>0</v>
      </c>
      <c r="P754" s="48">
        <f>IF(Table2[[#This Row],[Customer Segment]]=Introduction!$D$42,1,0)</f>
        <v>1</v>
      </c>
      <c r="Q754" s="48">
        <f>IF(Table2[[#This Row],[Customer Segment]]=Introduction!$D$44,1,0)</f>
        <v>0</v>
      </c>
      <c r="R754" s="41">
        <v>6296</v>
      </c>
      <c r="S7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customFormat="1" x14ac:dyDescent="0.2">
      <c r="A755" s="1" t="s">
        <v>92</v>
      </c>
      <c r="B755" s="1" t="s">
        <v>63</v>
      </c>
      <c r="C755" s="1" t="s">
        <v>47</v>
      </c>
      <c r="D755" s="46">
        <v>0.01</v>
      </c>
      <c r="E755" s="46">
        <v>99.99</v>
      </c>
      <c r="F755" s="46">
        <v>19.989999999999998</v>
      </c>
      <c r="G755" s="46">
        <v>0.52</v>
      </c>
      <c r="H755" s="46">
        <v>90.024000000000001</v>
      </c>
      <c r="I755" s="49">
        <f>IF(Table2[[#This Row],[Order Priority]]=Introduction!$B$42,1,0)</f>
        <v>0</v>
      </c>
      <c r="J755" s="49">
        <f>IF(Table2[[#This Row],[Order Priority]]=Introduction!$B$43,1,0)</f>
        <v>0</v>
      </c>
      <c r="K755" s="49">
        <f>IF(Table2[[#This Row],[Order Priority]]=Introduction!$B$44,1,0)</f>
        <v>0</v>
      </c>
      <c r="L755" s="49">
        <f>IF(Table2[[#This Row],[Order Priority]]=Introduction!$B$45,1,0)</f>
        <v>1</v>
      </c>
      <c r="M755" s="49">
        <f>IF(Table2[[#This Row],[Ship Mode]]=Introduction!$C$42,1,0)</f>
        <v>0</v>
      </c>
      <c r="N755" s="48">
        <f>IF(Table2[[#This Row],[Ship Mode]]=Introduction!$C$44,1,0)</f>
        <v>0</v>
      </c>
      <c r="O755" s="48">
        <f>IF(Table2[[#This Row],[Customer Segment]]=Introduction!$D$45,1,0)</f>
        <v>0</v>
      </c>
      <c r="P755" s="48">
        <f>IF(Table2[[#This Row],[Customer Segment]]=Introduction!$D$42,1,0)</f>
        <v>0</v>
      </c>
      <c r="Q755" s="48">
        <f>IF(Table2[[#This Row],[Customer Segment]]=Introduction!$D$44,1,0)</f>
        <v>1</v>
      </c>
      <c r="R755" s="38">
        <v>202.98</v>
      </c>
      <c r="S7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customFormat="1" x14ac:dyDescent="0.2">
      <c r="A756" s="1" t="s">
        <v>92</v>
      </c>
      <c r="B756" s="1" t="s">
        <v>14</v>
      </c>
      <c r="C756" s="1" t="s">
        <v>15</v>
      </c>
      <c r="D756" s="44">
        <v>0.1</v>
      </c>
      <c r="E756" s="44">
        <v>4.9800000000000004</v>
      </c>
      <c r="F756" s="44">
        <v>7.54</v>
      </c>
      <c r="G756" s="44">
        <v>0.38</v>
      </c>
      <c r="H756" s="44">
        <v>45.078000000000003</v>
      </c>
      <c r="I756" s="49">
        <f>IF(Table2[[#This Row],[Order Priority]]=Introduction!$B$42,1,0)</f>
        <v>0</v>
      </c>
      <c r="J756" s="49">
        <f>IF(Table2[[#This Row],[Order Priority]]=Introduction!$B$43,1,0)</f>
        <v>0</v>
      </c>
      <c r="K756" s="49">
        <f>IF(Table2[[#This Row],[Order Priority]]=Introduction!$B$44,1,0)</f>
        <v>0</v>
      </c>
      <c r="L756" s="49">
        <f>IF(Table2[[#This Row],[Order Priority]]=Introduction!$B$45,1,0)</f>
        <v>1</v>
      </c>
      <c r="M756" s="49">
        <f>IF(Table2[[#This Row],[Ship Mode]]=Introduction!$C$42,1,0)</f>
        <v>0</v>
      </c>
      <c r="N756" s="48">
        <f>IF(Table2[[#This Row],[Ship Mode]]=Introduction!$C$44,1,0)</f>
        <v>1</v>
      </c>
      <c r="O756" s="48">
        <f>IF(Table2[[#This Row],[Customer Segment]]=Introduction!$D$45,1,0)</f>
        <v>0</v>
      </c>
      <c r="P756" s="48">
        <f>IF(Table2[[#This Row],[Customer Segment]]=Introduction!$D$42,1,0)</f>
        <v>1</v>
      </c>
      <c r="Q756" s="48">
        <f>IF(Table2[[#This Row],[Customer Segment]]=Introduction!$D$44,1,0)</f>
        <v>0</v>
      </c>
      <c r="R756" s="41">
        <v>43.84</v>
      </c>
      <c r="S7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customFormat="1" x14ac:dyDescent="0.2">
      <c r="A757" s="1" t="s">
        <v>92</v>
      </c>
      <c r="B757" s="1" t="s">
        <v>14</v>
      </c>
      <c r="C757" s="1" t="s">
        <v>15</v>
      </c>
      <c r="D757" s="46">
        <v>0</v>
      </c>
      <c r="E757" s="46">
        <v>22.84</v>
      </c>
      <c r="F757" s="46">
        <v>8.18</v>
      </c>
      <c r="G757" s="46">
        <v>0.39</v>
      </c>
      <c r="H757" s="46">
        <v>-110.376</v>
      </c>
      <c r="I757" s="49">
        <f>IF(Table2[[#This Row],[Order Priority]]=Introduction!$B$42,1,0)</f>
        <v>0</v>
      </c>
      <c r="J757" s="49">
        <f>IF(Table2[[#This Row],[Order Priority]]=Introduction!$B$43,1,0)</f>
        <v>0</v>
      </c>
      <c r="K757" s="49">
        <f>IF(Table2[[#This Row],[Order Priority]]=Introduction!$B$44,1,0)</f>
        <v>0</v>
      </c>
      <c r="L757" s="49">
        <f>IF(Table2[[#This Row],[Order Priority]]=Introduction!$B$45,1,0)</f>
        <v>1</v>
      </c>
      <c r="M757" s="49">
        <f>IF(Table2[[#This Row],[Ship Mode]]=Introduction!$C$42,1,0)</f>
        <v>0</v>
      </c>
      <c r="N757" s="48">
        <f>IF(Table2[[#This Row],[Ship Mode]]=Introduction!$C$44,1,0)</f>
        <v>1</v>
      </c>
      <c r="O757" s="48">
        <f>IF(Table2[[#This Row],[Customer Segment]]=Introduction!$D$45,1,0)</f>
        <v>0</v>
      </c>
      <c r="P757" s="48">
        <f>IF(Table2[[#This Row],[Customer Segment]]=Introduction!$D$42,1,0)</f>
        <v>1</v>
      </c>
      <c r="Q757" s="48">
        <f>IF(Table2[[#This Row],[Customer Segment]]=Introduction!$D$44,1,0)</f>
        <v>0</v>
      </c>
      <c r="R757" s="38">
        <v>141.74</v>
      </c>
      <c r="S7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customFormat="1" x14ac:dyDescent="0.2">
      <c r="A758" s="1" t="s">
        <v>46</v>
      </c>
      <c r="B758" s="1" t="s">
        <v>14</v>
      </c>
      <c r="C758" s="1" t="s">
        <v>70</v>
      </c>
      <c r="D758" s="44">
        <v>0</v>
      </c>
      <c r="E758" s="44">
        <v>115.99</v>
      </c>
      <c r="F758" s="44">
        <v>2.5</v>
      </c>
      <c r="G758" s="44">
        <v>0.56999999999999995</v>
      </c>
      <c r="H758" s="44">
        <v>162.666</v>
      </c>
      <c r="I758" s="49">
        <f>IF(Table2[[#This Row],[Order Priority]]=Introduction!$B$42,1,0)</f>
        <v>0</v>
      </c>
      <c r="J758" s="49">
        <f>IF(Table2[[#This Row],[Order Priority]]=Introduction!$B$43,1,0)</f>
        <v>0</v>
      </c>
      <c r="K758" s="49">
        <f>IF(Table2[[#This Row],[Order Priority]]=Introduction!$B$44,1,0)</f>
        <v>0</v>
      </c>
      <c r="L758" s="49">
        <f>IF(Table2[[#This Row],[Order Priority]]=Introduction!$B$45,1,0)</f>
        <v>0</v>
      </c>
      <c r="M758" s="49">
        <f>IF(Table2[[#This Row],[Ship Mode]]=Introduction!$C$42,1,0)</f>
        <v>0</v>
      </c>
      <c r="N758" s="48">
        <f>IF(Table2[[#This Row],[Ship Mode]]=Introduction!$C$44,1,0)</f>
        <v>1</v>
      </c>
      <c r="O758" s="48">
        <f>IF(Table2[[#This Row],[Customer Segment]]=Introduction!$D$45,1,0)</f>
        <v>0</v>
      </c>
      <c r="P758" s="48">
        <f>IF(Table2[[#This Row],[Customer Segment]]=Introduction!$D$42,1,0)</f>
        <v>0</v>
      </c>
      <c r="Q758" s="48">
        <f>IF(Table2[[#This Row],[Customer Segment]]=Introduction!$D$44,1,0)</f>
        <v>0</v>
      </c>
      <c r="R758" s="41">
        <v>627.04</v>
      </c>
      <c r="S7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customFormat="1" x14ac:dyDescent="0.2">
      <c r="A759" s="1" t="s">
        <v>46</v>
      </c>
      <c r="B759" s="1" t="s">
        <v>14</v>
      </c>
      <c r="C759" s="1" t="s">
        <v>70</v>
      </c>
      <c r="D759" s="46">
        <v>0.02</v>
      </c>
      <c r="E759" s="46">
        <v>5.98</v>
      </c>
      <c r="F759" s="46">
        <v>5.79</v>
      </c>
      <c r="G759" s="46">
        <v>0.36</v>
      </c>
      <c r="H759" s="46">
        <v>-67.489999999999995</v>
      </c>
      <c r="I759" s="49">
        <f>IF(Table2[[#This Row],[Order Priority]]=Introduction!$B$42,1,0)</f>
        <v>0</v>
      </c>
      <c r="J759" s="49">
        <f>IF(Table2[[#This Row],[Order Priority]]=Introduction!$B$43,1,0)</f>
        <v>0</v>
      </c>
      <c r="K759" s="49">
        <f>IF(Table2[[#This Row],[Order Priority]]=Introduction!$B$44,1,0)</f>
        <v>0</v>
      </c>
      <c r="L759" s="49">
        <f>IF(Table2[[#This Row],[Order Priority]]=Introduction!$B$45,1,0)</f>
        <v>0</v>
      </c>
      <c r="M759" s="49">
        <f>IF(Table2[[#This Row],[Ship Mode]]=Introduction!$C$42,1,0)</f>
        <v>0</v>
      </c>
      <c r="N759" s="48">
        <f>IF(Table2[[#This Row],[Ship Mode]]=Introduction!$C$44,1,0)</f>
        <v>1</v>
      </c>
      <c r="O759" s="48">
        <f>IF(Table2[[#This Row],[Customer Segment]]=Introduction!$D$45,1,0)</f>
        <v>0</v>
      </c>
      <c r="P759" s="48">
        <f>IF(Table2[[#This Row],[Customer Segment]]=Introduction!$D$42,1,0)</f>
        <v>0</v>
      </c>
      <c r="Q759" s="48">
        <f>IF(Table2[[#This Row],[Customer Segment]]=Introduction!$D$44,1,0)</f>
        <v>0</v>
      </c>
      <c r="R759" s="38">
        <v>110.19</v>
      </c>
      <c r="S7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customFormat="1" x14ac:dyDescent="0.2">
      <c r="A760" s="1" t="s">
        <v>1</v>
      </c>
      <c r="B760" s="1" t="s">
        <v>63</v>
      </c>
      <c r="C760" s="1" t="s">
        <v>70</v>
      </c>
      <c r="D760" s="44">
        <v>0.06</v>
      </c>
      <c r="E760" s="44">
        <v>2.61</v>
      </c>
      <c r="F760" s="44">
        <v>0.5</v>
      </c>
      <c r="G760" s="44">
        <v>0.39</v>
      </c>
      <c r="H760" s="44">
        <v>10.85</v>
      </c>
      <c r="I760" s="49">
        <f>IF(Table2[[#This Row],[Order Priority]]=Introduction!$B$42,1,0)</f>
        <v>1</v>
      </c>
      <c r="J760" s="49">
        <f>IF(Table2[[#This Row],[Order Priority]]=Introduction!$B$43,1,0)</f>
        <v>0</v>
      </c>
      <c r="K760" s="49">
        <f>IF(Table2[[#This Row],[Order Priority]]=Introduction!$B$44,1,0)</f>
        <v>0</v>
      </c>
      <c r="L760" s="49">
        <f>IF(Table2[[#This Row],[Order Priority]]=Introduction!$B$45,1,0)</f>
        <v>0</v>
      </c>
      <c r="M760" s="49">
        <f>IF(Table2[[#This Row],[Ship Mode]]=Introduction!$C$42,1,0)</f>
        <v>0</v>
      </c>
      <c r="N760" s="48">
        <f>IF(Table2[[#This Row],[Ship Mode]]=Introduction!$C$44,1,0)</f>
        <v>0</v>
      </c>
      <c r="O760" s="48">
        <f>IF(Table2[[#This Row],[Customer Segment]]=Introduction!$D$45,1,0)</f>
        <v>0</v>
      </c>
      <c r="P760" s="48">
        <f>IF(Table2[[#This Row],[Customer Segment]]=Introduction!$D$42,1,0)</f>
        <v>0</v>
      </c>
      <c r="Q760" s="48">
        <f>IF(Table2[[#This Row],[Customer Segment]]=Introduction!$D$44,1,0)</f>
        <v>0</v>
      </c>
      <c r="R760" s="41">
        <v>17.59</v>
      </c>
      <c r="S7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customFormat="1" x14ac:dyDescent="0.2">
      <c r="A761" s="1" t="s">
        <v>1</v>
      </c>
      <c r="B761" s="1" t="s">
        <v>14</v>
      </c>
      <c r="C761" s="1" t="s">
        <v>70</v>
      </c>
      <c r="D761" s="46">
        <v>0.01</v>
      </c>
      <c r="E761" s="46">
        <v>6.35</v>
      </c>
      <c r="F761" s="46">
        <v>1.02</v>
      </c>
      <c r="G761" s="46">
        <v>0.39</v>
      </c>
      <c r="H761" s="46">
        <v>97.662599999999998</v>
      </c>
      <c r="I761" s="49">
        <f>IF(Table2[[#This Row],[Order Priority]]=Introduction!$B$42,1,0)</f>
        <v>1</v>
      </c>
      <c r="J761" s="49">
        <f>IF(Table2[[#This Row],[Order Priority]]=Introduction!$B$43,1,0)</f>
        <v>0</v>
      </c>
      <c r="K761" s="49">
        <f>IF(Table2[[#This Row],[Order Priority]]=Introduction!$B$44,1,0)</f>
        <v>0</v>
      </c>
      <c r="L761" s="49">
        <f>IF(Table2[[#This Row],[Order Priority]]=Introduction!$B$45,1,0)</f>
        <v>0</v>
      </c>
      <c r="M761" s="49">
        <f>IF(Table2[[#This Row],[Ship Mode]]=Introduction!$C$42,1,0)</f>
        <v>0</v>
      </c>
      <c r="N761" s="48">
        <f>IF(Table2[[#This Row],[Ship Mode]]=Introduction!$C$44,1,0)</f>
        <v>1</v>
      </c>
      <c r="O761" s="48">
        <f>IF(Table2[[#This Row],[Customer Segment]]=Introduction!$D$45,1,0)</f>
        <v>0</v>
      </c>
      <c r="P761" s="48">
        <f>IF(Table2[[#This Row],[Customer Segment]]=Introduction!$D$42,1,0)</f>
        <v>0</v>
      </c>
      <c r="Q761" s="48">
        <f>IF(Table2[[#This Row],[Customer Segment]]=Introduction!$D$44,1,0)</f>
        <v>0</v>
      </c>
      <c r="R761" s="38">
        <v>141.54</v>
      </c>
      <c r="S7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customFormat="1" x14ac:dyDescent="0.2">
      <c r="A762" s="1" t="s">
        <v>1</v>
      </c>
      <c r="B762" s="1" t="s">
        <v>14</v>
      </c>
      <c r="C762" s="1" t="s">
        <v>70</v>
      </c>
      <c r="D762" s="44">
        <v>0.06</v>
      </c>
      <c r="E762" s="44">
        <v>8.3699999999999992</v>
      </c>
      <c r="F762" s="44">
        <v>10.16</v>
      </c>
      <c r="G762" s="44">
        <v>0.59</v>
      </c>
      <c r="H762" s="44">
        <v>-255.65</v>
      </c>
      <c r="I762" s="49">
        <f>IF(Table2[[#This Row],[Order Priority]]=Introduction!$B$42,1,0)</f>
        <v>1</v>
      </c>
      <c r="J762" s="49">
        <f>IF(Table2[[#This Row],[Order Priority]]=Introduction!$B$43,1,0)</f>
        <v>0</v>
      </c>
      <c r="K762" s="49">
        <f>IF(Table2[[#This Row],[Order Priority]]=Introduction!$B$44,1,0)</f>
        <v>0</v>
      </c>
      <c r="L762" s="49">
        <f>IF(Table2[[#This Row],[Order Priority]]=Introduction!$B$45,1,0)</f>
        <v>0</v>
      </c>
      <c r="M762" s="49">
        <f>IF(Table2[[#This Row],[Ship Mode]]=Introduction!$C$42,1,0)</f>
        <v>0</v>
      </c>
      <c r="N762" s="48">
        <f>IF(Table2[[#This Row],[Ship Mode]]=Introduction!$C$44,1,0)</f>
        <v>1</v>
      </c>
      <c r="O762" s="48">
        <f>IF(Table2[[#This Row],[Customer Segment]]=Introduction!$D$45,1,0)</f>
        <v>0</v>
      </c>
      <c r="P762" s="48">
        <f>IF(Table2[[#This Row],[Customer Segment]]=Introduction!$D$42,1,0)</f>
        <v>0</v>
      </c>
      <c r="Q762" s="48">
        <f>IF(Table2[[#This Row],[Customer Segment]]=Introduction!$D$44,1,0)</f>
        <v>0</v>
      </c>
      <c r="R762" s="41">
        <v>157.63999999999999</v>
      </c>
      <c r="S7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customFormat="1" x14ac:dyDescent="0.2">
      <c r="A763" s="1" t="s">
        <v>1</v>
      </c>
      <c r="B763" s="1" t="s">
        <v>63</v>
      </c>
      <c r="C763" s="1" t="s">
        <v>70</v>
      </c>
      <c r="D763" s="46">
        <v>0.09</v>
      </c>
      <c r="E763" s="46">
        <v>6.48</v>
      </c>
      <c r="F763" s="46">
        <v>9.17</v>
      </c>
      <c r="G763" s="46">
        <v>0.37</v>
      </c>
      <c r="H763" s="46">
        <v>-76.540000000000006</v>
      </c>
      <c r="I763" s="49">
        <f>IF(Table2[[#This Row],[Order Priority]]=Introduction!$B$42,1,0)</f>
        <v>1</v>
      </c>
      <c r="J763" s="49">
        <f>IF(Table2[[#This Row],[Order Priority]]=Introduction!$B$43,1,0)</f>
        <v>0</v>
      </c>
      <c r="K763" s="49">
        <f>IF(Table2[[#This Row],[Order Priority]]=Introduction!$B$44,1,0)</f>
        <v>0</v>
      </c>
      <c r="L763" s="49">
        <f>IF(Table2[[#This Row],[Order Priority]]=Introduction!$B$45,1,0)</f>
        <v>0</v>
      </c>
      <c r="M763" s="49">
        <f>IF(Table2[[#This Row],[Ship Mode]]=Introduction!$C$42,1,0)</f>
        <v>0</v>
      </c>
      <c r="N763" s="48">
        <f>IF(Table2[[#This Row],[Ship Mode]]=Introduction!$C$44,1,0)</f>
        <v>0</v>
      </c>
      <c r="O763" s="48">
        <f>IF(Table2[[#This Row],[Customer Segment]]=Introduction!$D$45,1,0)</f>
        <v>0</v>
      </c>
      <c r="P763" s="48">
        <f>IF(Table2[[#This Row],[Customer Segment]]=Introduction!$D$42,1,0)</f>
        <v>0</v>
      </c>
      <c r="Q763" s="48">
        <f>IF(Table2[[#This Row],[Customer Segment]]=Introduction!$D$44,1,0)</f>
        <v>0</v>
      </c>
      <c r="R763" s="38">
        <v>42.16</v>
      </c>
      <c r="S7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customFormat="1" x14ac:dyDescent="0.2">
      <c r="A764" s="1" t="s">
        <v>1</v>
      </c>
      <c r="B764" s="1" t="s">
        <v>14</v>
      </c>
      <c r="C764" s="1" t="s">
        <v>70</v>
      </c>
      <c r="D764" s="44">
        <v>0.09</v>
      </c>
      <c r="E764" s="44">
        <v>6.28</v>
      </c>
      <c r="F764" s="44">
        <v>5.29</v>
      </c>
      <c r="G764" s="44">
        <v>0.43</v>
      </c>
      <c r="H764" s="44">
        <v>-10.09</v>
      </c>
      <c r="I764" s="49">
        <f>IF(Table2[[#This Row],[Order Priority]]=Introduction!$B$42,1,0)</f>
        <v>1</v>
      </c>
      <c r="J764" s="49">
        <f>IF(Table2[[#This Row],[Order Priority]]=Introduction!$B$43,1,0)</f>
        <v>0</v>
      </c>
      <c r="K764" s="49">
        <f>IF(Table2[[#This Row],[Order Priority]]=Introduction!$B$44,1,0)</f>
        <v>0</v>
      </c>
      <c r="L764" s="49">
        <f>IF(Table2[[#This Row],[Order Priority]]=Introduction!$B$45,1,0)</f>
        <v>0</v>
      </c>
      <c r="M764" s="49">
        <f>IF(Table2[[#This Row],[Ship Mode]]=Introduction!$C$42,1,0)</f>
        <v>0</v>
      </c>
      <c r="N764" s="48">
        <f>IF(Table2[[#This Row],[Ship Mode]]=Introduction!$C$44,1,0)</f>
        <v>1</v>
      </c>
      <c r="O764" s="48">
        <f>IF(Table2[[#This Row],[Customer Segment]]=Introduction!$D$45,1,0)</f>
        <v>0</v>
      </c>
      <c r="P764" s="48">
        <f>IF(Table2[[#This Row],[Customer Segment]]=Introduction!$D$42,1,0)</f>
        <v>0</v>
      </c>
      <c r="Q764" s="48">
        <f>IF(Table2[[#This Row],[Customer Segment]]=Introduction!$D$44,1,0)</f>
        <v>0</v>
      </c>
      <c r="R764" s="41">
        <v>14.08</v>
      </c>
      <c r="S7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customFormat="1" x14ac:dyDescent="0.2">
      <c r="A765" s="1" t="s">
        <v>1</v>
      </c>
      <c r="B765" s="1" t="s">
        <v>14</v>
      </c>
      <c r="C765" s="1" t="s">
        <v>70</v>
      </c>
      <c r="D765" s="46">
        <v>0.03</v>
      </c>
      <c r="E765" s="46">
        <v>15.14</v>
      </c>
      <c r="F765" s="46">
        <v>4.53</v>
      </c>
      <c r="G765" s="46">
        <v>0.81</v>
      </c>
      <c r="H765" s="46">
        <v>-92.87</v>
      </c>
      <c r="I765" s="49">
        <f>IF(Table2[[#This Row],[Order Priority]]=Introduction!$B$42,1,0)</f>
        <v>1</v>
      </c>
      <c r="J765" s="49">
        <f>IF(Table2[[#This Row],[Order Priority]]=Introduction!$B$43,1,0)</f>
        <v>0</v>
      </c>
      <c r="K765" s="49">
        <f>IF(Table2[[#This Row],[Order Priority]]=Introduction!$B$44,1,0)</f>
        <v>0</v>
      </c>
      <c r="L765" s="49">
        <f>IF(Table2[[#This Row],[Order Priority]]=Introduction!$B$45,1,0)</f>
        <v>0</v>
      </c>
      <c r="M765" s="49">
        <f>IF(Table2[[#This Row],[Ship Mode]]=Introduction!$C$42,1,0)</f>
        <v>0</v>
      </c>
      <c r="N765" s="48">
        <f>IF(Table2[[#This Row],[Ship Mode]]=Introduction!$C$44,1,0)</f>
        <v>1</v>
      </c>
      <c r="O765" s="48">
        <f>IF(Table2[[#This Row],[Customer Segment]]=Introduction!$D$45,1,0)</f>
        <v>0</v>
      </c>
      <c r="P765" s="48">
        <f>IF(Table2[[#This Row],[Customer Segment]]=Introduction!$D$42,1,0)</f>
        <v>0</v>
      </c>
      <c r="Q765" s="48">
        <f>IF(Table2[[#This Row],[Customer Segment]]=Introduction!$D$44,1,0)</f>
        <v>0</v>
      </c>
      <c r="R765" s="38">
        <v>256.73</v>
      </c>
      <c r="S7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customFormat="1" x14ac:dyDescent="0.2">
      <c r="A766" s="1" t="s">
        <v>1</v>
      </c>
      <c r="B766" s="1" t="s">
        <v>14</v>
      </c>
      <c r="C766" s="1" t="s">
        <v>70</v>
      </c>
      <c r="D766" s="44">
        <v>0</v>
      </c>
      <c r="E766" s="44">
        <v>2.6</v>
      </c>
      <c r="F766" s="44">
        <v>2.4</v>
      </c>
      <c r="G766" s="44">
        <v>0.57999999999999996</v>
      </c>
      <c r="H766" s="44">
        <v>-45.21</v>
      </c>
      <c r="I766" s="49">
        <f>IF(Table2[[#This Row],[Order Priority]]=Introduction!$B$42,1,0)</f>
        <v>1</v>
      </c>
      <c r="J766" s="49">
        <f>IF(Table2[[#This Row],[Order Priority]]=Introduction!$B$43,1,0)</f>
        <v>0</v>
      </c>
      <c r="K766" s="49">
        <f>IF(Table2[[#This Row],[Order Priority]]=Introduction!$B$44,1,0)</f>
        <v>0</v>
      </c>
      <c r="L766" s="49">
        <f>IF(Table2[[#This Row],[Order Priority]]=Introduction!$B$45,1,0)</f>
        <v>0</v>
      </c>
      <c r="M766" s="49">
        <f>IF(Table2[[#This Row],[Ship Mode]]=Introduction!$C$42,1,0)</f>
        <v>0</v>
      </c>
      <c r="N766" s="48">
        <f>IF(Table2[[#This Row],[Ship Mode]]=Introduction!$C$44,1,0)</f>
        <v>1</v>
      </c>
      <c r="O766" s="48">
        <f>IF(Table2[[#This Row],[Customer Segment]]=Introduction!$D$45,1,0)</f>
        <v>0</v>
      </c>
      <c r="P766" s="48">
        <f>IF(Table2[[#This Row],[Customer Segment]]=Introduction!$D$42,1,0)</f>
        <v>0</v>
      </c>
      <c r="Q766" s="48">
        <f>IF(Table2[[#This Row],[Customer Segment]]=Introduction!$D$44,1,0)</f>
        <v>0</v>
      </c>
      <c r="R766" s="41">
        <v>44.75</v>
      </c>
      <c r="S7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customFormat="1" x14ac:dyDescent="0.2">
      <c r="A767" s="1" t="s">
        <v>13</v>
      </c>
      <c r="B767" s="1" t="s">
        <v>14</v>
      </c>
      <c r="C767" s="1" t="s">
        <v>47</v>
      </c>
      <c r="D767" s="46">
        <v>0.06</v>
      </c>
      <c r="E767" s="46">
        <v>99.99</v>
      </c>
      <c r="F767" s="46">
        <v>19.989999999999998</v>
      </c>
      <c r="G767" s="46">
        <v>0.52</v>
      </c>
      <c r="H767" s="46">
        <v>-127.56</v>
      </c>
      <c r="I767" s="49">
        <f>IF(Table2[[#This Row],[Order Priority]]=Introduction!$B$42,1,0)</f>
        <v>0</v>
      </c>
      <c r="J767" s="49">
        <f>IF(Table2[[#This Row],[Order Priority]]=Introduction!$B$43,1,0)</f>
        <v>1</v>
      </c>
      <c r="K767" s="49">
        <f>IF(Table2[[#This Row],[Order Priority]]=Introduction!$B$44,1,0)</f>
        <v>0</v>
      </c>
      <c r="L767" s="49">
        <f>IF(Table2[[#This Row],[Order Priority]]=Introduction!$B$45,1,0)</f>
        <v>0</v>
      </c>
      <c r="M767" s="49">
        <f>IF(Table2[[#This Row],[Ship Mode]]=Introduction!$C$42,1,0)</f>
        <v>0</v>
      </c>
      <c r="N767" s="48">
        <f>IF(Table2[[#This Row],[Ship Mode]]=Introduction!$C$44,1,0)</f>
        <v>1</v>
      </c>
      <c r="O767" s="48">
        <f>IF(Table2[[#This Row],[Customer Segment]]=Introduction!$D$45,1,0)</f>
        <v>0</v>
      </c>
      <c r="P767" s="48">
        <f>IF(Table2[[#This Row],[Customer Segment]]=Introduction!$D$42,1,0)</f>
        <v>0</v>
      </c>
      <c r="Q767" s="48">
        <f>IF(Table2[[#This Row],[Customer Segment]]=Introduction!$D$44,1,0)</f>
        <v>1</v>
      </c>
      <c r="R767" s="38">
        <v>290.24</v>
      </c>
      <c r="S7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customFormat="1" x14ac:dyDescent="0.2">
      <c r="A768" s="1" t="s">
        <v>13</v>
      </c>
      <c r="B768" s="1" t="s">
        <v>14</v>
      </c>
      <c r="C768" s="1" t="s">
        <v>47</v>
      </c>
      <c r="D768" s="44">
        <v>0</v>
      </c>
      <c r="E768" s="44">
        <v>193.17</v>
      </c>
      <c r="F768" s="44">
        <v>19.989999999999998</v>
      </c>
      <c r="G768" s="44">
        <v>0.71</v>
      </c>
      <c r="H768" s="44">
        <v>282.18</v>
      </c>
      <c r="I768" s="49">
        <f>IF(Table2[[#This Row],[Order Priority]]=Introduction!$B$42,1,0)</f>
        <v>0</v>
      </c>
      <c r="J768" s="49">
        <f>IF(Table2[[#This Row],[Order Priority]]=Introduction!$B$43,1,0)</f>
        <v>1</v>
      </c>
      <c r="K768" s="49">
        <f>IF(Table2[[#This Row],[Order Priority]]=Introduction!$B$44,1,0)</f>
        <v>0</v>
      </c>
      <c r="L768" s="49">
        <f>IF(Table2[[#This Row],[Order Priority]]=Introduction!$B$45,1,0)</f>
        <v>0</v>
      </c>
      <c r="M768" s="49">
        <f>IF(Table2[[#This Row],[Ship Mode]]=Introduction!$C$42,1,0)</f>
        <v>0</v>
      </c>
      <c r="N768" s="48">
        <f>IF(Table2[[#This Row],[Ship Mode]]=Introduction!$C$44,1,0)</f>
        <v>1</v>
      </c>
      <c r="O768" s="48">
        <f>IF(Table2[[#This Row],[Customer Segment]]=Introduction!$D$45,1,0)</f>
        <v>0</v>
      </c>
      <c r="P768" s="48">
        <f>IF(Table2[[#This Row],[Customer Segment]]=Introduction!$D$42,1,0)</f>
        <v>0</v>
      </c>
      <c r="Q768" s="48">
        <f>IF(Table2[[#This Row],[Customer Segment]]=Introduction!$D$44,1,0)</f>
        <v>1</v>
      </c>
      <c r="R768" s="41">
        <v>971.4</v>
      </c>
      <c r="S7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customFormat="1" x14ac:dyDescent="0.2">
      <c r="A769" s="1" t="s">
        <v>13</v>
      </c>
      <c r="B769" s="1" t="s">
        <v>63</v>
      </c>
      <c r="C769" s="1" t="s">
        <v>47</v>
      </c>
      <c r="D769" s="46">
        <v>0.08</v>
      </c>
      <c r="E769" s="46">
        <v>20.99</v>
      </c>
      <c r="F769" s="46">
        <v>3.3</v>
      </c>
      <c r="G769" s="46">
        <v>0.81</v>
      </c>
      <c r="H769" s="46">
        <v>-96.337999999999994</v>
      </c>
      <c r="I769" s="49">
        <f>IF(Table2[[#This Row],[Order Priority]]=Introduction!$B$42,1,0)</f>
        <v>0</v>
      </c>
      <c r="J769" s="49">
        <f>IF(Table2[[#This Row],[Order Priority]]=Introduction!$B$43,1,0)</f>
        <v>1</v>
      </c>
      <c r="K769" s="49">
        <f>IF(Table2[[#This Row],[Order Priority]]=Introduction!$B$44,1,0)</f>
        <v>0</v>
      </c>
      <c r="L769" s="49">
        <f>IF(Table2[[#This Row],[Order Priority]]=Introduction!$B$45,1,0)</f>
        <v>0</v>
      </c>
      <c r="M769" s="49">
        <f>IF(Table2[[#This Row],[Ship Mode]]=Introduction!$C$42,1,0)</f>
        <v>0</v>
      </c>
      <c r="N769" s="48">
        <f>IF(Table2[[#This Row],[Ship Mode]]=Introduction!$C$44,1,0)</f>
        <v>0</v>
      </c>
      <c r="O769" s="48">
        <f>IF(Table2[[#This Row],[Customer Segment]]=Introduction!$D$45,1,0)</f>
        <v>0</v>
      </c>
      <c r="P769" s="48">
        <f>IF(Table2[[#This Row],[Customer Segment]]=Introduction!$D$42,1,0)</f>
        <v>0</v>
      </c>
      <c r="Q769" s="48">
        <f>IF(Table2[[#This Row],[Customer Segment]]=Introduction!$D$44,1,0)</f>
        <v>1</v>
      </c>
      <c r="R769" s="38">
        <v>193.51</v>
      </c>
      <c r="S7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customFormat="1" x14ac:dyDescent="0.2">
      <c r="A770" s="1" t="s">
        <v>13</v>
      </c>
      <c r="B770" s="1" t="s">
        <v>14</v>
      </c>
      <c r="C770" s="1" t="s">
        <v>3</v>
      </c>
      <c r="D770" s="44">
        <v>0.01</v>
      </c>
      <c r="E770" s="44">
        <v>10.9</v>
      </c>
      <c r="F770" s="44">
        <v>7.46</v>
      </c>
      <c r="G770" s="44">
        <v>0.59</v>
      </c>
      <c r="H770" s="44">
        <v>-116.76</v>
      </c>
      <c r="I770" s="49">
        <f>IF(Table2[[#This Row],[Order Priority]]=Introduction!$B$42,1,0)</f>
        <v>0</v>
      </c>
      <c r="J770" s="49">
        <f>IF(Table2[[#This Row],[Order Priority]]=Introduction!$B$43,1,0)</f>
        <v>1</v>
      </c>
      <c r="K770" s="49">
        <f>IF(Table2[[#This Row],[Order Priority]]=Introduction!$B$44,1,0)</f>
        <v>0</v>
      </c>
      <c r="L770" s="49">
        <f>IF(Table2[[#This Row],[Order Priority]]=Introduction!$B$45,1,0)</f>
        <v>0</v>
      </c>
      <c r="M770" s="49">
        <f>IF(Table2[[#This Row],[Ship Mode]]=Introduction!$C$42,1,0)</f>
        <v>0</v>
      </c>
      <c r="N770" s="48">
        <f>IF(Table2[[#This Row],[Ship Mode]]=Introduction!$C$44,1,0)</f>
        <v>1</v>
      </c>
      <c r="O770" s="48">
        <f>IF(Table2[[#This Row],[Customer Segment]]=Introduction!$D$45,1,0)</f>
        <v>1</v>
      </c>
      <c r="P770" s="48">
        <f>IF(Table2[[#This Row],[Customer Segment]]=Introduction!$D$42,1,0)</f>
        <v>0</v>
      </c>
      <c r="Q770" s="48">
        <f>IF(Table2[[#This Row],[Customer Segment]]=Introduction!$D$44,1,0)</f>
        <v>0</v>
      </c>
      <c r="R770" s="41">
        <v>207.31</v>
      </c>
      <c r="S7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customFormat="1" x14ac:dyDescent="0.2">
      <c r="A771" s="1" t="s">
        <v>13</v>
      </c>
      <c r="B771" s="1" t="s">
        <v>14</v>
      </c>
      <c r="C771" s="1" t="s">
        <v>3</v>
      </c>
      <c r="D771" s="46">
        <v>0.1</v>
      </c>
      <c r="E771" s="46">
        <v>7.99</v>
      </c>
      <c r="F771" s="46">
        <v>5.03</v>
      </c>
      <c r="G771" s="46">
        <v>0.6</v>
      </c>
      <c r="H771" s="46">
        <v>-160.952</v>
      </c>
      <c r="I771" s="49">
        <f>IF(Table2[[#This Row],[Order Priority]]=Introduction!$B$42,1,0)</f>
        <v>0</v>
      </c>
      <c r="J771" s="49">
        <f>IF(Table2[[#This Row],[Order Priority]]=Introduction!$B$43,1,0)</f>
        <v>1</v>
      </c>
      <c r="K771" s="49">
        <f>IF(Table2[[#This Row],[Order Priority]]=Introduction!$B$44,1,0)</f>
        <v>0</v>
      </c>
      <c r="L771" s="49">
        <f>IF(Table2[[#This Row],[Order Priority]]=Introduction!$B$45,1,0)</f>
        <v>0</v>
      </c>
      <c r="M771" s="49">
        <f>IF(Table2[[#This Row],[Ship Mode]]=Introduction!$C$42,1,0)</f>
        <v>0</v>
      </c>
      <c r="N771" s="48">
        <f>IF(Table2[[#This Row],[Ship Mode]]=Introduction!$C$44,1,0)</f>
        <v>1</v>
      </c>
      <c r="O771" s="48">
        <f>IF(Table2[[#This Row],[Customer Segment]]=Introduction!$D$45,1,0)</f>
        <v>1</v>
      </c>
      <c r="P771" s="48">
        <f>IF(Table2[[#This Row],[Customer Segment]]=Introduction!$D$42,1,0)</f>
        <v>0</v>
      </c>
      <c r="Q771" s="48">
        <f>IF(Table2[[#This Row],[Customer Segment]]=Introduction!$D$44,1,0)</f>
        <v>0</v>
      </c>
      <c r="R771" s="38">
        <v>143.12</v>
      </c>
      <c r="S7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customFormat="1" x14ac:dyDescent="0.2">
      <c r="A772" s="1" t="s">
        <v>92</v>
      </c>
      <c r="B772" s="1" t="s">
        <v>14</v>
      </c>
      <c r="C772" s="1" t="s">
        <v>70</v>
      </c>
      <c r="D772" s="44">
        <v>0.02</v>
      </c>
      <c r="E772" s="44">
        <v>5.98</v>
      </c>
      <c r="F772" s="44">
        <v>1.49</v>
      </c>
      <c r="G772" s="44">
        <v>0.39</v>
      </c>
      <c r="H772" s="44">
        <v>28.526</v>
      </c>
      <c r="I772" s="49">
        <f>IF(Table2[[#This Row],[Order Priority]]=Introduction!$B$42,1,0)</f>
        <v>0</v>
      </c>
      <c r="J772" s="49">
        <f>IF(Table2[[#This Row],[Order Priority]]=Introduction!$B$43,1,0)</f>
        <v>0</v>
      </c>
      <c r="K772" s="49">
        <f>IF(Table2[[#This Row],[Order Priority]]=Introduction!$B$44,1,0)</f>
        <v>0</v>
      </c>
      <c r="L772" s="49">
        <f>IF(Table2[[#This Row],[Order Priority]]=Introduction!$B$45,1,0)</f>
        <v>1</v>
      </c>
      <c r="M772" s="49">
        <f>IF(Table2[[#This Row],[Ship Mode]]=Introduction!$C$42,1,0)</f>
        <v>0</v>
      </c>
      <c r="N772" s="48">
        <f>IF(Table2[[#This Row],[Ship Mode]]=Introduction!$C$44,1,0)</f>
        <v>1</v>
      </c>
      <c r="O772" s="48">
        <f>IF(Table2[[#This Row],[Customer Segment]]=Introduction!$D$45,1,0)</f>
        <v>0</v>
      </c>
      <c r="P772" s="48">
        <f>IF(Table2[[#This Row],[Customer Segment]]=Introduction!$D$42,1,0)</f>
        <v>0</v>
      </c>
      <c r="Q772" s="48">
        <f>IF(Table2[[#This Row],[Customer Segment]]=Introduction!$D$44,1,0)</f>
        <v>0</v>
      </c>
      <c r="R772" s="41">
        <v>59.9</v>
      </c>
      <c r="S7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customFormat="1" x14ac:dyDescent="0.2">
      <c r="A773" s="1" t="s">
        <v>46</v>
      </c>
      <c r="B773" s="1" t="s">
        <v>14</v>
      </c>
      <c r="C773" s="1" t="s">
        <v>70</v>
      </c>
      <c r="D773" s="46">
        <v>0.06</v>
      </c>
      <c r="E773" s="46">
        <v>8.6</v>
      </c>
      <c r="F773" s="46">
        <v>6.19</v>
      </c>
      <c r="G773" s="46">
        <v>0.38</v>
      </c>
      <c r="H773" s="46">
        <v>-46.115000000000002</v>
      </c>
      <c r="I773" s="49">
        <f>IF(Table2[[#This Row],[Order Priority]]=Introduction!$B$42,1,0)</f>
        <v>0</v>
      </c>
      <c r="J773" s="49">
        <f>IF(Table2[[#This Row],[Order Priority]]=Introduction!$B$43,1,0)</f>
        <v>0</v>
      </c>
      <c r="K773" s="49">
        <f>IF(Table2[[#This Row],[Order Priority]]=Introduction!$B$44,1,0)</f>
        <v>0</v>
      </c>
      <c r="L773" s="49">
        <f>IF(Table2[[#This Row],[Order Priority]]=Introduction!$B$45,1,0)</f>
        <v>0</v>
      </c>
      <c r="M773" s="49">
        <f>IF(Table2[[#This Row],[Ship Mode]]=Introduction!$C$42,1,0)</f>
        <v>0</v>
      </c>
      <c r="N773" s="48">
        <f>IF(Table2[[#This Row],[Ship Mode]]=Introduction!$C$44,1,0)</f>
        <v>1</v>
      </c>
      <c r="O773" s="48">
        <f>IF(Table2[[#This Row],[Customer Segment]]=Introduction!$D$45,1,0)</f>
        <v>0</v>
      </c>
      <c r="P773" s="48">
        <f>IF(Table2[[#This Row],[Customer Segment]]=Introduction!$D$42,1,0)</f>
        <v>0</v>
      </c>
      <c r="Q773" s="48">
        <f>IF(Table2[[#This Row],[Customer Segment]]=Introduction!$D$44,1,0)</f>
        <v>0</v>
      </c>
      <c r="R773" s="38">
        <v>79.400000000000006</v>
      </c>
      <c r="S7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customFormat="1" x14ac:dyDescent="0.2">
      <c r="A774" s="1" t="s">
        <v>1</v>
      </c>
      <c r="B774" s="1" t="s">
        <v>14</v>
      </c>
      <c r="C774" s="1" t="s">
        <v>47</v>
      </c>
      <c r="D774" s="44">
        <v>0.06</v>
      </c>
      <c r="E774" s="44">
        <v>80.98</v>
      </c>
      <c r="F774" s="44">
        <v>35</v>
      </c>
      <c r="G774" s="44">
        <v>0.81</v>
      </c>
      <c r="H774" s="44">
        <v>-218.77</v>
      </c>
      <c r="I774" s="49">
        <f>IF(Table2[[#This Row],[Order Priority]]=Introduction!$B$42,1,0)</f>
        <v>1</v>
      </c>
      <c r="J774" s="49">
        <f>IF(Table2[[#This Row],[Order Priority]]=Introduction!$B$43,1,0)</f>
        <v>0</v>
      </c>
      <c r="K774" s="49">
        <f>IF(Table2[[#This Row],[Order Priority]]=Introduction!$B$44,1,0)</f>
        <v>0</v>
      </c>
      <c r="L774" s="49">
        <f>IF(Table2[[#This Row],[Order Priority]]=Introduction!$B$45,1,0)</f>
        <v>0</v>
      </c>
      <c r="M774" s="49">
        <f>IF(Table2[[#This Row],[Ship Mode]]=Introduction!$C$42,1,0)</f>
        <v>0</v>
      </c>
      <c r="N774" s="48">
        <f>IF(Table2[[#This Row],[Ship Mode]]=Introduction!$C$44,1,0)</f>
        <v>1</v>
      </c>
      <c r="O774" s="48">
        <f>IF(Table2[[#This Row],[Customer Segment]]=Introduction!$D$45,1,0)</f>
        <v>0</v>
      </c>
      <c r="P774" s="48">
        <f>IF(Table2[[#This Row],[Customer Segment]]=Introduction!$D$42,1,0)</f>
        <v>0</v>
      </c>
      <c r="Q774" s="48">
        <f>IF(Table2[[#This Row],[Customer Segment]]=Introduction!$D$44,1,0)</f>
        <v>1</v>
      </c>
      <c r="R774" s="41">
        <v>172.79</v>
      </c>
      <c r="S7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customFormat="1" x14ac:dyDescent="0.2">
      <c r="A775" s="1" t="s">
        <v>1</v>
      </c>
      <c r="B775" s="1" t="s">
        <v>14</v>
      </c>
      <c r="C775" s="1" t="s">
        <v>47</v>
      </c>
      <c r="D775" s="46">
        <v>0</v>
      </c>
      <c r="E775" s="46">
        <v>22.84</v>
      </c>
      <c r="F775" s="46">
        <v>16.920000000000002</v>
      </c>
      <c r="G775" s="46">
        <v>0.39</v>
      </c>
      <c r="H775" s="46">
        <v>-83.75</v>
      </c>
      <c r="I775" s="49">
        <f>IF(Table2[[#This Row],[Order Priority]]=Introduction!$B$42,1,0)</f>
        <v>1</v>
      </c>
      <c r="J775" s="49">
        <f>IF(Table2[[#This Row],[Order Priority]]=Introduction!$B$43,1,0)</f>
        <v>0</v>
      </c>
      <c r="K775" s="49">
        <f>IF(Table2[[#This Row],[Order Priority]]=Introduction!$B$44,1,0)</f>
        <v>0</v>
      </c>
      <c r="L775" s="49">
        <f>IF(Table2[[#This Row],[Order Priority]]=Introduction!$B$45,1,0)</f>
        <v>0</v>
      </c>
      <c r="M775" s="49">
        <f>IF(Table2[[#This Row],[Ship Mode]]=Introduction!$C$42,1,0)</f>
        <v>0</v>
      </c>
      <c r="N775" s="48">
        <f>IF(Table2[[#This Row],[Ship Mode]]=Introduction!$C$44,1,0)</f>
        <v>1</v>
      </c>
      <c r="O775" s="48">
        <f>IF(Table2[[#This Row],[Customer Segment]]=Introduction!$D$45,1,0)</f>
        <v>0</v>
      </c>
      <c r="P775" s="48">
        <f>IF(Table2[[#This Row],[Customer Segment]]=Introduction!$D$42,1,0)</f>
        <v>0</v>
      </c>
      <c r="Q775" s="48">
        <f>IF(Table2[[#This Row],[Customer Segment]]=Introduction!$D$44,1,0)</f>
        <v>1</v>
      </c>
      <c r="R775" s="38">
        <v>370.62</v>
      </c>
      <c r="S7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customFormat="1" x14ac:dyDescent="0.2">
      <c r="A776" s="1" t="s">
        <v>13</v>
      </c>
      <c r="B776" s="1" t="s">
        <v>14</v>
      </c>
      <c r="C776" s="1" t="s">
        <v>3</v>
      </c>
      <c r="D776" s="44">
        <v>0.1</v>
      </c>
      <c r="E776" s="44">
        <v>73.98</v>
      </c>
      <c r="F776" s="44">
        <v>4</v>
      </c>
      <c r="G776" s="44">
        <v>0.79</v>
      </c>
      <c r="H776" s="44">
        <v>-229.87</v>
      </c>
      <c r="I776" s="49">
        <f>IF(Table2[[#This Row],[Order Priority]]=Introduction!$B$42,1,0)</f>
        <v>0</v>
      </c>
      <c r="J776" s="49">
        <f>IF(Table2[[#This Row],[Order Priority]]=Introduction!$B$43,1,0)</f>
        <v>1</v>
      </c>
      <c r="K776" s="49">
        <f>IF(Table2[[#This Row],[Order Priority]]=Introduction!$B$44,1,0)</f>
        <v>0</v>
      </c>
      <c r="L776" s="49">
        <f>IF(Table2[[#This Row],[Order Priority]]=Introduction!$B$45,1,0)</f>
        <v>0</v>
      </c>
      <c r="M776" s="49">
        <f>IF(Table2[[#This Row],[Ship Mode]]=Introduction!$C$42,1,0)</f>
        <v>0</v>
      </c>
      <c r="N776" s="48">
        <f>IF(Table2[[#This Row],[Ship Mode]]=Introduction!$C$44,1,0)</f>
        <v>1</v>
      </c>
      <c r="O776" s="48">
        <f>IF(Table2[[#This Row],[Customer Segment]]=Introduction!$D$45,1,0)</f>
        <v>1</v>
      </c>
      <c r="P776" s="48">
        <f>IF(Table2[[#This Row],[Customer Segment]]=Introduction!$D$42,1,0)</f>
        <v>0</v>
      </c>
      <c r="Q776" s="48">
        <f>IF(Table2[[#This Row],[Customer Segment]]=Introduction!$D$44,1,0)</f>
        <v>0</v>
      </c>
      <c r="R776" s="41">
        <v>347.23</v>
      </c>
      <c r="S7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customFormat="1" x14ac:dyDescent="0.2">
      <c r="A777" s="1" t="s">
        <v>13</v>
      </c>
      <c r="B777" s="1" t="s">
        <v>14</v>
      </c>
      <c r="C777" s="1" t="s">
        <v>3</v>
      </c>
      <c r="D777" s="46">
        <v>0.05</v>
      </c>
      <c r="E777" s="46">
        <v>51.98</v>
      </c>
      <c r="F777" s="46">
        <v>10.17</v>
      </c>
      <c r="G777" s="46">
        <v>0.37</v>
      </c>
      <c r="H777" s="46">
        <v>329.9787</v>
      </c>
      <c r="I777" s="49">
        <f>IF(Table2[[#This Row],[Order Priority]]=Introduction!$B$42,1,0)</f>
        <v>0</v>
      </c>
      <c r="J777" s="49">
        <f>IF(Table2[[#This Row],[Order Priority]]=Introduction!$B$43,1,0)</f>
        <v>1</v>
      </c>
      <c r="K777" s="49">
        <f>IF(Table2[[#This Row],[Order Priority]]=Introduction!$B$44,1,0)</f>
        <v>0</v>
      </c>
      <c r="L777" s="49">
        <f>IF(Table2[[#This Row],[Order Priority]]=Introduction!$B$45,1,0)</f>
        <v>0</v>
      </c>
      <c r="M777" s="49">
        <f>IF(Table2[[#This Row],[Ship Mode]]=Introduction!$C$42,1,0)</f>
        <v>0</v>
      </c>
      <c r="N777" s="48">
        <f>IF(Table2[[#This Row],[Ship Mode]]=Introduction!$C$44,1,0)</f>
        <v>1</v>
      </c>
      <c r="O777" s="48">
        <f>IF(Table2[[#This Row],[Customer Segment]]=Introduction!$D$45,1,0)</f>
        <v>1</v>
      </c>
      <c r="P777" s="48">
        <f>IF(Table2[[#This Row],[Customer Segment]]=Introduction!$D$42,1,0)</f>
        <v>0</v>
      </c>
      <c r="Q777" s="48">
        <f>IF(Table2[[#This Row],[Customer Segment]]=Introduction!$D$44,1,0)</f>
        <v>0</v>
      </c>
      <c r="R777" s="38">
        <v>478.23</v>
      </c>
      <c r="S7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customFormat="1" x14ac:dyDescent="0.2">
      <c r="A778" s="1" t="s">
        <v>23</v>
      </c>
      <c r="B778" s="1" t="s">
        <v>14</v>
      </c>
      <c r="C778" s="1" t="s">
        <v>70</v>
      </c>
      <c r="D778" s="44">
        <v>0.06</v>
      </c>
      <c r="E778" s="44">
        <v>205.99</v>
      </c>
      <c r="F778" s="44">
        <v>8.99</v>
      </c>
      <c r="G778" s="44">
        <v>0.56000000000000005</v>
      </c>
      <c r="H778" s="44">
        <v>3568.096</v>
      </c>
      <c r="I778" s="49">
        <f>IF(Table2[[#This Row],[Order Priority]]=Introduction!$B$42,1,0)</f>
        <v>0</v>
      </c>
      <c r="J778" s="49">
        <f>IF(Table2[[#This Row],[Order Priority]]=Introduction!$B$43,1,0)</f>
        <v>0</v>
      </c>
      <c r="K778" s="49">
        <f>IF(Table2[[#This Row],[Order Priority]]=Introduction!$B$44,1,0)</f>
        <v>1</v>
      </c>
      <c r="L778" s="49">
        <f>IF(Table2[[#This Row],[Order Priority]]=Introduction!$B$45,1,0)</f>
        <v>0</v>
      </c>
      <c r="M778" s="49">
        <f>IF(Table2[[#This Row],[Ship Mode]]=Introduction!$C$42,1,0)</f>
        <v>0</v>
      </c>
      <c r="N778" s="48">
        <f>IF(Table2[[#This Row],[Ship Mode]]=Introduction!$C$44,1,0)</f>
        <v>1</v>
      </c>
      <c r="O778" s="48">
        <f>IF(Table2[[#This Row],[Customer Segment]]=Introduction!$D$45,1,0)</f>
        <v>0</v>
      </c>
      <c r="P778" s="48">
        <f>IF(Table2[[#This Row],[Customer Segment]]=Introduction!$D$42,1,0)</f>
        <v>0</v>
      </c>
      <c r="Q778" s="48">
        <f>IF(Table2[[#This Row],[Customer Segment]]=Introduction!$D$44,1,0)</f>
        <v>0</v>
      </c>
      <c r="R778" s="41">
        <v>3838.14</v>
      </c>
      <c r="S7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customFormat="1" x14ac:dyDescent="0.2">
      <c r="A779" s="1" t="s">
        <v>23</v>
      </c>
      <c r="B779" s="1" t="s">
        <v>14</v>
      </c>
      <c r="C779" s="1" t="s">
        <v>70</v>
      </c>
      <c r="D779" s="46">
        <v>0.01</v>
      </c>
      <c r="E779" s="46">
        <v>85.99</v>
      </c>
      <c r="F779" s="46">
        <v>0.99</v>
      </c>
      <c r="G779" s="46">
        <v>0.85</v>
      </c>
      <c r="H779" s="46">
        <v>311.73</v>
      </c>
      <c r="I779" s="49">
        <f>IF(Table2[[#This Row],[Order Priority]]=Introduction!$B$42,1,0)</f>
        <v>0</v>
      </c>
      <c r="J779" s="49">
        <f>IF(Table2[[#This Row],[Order Priority]]=Introduction!$B$43,1,0)</f>
        <v>0</v>
      </c>
      <c r="K779" s="49">
        <f>IF(Table2[[#This Row],[Order Priority]]=Introduction!$B$44,1,0)</f>
        <v>1</v>
      </c>
      <c r="L779" s="49">
        <f>IF(Table2[[#This Row],[Order Priority]]=Introduction!$B$45,1,0)</f>
        <v>0</v>
      </c>
      <c r="M779" s="49">
        <f>IF(Table2[[#This Row],[Ship Mode]]=Introduction!$C$42,1,0)</f>
        <v>0</v>
      </c>
      <c r="N779" s="48">
        <f>IF(Table2[[#This Row],[Ship Mode]]=Introduction!$C$44,1,0)</f>
        <v>1</v>
      </c>
      <c r="O779" s="48">
        <f>IF(Table2[[#This Row],[Customer Segment]]=Introduction!$D$45,1,0)</f>
        <v>0</v>
      </c>
      <c r="P779" s="48">
        <f>IF(Table2[[#This Row],[Customer Segment]]=Introduction!$D$42,1,0)</f>
        <v>0</v>
      </c>
      <c r="Q779" s="48">
        <f>IF(Table2[[#This Row],[Customer Segment]]=Introduction!$D$44,1,0)</f>
        <v>0</v>
      </c>
      <c r="R779" s="38">
        <v>146.16999999999999</v>
      </c>
      <c r="S7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customFormat="1" x14ac:dyDescent="0.2">
      <c r="A780" s="1" t="s">
        <v>23</v>
      </c>
      <c r="B780" s="1" t="s">
        <v>14</v>
      </c>
      <c r="C780" s="1" t="s">
        <v>3</v>
      </c>
      <c r="D780" s="44">
        <v>0.01</v>
      </c>
      <c r="E780" s="44">
        <v>35.99</v>
      </c>
      <c r="F780" s="44">
        <v>5.99</v>
      </c>
      <c r="G780" s="44">
        <v>0.38</v>
      </c>
      <c r="H780" s="44">
        <v>218.23320000000001</v>
      </c>
      <c r="I780" s="49">
        <f>IF(Table2[[#This Row],[Order Priority]]=Introduction!$B$42,1,0)</f>
        <v>0</v>
      </c>
      <c r="J780" s="49">
        <f>IF(Table2[[#This Row],[Order Priority]]=Introduction!$B$43,1,0)</f>
        <v>0</v>
      </c>
      <c r="K780" s="49">
        <f>IF(Table2[[#This Row],[Order Priority]]=Introduction!$B$44,1,0)</f>
        <v>1</v>
      </c>
      <c r="L780" s="49">
        <f>IF(Table2[[#This Row],[Order Priority]]=Introduction!$B$45,1,0)</f>
        <v>0</v>
      </c>
      <c r="M780" s="49">
        <f>IF(Table2[[#This Row],[Ship Mode]]=Introduction!$C$42,1,0)</f>
        <v>0</v>
      </c>
      <c r="N780" s="48">
        <f>IF(Table2[[#This Row],[Ship Mode]]=Introduction!$C$44,1,0)</f>
        <v>1</v>
      </c>
      <c r="O780" s="48">
        <f>IF(Table2[[#This Row],[Customer Segment]]=Introduction!$D$45,1,0)</f>
        <v>1</v>
      </c>
      <c r="P780" s="48">
        <f>IF(Table2[[#This Row],[Customer Segment]]=Introduction!$D$42,1,0)</f>
        <v>0</v>
      </c>
      <c r="Q780" s="48">
        <f>IF(Table2[[#This Row],[Customer Segment]]=Introduction!$D$44,1,0)</f>
        <v>0</v>
      </c>
      <c r="R780" s="41">
        <v>316.27999999999997</v>
      </c>
      <c r="S7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customFormat="1" x14ac:dyDescent="0.2">
      <c r="A781" s="1" t="s">
        <v>46</v>
      </c>
      <c r="B781" s="1" t="s">
        <v>14</v>
      </c>
      <c r="C781" s="1" t="s">
        <v>3</v>
      </c>
      <c r="D781" s="46">
        <v>0.01</v>
      </c>
      <c r="E781" s="46">
        <v>45.98</v>
      </c>
      <c r="F781" s="46">
        <v>4.8</v>
      </c>
      <c r="G781" s="46">
        <v>0.68</v>
      </c>
      <c r="H781" s="46">
        <v>133.5771</v>
      </c>
      <c r="I781" s="49">
        <f>IF(Table2[[#This Row],[Order Priority]]=Introduction!$B$42,1,0)</f>
        <v>0</v>
      </c>
      <c r="J781" s="49">
        <f>IF(Table2[[#This Row],[Order Priority]]=Introduction!$B$43,1,0)</f>
        <v>0</v>
      </c>
      <c r="K781" s="49">
        <f>IF(Table2[[#This Row],[Order Priority]]=Introduction!$B$44,1,0)</f>
        <v>0</v>
      </c>
      <c r="L781" s="49">
        <f>IF(Table2[[#This Row],[Order Priority]]=Introduction!$B$45,1,0)</f>
        <v>0</v>
      </c>
      <c r="M781" s="49">
        <f>IF(Table2[[#This Row],[Ship Mode]]=Introduction!$C$42,1,0)</f>
        <v>0</v>
      </c>
      <c r="N781" s="48">
        <f>IF(Table2[[#This Row],[Ship Mode]]=Introduction!$C$44,1,0)</f>
        <v>1</v>
      </c>
      <c r="O781" s="48">
        <f>IF(Table2[[#This Row],[Customer Segment]]=Introduction!$D$45,1,0)</f>
        <v>1</v>
      </c>
      <c r="P781" s="48">
        <f>IF(Table2[[#This Row],[Customer Segment]]=Introduction!$D$42,1,0)</f>
        <v>0</v>
      </c>
      <c r="Q781" s="48">
        <f>IF(Table2[[#This Row],[Customer Segment]]=Introduction!$D$44,1,0)</f>
        <v>0</v>
      </c>
      <c r="R781" s="38">
        <v>193.59</v>
      </c>
      <c r="S7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customFormat="1" x14ac:dyDescent="0.2">
      <c r="A782" s="1" t="s">
        <v>46</v>
      </c>
      <c r="B782" s="1" t="s">
        <v>14</v>
      </c>
      <c r="C782" s="1" t="s">
        <v>15</v>
      </c>
      <c r="D782" s="44">
        <v>0</v>
      </c>
      <c r="E782" s="44">
        <v>5.98</v>
      </c>
      <c r="F782" s="44">
        <v>1.49</v>
      </c>
      <c r="G782" s="44">
        <v>0.39</v>
      </c>
      <c r="H782" s="44">
        <v>80.674800000000005</v>
      </c>
      <c r="I782" s="49">
        <f>IF(Table2[[#This Row],[Order Priority]]=Introduction!$B$42,1,0)</f>
        <v>0</v>
      </c>
      <c r="J782" s="49">
        <f>IF(Table2[[#This Row],[Order Priority]]=Introduction!$B$43,1,0)</f>
        <v>0</v>
      </c>
      <c r="K782" s="49">
        <f>IF(Table2[[#This Row],[Order Priority]]=Introduction!$B$44,1,0)</f>
        <v>0</v>
      </c>
      <c r="L782" s="49">
        <f>IF(Table2[[#This Row],[Order Priority]]=Introduction!$B$45,1,0)</f>
        <v>0</v>
      </c>
      <c r="M782" s="49">
        <f>IF(Table2[[#This Row],[Ship Mode]]=Introduction!$C$42,1,0)</f>
        <v>0</v>
      </c>
      <c r="N782" s="48">
        <f>IF(Table2[[#This Row],[Ship Mode]]=Introduction!$C$44,1,0)</f>
        <v>1</v>
      </c>
      <c r="O782" s="48">
        <f>IF(Table2[[#This Row],[Customer Segment]]=Introduction!$D$45,1,0)</f>
        <v>0</v>
      </c>
      <c r="P782" s="48">
        <f>IF(Table2[[#This Row],[Customer Segment]]=Introduction!$D$42,1,0)</f>
        <v>1</v>
      </c>
      <c r="Q782" s="48">
        <f>IF(Table2[[#This Row],[Customer Segment]]=Introduction!$D$44,1,0)</f>
        <v>0</v>
      </c>
      <c r="R782" s="41">
        <v>116.92</v>
      </c>
      <c r="S7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customFormat="1" x14ac:dyDescent="0.2">
      <c r="A783" s="1" t="s">
        <v>46</v>
      </c>
      <c r="B783" s="1" t="s">
        <v>14</v>
      </c>
      <c r="C783" s="1" t="s">
        <v>3</v>
      </c>
      <c r="D783" s="46">
        <v>0</v>
      </c>
      <c r="E783" s="46">
        <v>73.98</v>
      </c>
      <c r="F783" s="46">
        <v>14.52</v>
      </c>
      <c r="G783" s="46">
        <v>0.65</v>
      </c>
      <c r="H783" s="46">
        <v>-88.61</v>
      </c>
      <c r="I783" s="49">
        <f>IF(Table2[[#This Row],[Order Priority]]=Introduction!$B$42,1,0)</f>
        <v>0</v>
      </c>
      <c r="J783" s="49">
        <f>IF(Table2[[#This Row],[Order Priority]]=Introduction!$B$43,1,0)</f>
        <v>0</v>
      </c>
      <c r="K783" s="49">
        <f>IF(Table2[[#This Row],[Order Priority]]=Introduction!$B$44,1,0)</f>
        <v>0</v>
      </c>
      <c r="L783" s="49">
        <f>IF(Table2[[#This Row],[Order Priority]]=Introduction!$B$45,1,0)</f>
        <v>0</v>
      </c>
      <c r="M783" s="49">
        <f>IF(Table2[[#This Row],[Ship Mode]]=Introduction!$C$42,1,0)</f>
        <v>0</v>
      </c>
      <c r="N783" s="48">
        <f>IF(Table2[[#This Row],[Ship Mode]]=Introduction!$C$44,1,0)</f>
        <v>1</v>
      </c>
      <c r="O783" s="48">
        <f>IF(Table2[[#This Row],[Customer Segment]]=Introduction!$D$45,1,0)</f>
        <v>1</v>
      </c>
      <c r="P783" s="48">
        <f>IF(Table2[[#This Row],[Customer Segment]]=Introduction!$D$42,1,0)</f>
        <v>0</v>
      </c>
      <c r="Q783" s="48">
        <f>IF(Table2[[#This Row],[Customer Segment]]=Introduction!$D$44,1,0)</f>
        <v>0</v>
      </c>
      <c r="R783" s="38">
        <v>305.70999999999998</v>
      </c>
      <c r="S7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customFormat="1" x14ac:dyDescent="0.2">
      <c r="A784" s="1" t="s">
        <v>46</v>
      </c>
      <c r="B784" s="1" t="s">
        <v>63</v>
      </c>
      <c r="C784" s="1" t="s">
        <v>15</v>
      </c>
      <c r="D784" s="44">
        <v>0.01</v>
      </c>
      <c r="E784" s="44">
        <v>47.98</v>
      </c>
      <c r="F784" s="44">
        <v>3.61</v>
      </c>
      <c r="G784" s="44">
        <v>0.71</v>
      </c>
      <c r="H784" s="44">
        <v>-44.436</v>
      </c>
      <c r="I784" s="49">
        <f>IF(Table2[[#This Row],[Order Priority]]=Introduction!$B$42,1,0)</f>
        <v>0</v>
      </c>
      <c r="J784" s="49">
        <f>IF(Table2[[#This Row],[Order Priority]]=Introduction!$B$43,1,0)</f>
        <v>0</v>
      </c>
      <c r="K784" s="49">
        <f>IF(Table2[[#This Row],[Order Priority]]=Introduction!$B$44,1,0)</f>
        <v>0</v>
      </c>
      <c r="L784" s="49">
        <f>IF(Table2[[#This Row],[Order Priority]]=Introduction!$B$45,1,0)</f>
        <v>0</v>
      </c>
      <c r="M784" s="49">
        <f>IF(Table2[[#This Row],[Ship Mode]]=Introduction!$C$42,1,0)</f>
        <v>0</v>
      </c>
      <c r="N784" s="48">
        <f>IF(Table2[[#This Row],[Ship Mode]]=Introduction!$C$44,1,0)</f>
        <v>0</v>
      </c>
      <c r="O784" s="48">
        <f>IF(Table2[[#This Row],[Customer Segment]]=Introduction!$D$45,1,0)</f>
        <v>0</v>
      </c>
      <c r="P784" s="48">
        <f>IF(Table2[[#This Row],[Customer Segment]]=Introduction!$D$42,1,0)</f>
        <v>1</v>
      </c>
      <c r="Q784" s="48">
        <f>IF(Table2[[#This Row],[Customer Segment]]=Introduction!$D$44,1,0)</f>
        <v>0</v>
      </c>
      <c r="R784" s="41">
        <v>393.98</v>
      </c>
      <c r="S7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customFormat="1" x14ac:dyDescent="0.2">
      <c r="A785" s="1" t="s">
        <v>1</v>
      </c>
      <c r="B785" s="1" t="s">
        <v>14</v>
      </c>
      <c r="C785" s="1" t="s">
        <v>47</v>
      </c>
      <c r="D785" s="46">
        <v>0.05</v>
      </c>
      <c r="E785" s="46">
        <v>4.13</v>
      </c>
      <c r="F785" s="46">
        <v>5.04</v>
      </c>
      <c r="G785" s="46">
        <v>0.38</v>
      </c>
      <c r="H785" s="46">
        <v>-12.1555</v>
      </c>
      <c r="I785" s="49">
        <f>IF(Table2[[#This Row],[Order Priority]]=Introduction!$B$42,1,0)</f>
        <v>1</v>
      </c>
      <c r="J785" s="49">
        <f>IF(Table2[[#This Row],[Order Priority]]=Introduction!$B$43,1,0)</f>
        <v>0</v>
      </c>
      <c r="K785" s="49">
        <f>IF(Table2[[#This Row],[Order Priority]]=Introduction!$B$44,1,0)</f>
        <v>0</v>
      </c>
      <c r="L785" s="49">
        <f>IF(Table2[[#This Row],[Order Priority]]=Introduction!$B$45,1,0)</f>
        <v>0</v>
      </c>
      <c r="M785" s="49">
        <f>IF(Table2[[#This Row],[Ship Mode]]=Introduction!$C$42,1,0)</f>
        <v>0</v>
      </c>
      <c r="N785" s="48">
        <f>IF(Table2[[#This Row],[Ship Mode]]=Introduction!$C$44,1,0)</f>
        <v>1</v>
      </c>
      <c r="O785" s="48">
        <f>IF(Table2[[#This Row],[Customer Segment]]=Introduction!$D$45,1,0)</f>
        <v>0</v>
      </c>
      <c r="P785" s="48">
        <f>IF(Table2[[#This Row],[Customer Segment]]=Introduction!$D$42,1,0)</f>
        <v>0</v>
      </c>
      <c r="Q785" s="48">
        <f>IF(Table2[[#This Row],[Customer Segment]]=Introduction!$D$44,1,0)</f>
        <v>1</v>
      </c>
      <c r="R785" s="38">
        <v>5.84</v>
      </c>
      <c r="S7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customFormat="1" x14ac:dyDescent="0.2">
      <c r="A786" s="1" t="s">
        <v>1</v>
      </c>
      <c r="B786" s="1" t="s">
        <v>14</v>
      </c>
      <c r="C786" s="1" t="s">
        <v>47</v>
      </c>
      <c r="D786" s="44">
        <v>7.0000000000000007E-2</v>
      </c>
      <c r="E786" s="44">
        <v>125.99</v>
      </c>
      <c r="F786" s="44">
        <v>2.5</v>
      </c>
      <c r="G786" s="44">
        <v>0.6</v>
      </c>
      <c r="H786" s="44">
        <v>-604.40599999999995</v>
      </c>
      <c r="I786" s="49">
        <f>IF(Table2[[#This Row],[Order Priority]]=Introduction!$B$42,1,0)</f>
        <v>1</v>
      </c>
      <c r="J786" s="49">
        <f>IF(Table2[[#This Row],[Order Priority]]=Introduction!$B$43,1,0)</f>
        <v>0</v>
      </c>
      <c r="K786" s="49">
        <f>IF(Table2[[#This Row],[Order Priority]]=Introduction!$B$44,1,0)</f>
        <v>0</v>
      </c>
      <c r="L786" s="49">
        <f>IF(Table2[[#This Row],[Order Priority]]=Introduction!$B$45,1,0)</f>
        <v>0</v>
      </c>
      <c r="M786" s="49">
        <f>IF(Table2[[#This Row],[Ship Mode]]=Introduction!$C$42,1,0)</f>
        <v>0</v>
      </c>
      <c r="N786" s="48">
        <f>IF(Table2[[#This Row],[Ship Mode]]=Introduction!$C$44,1,0)</f>
        <v>1</v>
      </c>
      <c r="O786" s="48">
        <f>IF(Table2[[#This Row],[Customer Segment]]=Introduction!$D$45,1,0)</f>
        <v>0</v>
      </c>
      <c r="P786" s="48">
        <f>IF(Table2[[#This Row],[Customer Segment]]=Introduction!$D$42,1,0)</f>
        <v>0</v>
      </c>
      <c r="Q786" s="48">
        <f>IF(Table2[[#This Row],[Customer Segment]]=Introduction!$D$44,1,0)</f>
        <v>1</v>
      </c>
      <c r="R786" s="41">
        <v>100.59</v>
      </c>
      <c r="S7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customFormat="1" x14ac:dyDescent="0.2">
      <c r="A787" s="1" t="s">
        <v>1</v>
      </c>
      <c r="B787" s="1" t="s">
        <v>14</v>
      </c>
      <c r="C787" s="1" t="s">
        <v>47</v>
      </c>
      <c r="D787" s="46">
        <v>0.03</v>
      </c>
      <c r="E787" s="46">
        <v>99.99</v>
      </c>
      <c r="F787" s="46">
        <v>19.989999999999998</v>
      </c>
      <c r="G787" s="46">
        <v>0.52</v>
      </c>
      <c r="H787" s="46">
        <v>293.66000000000003</v>
      </c>
      <c r="I787" s="49">
        <f>IF(Table2[[#This Row],[Order Priority]]=Introduction!$B$42,1,0)</f>
        <v>1</v>
      </c>
      <c r="J787" s="49">
        <f>IF(Table2[[#This Row],[Order Priority]]=Introduction!$B$43,1,0)</f>
        <v>0</v>
      </c>
      <c r="K787" s="49">
        <f>IF(Table2[[#This Row],[Order Priority]]=Introduction!$B$44,1,0)</f>
        <v>0</v>
      </c>
      <c r="L787" s="49">
        <f>IF(Table2[[#This Row],[Order Priority]]=Introduction!$B$45,1,0)</f>
        <v>0</v>
      </c>
      <c r="M787" s="49">
        <f>IF(Table2[[#This Row],[Ship Mode]]=Introduction!$C$42,1,0)</f>
        <v>0</v>
      </c>
      <c r="N787" s="48">
        <f>IF(Table2[[#This Row],[Ship Mode]]=Introduction!$C$44,1,0)</f>
        <v>1</v>
      </c>
      <c r="O787" s="48">
        <f>IF(Table2[[#This Row],[Customer Segment]]=Introduction!$D$45,1,0)</f>
        <v>0</v>
      </c>
      <c r="P787" s="48">
        <f>IF(Table2[[#This Row],[Customer Segment]]=Introduction!$D$42,1,0)</f>
        <v>0</v>
      </c>
      <c r="Q787" s="48">
        <f>IF(Table2[[#This Row],[Customer Segment]]=Introduction!$D$44,1,0)</f>
        <v>1</v>
      </c>
      <c r="R787" s="38">
        <v>598.38</v>
      </c>
      <c r="S7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customFormat="1" x14ac:dyDescent="0.2">
      <c r="A788" s="1" t="s">
        <v>1</v>
      </c>
      <c r="B788" s="1" t="s">
        <v>14</v>
      </c>
      <c r="C788" s="1" t="s">
        <v>70</v>
      </c>
      <c r="D788" s="44">
        <v>0.04</v>
      </c>
      <c r="E788" s="44">
        <v>65.989999999999995</v>
      </c>
      <c r="F788" s="44">
        <v>8.99</v>
      </c>
      <c r="G788" s="44">
        <v>0.55000000000000004</v>
      </c>
      <c r="H788" s="44">
        <v>-335.041</v>
      </c>
      <c r="I788" s="49">
        <f>IF(Table2[[#This Row],[Order Priority]]=Introduction!$B$42,1,0)</f>
        <v>1</v>
      </c>
      <c r="J788" s="49">
        <f>IF(Table2[[#This Row],[Order Priority]]=Introduction!$B$43,1,0)</f>
        <v>0</v>
      </c>
      <c r="K788" s="49">
        <f>IF(Table2[[#This Row],[Order Priority]]=Introduction!$B$44,1,0)</f>
        <v>0</v>
      </c>
      <c r="L788" s="49">
        <f>IF(Table2[[#This Row],[Order Priority]]=Introduction!$B$45,1,0)</f>
        <v>0</v>
      </c>
      <c r="M788" s="49">
        <f>IF(Table2[[#This Row],[Ship Mode]]=Introduction!$C$42,1,0)</f>
        <v>0</v>
      </c>
      <c r="N788" s="48">
        <f>IF(Table2[[#This Row],[Ship Mode]]=Introduction!$C$44,1,0)</f>
        <v>1</v>
      </c>
      <c r="O788" s="48">
        <f>IF(Table2[[#This Row],[Customer Segment]]=Introduction!$D$45,1,0)</f>
        <v>0</v>
      </c>
      <c r="P788" s="48">
        <f>IF(Table2[[#This Row],[Customer Segment]]=Introduction!$D$42,1,0)</f>
        <v>0</v>
      </c>
      <c r="Q788" s="48">
        <f>IF(Table2[[#This Row],[Customer Segment]]=Introduction!$D$44,1,0)</f>
        <v>0</v>
      </c>
      <c r="R788" s="41">
        <v>724.57</v>
      </c>
      <c r="S7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customFormat="1" x14ac:dyDescent="0.2">
      <c r="A789" s="1" t="s">
        <v>1</v>
      </c>
      <c r="B789" s="1" t="s">
        <v>14</v>
      </c>
      <c r="C789" s="1" t="s">
        <v>47</v>
      </c>
      <c r="D789" s="46">
        <v>0.08</v>
      </c>
      <c r="E789" s="46">
        <v>178.47</v>
      </c>
      <c r="F789" s="46">
        <v>19.989999999999998</v>
      </c>
      <c r="G789" s="46">
        <v>0.55000000000000004</v>
      </c>
      <c r="H789" s="46">
        <v>2267.2199999999998</v>
      </c>
      <c r="I789" s="49">
        <f>IF(Table2[[#This Row],[Order Priority]]=Introduction!$B$42,1,0)</f>
        <v>1</v>
      </c>
      <c r="J789" s="49">
        <f>IF(Table2[[#This Row],[Order Priority]]=Introduction!$B$43,1,0)</f>
        <v>0</v>
      </c>
      <c r="K789" s="49">
        <f>IF(Table2[[#This Row],[Order Priority]]=Introduction!$B$44,1,0)</f>
        <v>0</v>
      </c>
      <c r="L789" s="49">
        <f>IF(Table2[[#This Row],[Order Priority]]=Introduction!$B$45,1,0)</f>
        <v>0</v>
      </c>
      <c r="M789" s="49">
        <f>IF(Table2[[#This Row],[Ship Mode]]=Introduction!$C$42,1,0)</f>
        <v>0</v>
      </c>
      <c r="N789" s="48">
        <f>IF(Table2[[#This Row],[Ship Mode]]=Introduction!$C$44,1,0)</f>
        <v>1</v>
      </c>
      <c r="O789" s="48">
        <f>IF(Table2[[#This Row],[Customer Segment]]=Introduction!$D$45,1,0)</f>
        <v>0</v>
      </c>
      <c r="P789" s="48">
        <f>IF(Table2[[#This Row],[Customer Segment]]=Introduction!$D$42,1,0)</f>
        <v>0</v>
      </c>
      <c r="Q789" s="48">
        <f>IF(Table2[[#This Row],[Customer Segment]]=Introduction!$D$44,1,0)</f>
        <v>1</v>
      </c>
      <c r="R789" s="38">
        <v>3802.01</v>
      </c>
      <c r="S7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customFormat="1" x14ac:dyDescent="0.2">
      <c r="A790" s="1" t="s">
        <v>92</v>
      </c>
      <c r="B790" s="1" t="s">
        <v>14</v>
      </c>
      <c r="C790" s="1" t="s">
        <v>70</v>
      </c>
      <c r="D790" s="44">
        <v>0.06</v>
      </c>
      <c r="E790" s="44">
        <v>6.48</v>
      </c>
      <c r="F790" s="44">
        <v>7.37</v>
      </c>
      <c r="G790" s="44">
        <v>0.37</v>
      </c>
      <c r="H790" s="44">
        <v>-75.44</v>
      </c>
      <c r="I790" s="49">
        <f>IF(Table2[[#This Row],[Order Priority]]=Introduction!$B$42,1,0)</f>
        <v>0</v>
      </c>
      <c r="J790" s="49">
        <f>IF(Table2[[#This Row],[Order Priority]]=Introduction!$B$43,1,0)</f>
        <v>0</v>
      </c>
      <c r="K790" s="49">
        <f>IF(Table2[[#This Row],[Order Priority]]=Introduction!$B$44,1,0)</f>
        <v>0</v>
      </c>
      <c r="L790" s="49">
        <f>IF(Table2[[#This Row],[Order Priority]]=Introduction!$B$45,1,0)</f>
        <v>1</v>
      </c>
      <c r="M790" s="49">
        <f>IF(Table2[[#This Row],[Ship Mode]]=Introduction!$C$42,1,0)</f>
        <v>0</v>
      </c>
      <c r="N790" s="48">
        <f>IF(Table2[[#This Row],[Ship Mode]]=Introduction!$C$44,1,0)</f>
        <v>1</v>
      </c>
      <c r="O790" s="48">
        <f>IF(Table2[[#This Row],[Customer Segment]]=Introduction!$D$45,1,0)</f>
        <v>0</v>
      </c>
      <c r="P790" s="48">
        <f>IF(Table2[[#This Row],[Customer Segment]]=Introduction!$D$42,1,0)</f>
        <v>0</v>
      </c>
      <c r="Q790" s="48">
        <f>IF(Table2[[#This Row],[Customer Segment]]=Introduction!$D$44,1,0)</f>
        <v>0</v>
      </c>
      <c r="R790" s="41">
        <v>32.39</v>
      </c>
      <c r="S7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customFormat="1" x14ac:dyDescent="0.2">
      <c r="A791" s="1" t="s">
        <v>92</v>
      </c>
      <c r="B791" s="1" t="s">
        <v>63</v>
      </c>
      <c r="C791" s="1" t="s">
        <v>70</v>
      </c>
      <c r="D791" s="46">
        <v>0.02</v>
      </c>
      <c r="E791" s="46">
        <v>17.7</v>
      </c>
      <c r="F791" s="46">
        <v>9.4700000000000006</v>
      </c>
      <c r="G791" s="46">
        <v>0.59</v>
      </c>
      <c r="H791" s="46">
        <v>-85.022000000000006</v>
      </c>
      <c r="I791" s="49">
        <f>IF(Table2[[#This Row],[Order Priority]]=Introduction!$B$42,1,0)</f>
        <v>0</v>
      </c>
      <c r="J791" s="49">
        <f>IF(Table2[[#This Row],[Order Priority]]=Introduction!$B$43,1,0)</f>
        <v>0</v>
      </c>
      <c r="K791" s="49">
        <f>IF(Table2[[#This Row],[Order Priority]]=Introduction!$B$44,1,0)</f>
        <v>0</v>
      </c>
      <c r="L791" s="49">
        <f>IF(Table2[[#This Row],[Order Priority]]=Introduction!$B$45,1,0)</f>
        <v>1</v>
      </c>
      <c r="M791" s="49">
        <f>IF(Table2[[#This Row],[Ship Mode]]=Introduction!$C$42,1,0)</f>
        <v>0</v>
      </c>
      <c r="N791" s="48">
        <f>IF(Table2[[#This Row],[Ship Mode]]=Introduction!$C$44,1,0)</f>
        <v>0</v>
      </c>
      <c r="O791" s="48">
        <f>IF(Table2[[#This Row],[Customer Segment]]=Introduction!$D$45,1,0)</f>
        <v>0</v>
      </c>
      <c r="P791" s="48">
        <f>IF(Table2[[#This Row],[Customer Segment]]=Introduction!$D$42,1,0)</f>
        <v>0</v>
      </c>
      <c r="Q791" s="48">
        <f>IF(Table2[[#This Row],[Customer Segment]]=Introduction!$D$44,1,0)</f>
        <v>0</v>
      </c>
      <c r="R791" s="38">
        <v>374.6</v>
      </c>
      <c r="S7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customFormat="1" x14ac:dyDescent="0.2">
      <c r="A792" s="1" t="s">
        <v>92</v>
      </c>
      <c r="B792" s="1" t="s">
        <v>14</v>
      </c>
      <c r="C792" s="1" t="s">
        <v>70</v>
      </c>
      <c r="D792" s="44">
        <v>0.05</v>
      </c>
      <c r="E792" s="44">
        <v>6.48</v>
      </c>
      <c r="F792" s="44">
        <v>7.91</v>
      </c>
      <c r="G792" s="44">
        <v>0.37</v>
      </c>
      <c r="H792" s="44">
        <v>322.12200000000001</v>
      </c>
      <c r="I792" s="49">
        <f>IF(Table2[[#This Row],[Order Priority]]=Introduction!$B$42,1,0)</f>
        <v>0</v>
      </c>
      <c r="J792" s="49">
        <f>IF(Table2[[#This Row],[Order Priority]]=Introduction!$B$43,1,0)</f>
        <v>0</v>
      </c>
      <c r="K792" s="49">
        <f>IF(Table2[[#This Row],[Order Priority]]=Introduction!$B$44,1,0)</f>
        <v>0</v>
      </c>
      <c r="L792" s="49">
        <f>IF(Table2[[#This Row],[Order Priority]]=Introduction!$B$45,1,0)</f>
        <v>1</v>
      </c>
      <c r="M792" s="49">
        <f>IF(Table2[[#This Row],[Ship Mode]]=Introduction!$C$42,1,0)</f>
        <v>0</v>
      </c>
      <c r="N792" s="48">
        <f>IF(Table2[[#This Row],[Ship Mode]]=Introduction!$C$44,1,0)</f>
        <v>1</v>
      </c>
      <c r="O792" s="48">
        <f>IF(Table2[[#This Row],[Customer Segment]]=Introduction!$D$45,1,0)</f>
        <v>0</v>
      </c>
      <c r="P792" s="48">
        <f>IF(Table2[[#This Row],[Customer Segment]]=Introduction!$D$42,1,0)</f>
        <v>0</v>
      </c>
      <c r="Q792" s="48">
        <f>IF(Table2[[#This Row],[Customer Segment]]=Introduction!$D$44,1,0)</f>
        <v>0</v>
      </c>
      <c r="R792" s="41">
        <v>109.99</v>
      </c>
      <c r="S7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customFormat="1" x14ac:dyDescent="0.2">
      <c r="A793" s="1" t="s">
        <v>92</v>
      </c>
      <c r="B793" s="1" t="s">
        <v>14</v>
      </c>
      <c r="C793" s="1" t="s">
        <v>70</v>
      </c>
      <c r="D793" s="46">
        <v>0.03</v>
      </c>
      <c r="E793" s="46">
        <v>111.03</v>
      </c>
      <c r="F793" s="46">
        <v>8.64</v>
      </c>
      <c r="G793" s="46">
        <v>0.78</v>
      </c>
      <c r="H793" s="46">
        <v>366.54</v>
      </c>
      <c r="I793" s="49">
        <f>IF(Table2[[#This Row],[Order Priority]]=Introduction!$B$42,1,0)</f>
        <v>0</v>
      </c>
      <c r="J793" s="49">
        <f>IF(Table2[[#This Row],[Order Priority]]=Introduction!$B$43,1,0)</f>
        <v>0</v>
      </c>
      <c r="K793" s="49">
        <f>IF(Table2[[#This Row],[Order Priority]]=Introduction!$B$44,1,0)</f>
        <v>0</v>
      </c>
      <c r="L793" s="49">
        <f>IF(Table2[[#This Row],[Order Priority]]=Introduction!$B$45,1,0)</f>
        <v>1</v>
      </c>
      <c r="M793" s="49">
        <f>IF(Table2[[#This Row],[Ship Mode]]=Introduction!$C$42,1,0)</f>
        <v>0</v>
      </c>
      <c r="N793" s="48">
        <f>IF(Table2[[#This Row],[Ship Mode]]=Introduction!$C$44,1,0)</f>
        <v>1</v>
      </c>
      <c r="O793" s="48">
        <f>IF(Table2[[#This Row],[Customer Segment]]=Introduction!$D$45,1,0)</f>
        <v>0</v>
      </c>
      <c r="P793" s="48">
        <f>IF(Table2[[#This Row],[Customer Segment]]=Introduction!$D$42,1,0)</f>
        <v>0</v>
      </c>
      <c r="Q793" s="48">
        <f>IF(Table2[[#This Row],[Customer Segment]]=Introduction!$D$44,1,0)</f>
        <v>0</v>
      </c>
      <c r="R793" s="38">
        <v>900.12</v>
      </c>
      <c r="S7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customFormat="1" x14ac:dyDescent="0.2">
      <c r="A794" s="1" t="s">
        <v>1</v>
      </c>
      <c r="B794" s="1" t="s">
        <v>63</v>
      </c>
      <c r="C794" s="1" t="s">
        <v>70</v>
      </c>
      <c r="D794" s="44">
        <v>0.09</v>
      </c>
      <c r="E794" s="44">
        <v>154.13</v>
      </c>
      <c r="F794" s="44">
        <v>69</v>
      </c>
      <c r="G794" s="44">
        <v>0.68</v>
      </c>
      <c r="H794" s="44">
        <v>-1763.7476999999999</v>
      </c>
      <c r="I794" s="49">
        <f>IF(Table2[[#This Row],[Order Priority]]=Introduction!$B$42,1,0)</f>
        <v>1</v>
      </c>
      <c r="J794" s="49">
        <f>IF(Table2[[#This Row],[Order Priority]]=Introduction!$B$43,1,0)</f>
        <v>0</v>
      </c>
      <c r="K794" s="49">
        <f>IF(Table2[[#This Row],[Order Priority]]=Introduction!$B$44,1,0)</f>
        <v>0</v>
      </c>
      <c r="L794" s="49">
        <f>IF(Table2[[#This Row],[Order Priority]]=Introduction!$B$45,1,0)</f>
        <v>0</v>
      </c>
      <c r="M794" s="49">
        <f>IF(Table2[[#This Row],[Ship Mode]]=Introduction!$C$42,1,0)</f>
        <v>0</v>
      </c>
      <c r="N794" s="48">
        <f>IF(Table2[[#This Row],[Ship Mode]]=Introduction!$C$44,1,0)</f>
        <v>0</v>
      </c>
      <c r="O794" s="48">
        <f>IF(Table2[[#This Row],[Customer Segment]]=Introduction!$D$45,1,0)</f>
        <v>0</v>
      </c>
      <c r="P794" s="48">
        <f>IF(Table2[[#This Row],[Customer Segment]]=Introduction!$D$42,1,0)</f>
        <v>0</v>
      </c>
      <c r="Q794" s="48">
        <f>IF(Table2[[#This Row],[Customer Segment]]=Introduction!$D$44,1,0)</f>
        <v>0</v>
      </c>
      <c r="R794" s="41">
        <v>5679.59</v>
      </c>
      <c r="S7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customFormat="1" x14ac:dyDescent="0.2">
      <c r="A795" s="1" t="s">
        <v>1</v>
      </c>
      <c r="B795" s="1" t="s">
        <v>63</v>
      </c>
      <c r="C795" s="1" t="s">
        <v>70</v>
      </c>
      <c r="D795" s="46">
        <v>0.09</v>
      </c>
      <c r="E795" s="46">
        <v>154.13</v>
      </c>
      <c r="F795" s="46">
        <v>69</v>
      </c>
      <c r="G795" s="46">
        <v>0.68</v>
      </c>
      <c r="H795" s="46">
        <v>-1763.7476999999999</v>
      </c>
      <c r="I795" s="49">
        <f>IF(Table2[[#This Row],[Order Priority]]=Introduction!$B$42,1,0)</f>
        <v>1</v>
      </c>
      <c r="J795" s="49">
        <f>IF(Table2[[#This Row],[Order Priority]]=Introduction!$B$43,1,0)</f>
        <v>0</v>
      </c>
      <c r="K795" s="49">
        <f>IF(Table2[[#This Row],[Order Priority]]=Introduction!$B$44,1,0)</f>
        <v>0</v>
      </c>
      <c r="L795" s="49">
        <f>IF(Table2[[#This Row],[Order Priority]]=Introduction!$B$45,1,0)</f>
        <v>0</v>
      </c>
      <c r="M795" s="49">
        <f>IF(Table2[[#This Row],[Ship Mode]]=Introduction!$C$42,1,0)</f>
        <v>0</v>
      </c>
      <c r="N795" s="48">
        <f>IF(Table2[[#This Row],[Ship Mode]]=Introduction!$C$44,1,0)</f>
        <v>0</v>
      </c>
      <c r="O795" s="48">
        <f>IF(Table2[[#This Row],[Customer Segment]]=Introduction!$D$45,1,0)</f>
        <v>0</v>
      </c>
      <c r="P795" s="48">
        <f>IF(Table2[[#This Row],[Customer Segment]]=Introduction!$D$42,1,0)</f>
        <v>0</v>
      </c>
      <c r="Q795" s="48">
        <f>IF(Table2[[#This Row],[Customer Segment]]=Introduction!$D$44,1,0)</f>
        <v>0</v>
      </c>
      <c r="R795" s="38">
        <v>1494.63</v>
      </c>
      <c r="S7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customFormat="1" x14ac:dyDescent="0.2">
      <c r="A796" s="1" t="s">
        <v>13</v>
      </c>
      <c r="B796" s="1" t="s">
        <v>2</v>
      </c>
      <c r="C796" s="1" t="s">
        <v>3</v>
      </c>
      <c r="D796" s="44">
        <v>0.1</v>
      </c>
      <c r="E796" s="44">
        <v>400.98</v>
      </c>
      <c r="F796" s="44">
        <v>76.37</v>
      </c>
      <c r="G796" s="44">
        <v>0.6</v>
      </c>
      <c r="H796" s="44">
        <v>-969.04836599999999</v>
      </c>
      <c r="I796" s="49">
        <f>IF(Table2[[#This Row],[Order Priority]]=Introduction!$B$42,1,0)</f>
        <v>0</v>
      </c>
      <c r="J796" s="49">
        <f>IF(Table2[[#This Row],[Order Priority]]=Introduction!$B$43,1,0)</f>
        <v>1</v>
      </c>
      <c r="K796" s="49">
        <f>IF(Table2[[#This Row],[Order Priority]]=Introduction!$B$44,1,0)</f>
        <v>0</v>
      </c>
      <c r="L796" s="49">
        <f>IF(Table2[[#This Row],[Order Priority]]=Introduction!$B$45,1,0)</f>
        <v>0</v>
      </c>
      <c r="M796" s="49">
        <f>IF(Table2[[#This Row],[Ship Mode]]=Introduction!$C$42,1,0)</f>
        <v>1</v>
      </c>
      <c r="N796" s="48">
        <f>IF(Table2[[#This Row],[Ship Mode]]=Introduction!$C$44,1,0)</f>
        <v>0</v>
      </c>
      <c r="O796" s="48">
        <f>IF(Table2[[#This Row],[Customer Segment]]=Introduction!$D$45,1,0)</f>
        <v>1</v>
      </c>
      <c r="P796" s="48">
        <f>IF(Table2[[#This Row],[Customer Segment]]=Introduction!$D$42,1,0)</f>
        <v>0</v>
      </c>
      <c r="Q796" s="48">
        <f>IF(Table2[[#This Row],[Customer Segment]]=Introduction!$D$44,1,0)</f>
        <v>0</v>
      </c>
      <c r="R796" s="41">
        <v>810.47</v>
      </c>
      <c r="S7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customFormat="1" x14ac:dyDescent="0.2">
      <c r="A797" s="1" t="s">
        <v>13</v>
      </c>
      <c r="B797" s="1" t="s">
        <v>14</v>
      </c>
      <c r="C797" s="1" t="s">
        <v>3</v>
      </c>
      <c r="D797" s="46">
        <v>0.08</v>
      </c>
      <c r="E797" s="46">
        <v>45.19</v>
      </c>
      <c r="F797" s="46">
        <v>1.99</v>
      </c>
      <c r="G797" s="46">
        <v>0.55000000000000004</v>
      </c>
      <c r="H797" s="46">
        <v>-71.83</v>
      </c>
      <c r="I797" s="49">
        <f>IF(Table2[[#This Row],[Order Priority]]=Introduction!$B$42,1,0)</f>
        <v>0</v>
      </c>
      <c r="J797" s="49">
        <f>IF(Table2[[#This Row],[Order Priority]]=Introduction!$B$43,1,0)</f>
        <v>1</v>
      </c>
      <c r="K797" s="49">
        <f>IF(Table2[[#This Row],[Order Priority]]=Introduction!$B$44,1,0)</f>
        <v>0</v>
      </c>
      <c r="L797" s="49">
        <f>IF(Table2[[#This Row],[Order Priority]]=Introduction!$B$45,1,0)</f>
        <v>0</v>
      </c>
      <c r="M797" s="49">
        <f>IF(Table2[[#This Row],[Ship Mode]]=Introduction!$C$42,1,0)</f>
        <v>0</v>
      </c>
      <c r="N797" s="48">
        <f>IF(Table2[[#This Row],[Ship Mode]]=Introduction!$C$44,1,0)</f>
        <v>1</v>
      </c>
      <c r="O797" s="48">
        <f>IF(Table2[[#This Row],[Customer Segment]]=Introduction!$D$45,1,0)</f>
        <v>1</v>
      </c>
      <c r="P797" s="48">
        <f>IF(Table2[[#This Row],[Customer Segment]]=Introduction!$D$42,1,0)</f>
        <v>0</v>
      </c>
      <c r="Q797" s="48">
        <f>IF(Table2[[#This Row],[Customer Segment]]=Introduction!$D$44,1,0)</f>
        <v>0</v>
      </c>
      <c r="R797" s="38">
        <v>127.22</v>
      </c>
      <c r="S7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customFormat="1" x14ac:dyDescent="0.2">
      <c r="A798" s="1" t="s">
        <v>13</v>
      </c>
      <c r="B798" s="1" t="s">
        <v>14</v>
      </c>
      <c r="C798" s="1" t="s">
        <v>3</v>
      </c>
      <c r="D798" s="44">
        <v>0.03</v>
      </c>
      <c r="E798" s="44">
        <v>33.979999999999997</v>
      </c>
      <c r="F798" s="44">
        <v>19.989999999999998</v>
      </c>
      <c r="G798" s="44">
        <v>0.55000000000000004</v>
      </c>
      <c r="H798" s="44">
        <v>-0.74</v>
      </c>
      <c r="I798" s="49">
        <f>IF(Table2[[#This Row],[Order Priority]]=Introduction!$B$42,1,0)</f>
        <v>0</v>
      </c>
      <c r="J798" s="49">
        <f>IF(Table2[[#This Row],[Order Priority]]=Introduction!$B$43,1,0)</f>
        <v>1</v>
      </c>
      <c r="K798" s="49">
        <f>IF(Table2[[#This Row],[Order Priority]]=Introduction!$B$44,1,0)</f>
        <v>0</v>
      </c>
      <c r="L798" s="49">
        <f>IF(Table2[[#This Row],[Order Priority]]=Introduction!$B$45,1,0)</f>
        <v>0</v>
      </c>
      <c r="M798" s="49">
        <f>IF(Table2[[#This Row],[Ship Mode]]=Introduction!$C$42,1,0)</f>
        <v>0</v>
      </c>
      <c r="N798" s="48">
        <f>IF(Table2[[#This Row],[Ship Mode]]=Introduction!$C$44,1,0)</f>
        <v>1</v>
      </c>
      <c r="O798" s="48">
        <f>IF(Table2[[#This Row],[Customer Segment]]=Introduction!$D$45,1,0)</f>
        <v>1</v>
      </c>
      <c r="P798" s="48">
        <f>IF(Table2[[#This Row],[Customer Segment]]=Introduction!$D$42,1,0)</f>
        <v>0</v>
      </c>
      <c r="Q798" s="48">
        <f>IF(Table2[[#This Row],[Customer Segment]]=Introduction!$D$44,1,0)</f>
        <v>0</v>
      </c>
      <c r="R798" s="41">
        <v>432.44</v>
      </c>
      <c r="S7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customFormat="1" x14ac:dyDescent="0.2">
      <c r="A799" s="1" t="s">
        <v>92</v>
      </c>
      <c r="B799" s="1" t="s">
        <v>2</v>
      </c>
      <c r="C799" s="1" t="s">
        <v>70</v>
      </c>
      <c r="D799" s="46">
        <v>7.0000000000000007E-2</v>
      </c>
      <c r="E799" s="46">
        <v>200.98</v>
      </c>
      <c r="F799" s="46">
        <v>23.76</v>
      </c>
      <c r="G799" s="46">
        <v>0.57999999999999996</v>
      </c>
      <c r="H799" s="46">
        <v>-132.42599999999999</v>
      </c>
      <c r="I799" s="49">
        <f>IF(Table2[[#This Row],[Order Priority]]=Introduction!$B$42,1,0)</f>
        <v>0</v>
      </c>
      <c r="J799" s="49">
        <f>IF(Table2[[#This Row],[Order Priority]]=Introduction!$B$43,1,0)</f>
        <v>0</v>
      </c>
      <c r="K799" s="49">
        <f>IF(Table2[[#This Row],[Order Priority]]=Introduction!$B$44,1,0)</f>
        <v>0</v>
      </c>
      <c r="L799" s="49">
        <f>IF(Table2[[#This Row],[Order Priority]]=Introduction!$B$45,1,0)</f>
        <v>1</v>
      </c>
      <c r="M799" s="49">
        <f>IF(Table2[[#This Row],[Ship Mode]]=Introduction!$C$42,1,0)</f>
        <v>1</v>
      </c>
      <c r="N799" s="48">
        <f>IF(Table2[[#This Row],[Ship Mode]]=Introduction!$C$44,1,0)</f>
        <v>0</v>
      </c>
      <c r="O799" s="48">
        <f>IF(Table2[[#This Row],[Customer Segment]]=Introduction!$D$45,1,0)</f>
        <v>0</v>
      </c>
      <c r="P799" s="48">
        <f>IF(Table2[[#This Row],[Customer Segment]]=Introduction!$D$42,1,0)</f>
        <v>0</v>
      </c>
      <c r="Q799" s="48">
        <f>IF(Table2[[#This Row],[Customer Segment]]=Introduction!$D$44,1,0)</f>
        <v>0</v>
      </c>
      <c r="R799" s="38">
        <v>1805.9</v>
      </c>
      <c r="S7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customFormat="1" x14ac:dyDescent="0.2">
      <c r="A800" s="1" t="s">
        <v>92</v>
      </c>
      <c r="B800" s="1" t="s">
        <v>2</v>
      </c>
      <c r="C800" s="1" t="s">
        <v>70</v>
      </c>
      <c r="D800" s="44">
        <v>0.02</v>
      </c>
      <c r="E800" s="44">
        <v>179.29</v>
      </c>
      <c r="F800" s="44">
        <v>29.21</v>
      </c>
      <c r="G800" s="44">
        <v>0.76</v>
      </c>
      <c r="H800" s="44">
        <v>-411.23599999999999</v>
      </c>
      <c r="I800" s="49">
        <f>IF(Table2[[#This Row],[Order Priority]]=Introduction!$B$42,1,0)</f>
        <v>0</v>
      </c>
      <c r="J800" s="49">
        <f>IF(Table2[[#This Row],[Order Priority]]=Introduction!$B$43,1,0)</f>
        <v>0</v>
      </c>
      <c r="K800" s="49">
        <f>IF(Table2[[#This Row],[Order Priority]]=Introduction!$B$44,1,0)</f>
        <v>0</v>
      </c>
      <c r="L800" s="49">
        <f>IF(Table2[[#This Row],[Order Priority]]=Introduction!$B$45,1,0)</f>
        <v>1</v>
      </c>
      <c r="M800" s="49">
        <f>IF(Table2[[#This Row],[Ship Mode]]=Introduction!$C$42,1,0)</f>
        <v>1</v>
      </c>
      <c r="N800" s="48">
        <f>IF(Table2[[#This Row],[Ship Mode]]=Introduction!$C$44,1,0)</f>
        <v>0</v>
      </c>
      <c r="O800" s="48">
        <f>IF(Table2[[#This Row],[Customer Segment]]=Introduction!$D$45,1,0)</f>
        <v>0</v>
      </c>
      <c r="P800" s="48">
        <f>IF(Table2[[#This Row],[Customer Segment]]=Introduction!$D$42,1,0)</f>
        <v>0</v>
      </c>
      <c r="Q800" s="48">
        <f>IF(Table2[[#This Row],[Customer Segment]]=Introduction!$D$44,1,0)</f>
        <v>0</v>
      </c>
      <c r="R800" s="41">
        <v>311.41000000000003</v>
      </c>
      <c r="S8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customFormat="1" x14ac:dyDescent="0.2">
      <c r="A801" s="1" t="s">
        <v>92</v>
      </c>
      <c r="B801" s="1" t="s">
        <v>14</v>
      </c>
      <c r="C801" s="1" t="s">
        <v>15</v>
      </c>
      <c r="D801" s="46">
        <v>0</v>
      </c>
      <c r="E801" s="46">
        <v>65.989999999999995</v>
      </c>
      <c r="F801" s="46">
        <v>3.99</v>
      </c>
      <c r="G801" s="46">
        <v>0.59</v>
      </c>
      <c r="H801" s="46">
        <v>-60.564</v>
      </c>
      <c r="I801" s="49">
        <f>IF(Table2[[#This Row],[Order Priority]]=Introduction!$B$42,1,0)</f>
        <v>0</v>
      </c>
      <c r="J801" s="49">
        <f>IF(Table2[[#This Row],[Order Priority]]=Introduction!$B$43,1,0)</f>
        <v>0</v>
      </c>
      <c r="K801" s="49">
        <f>IF(Table2[[#This Row],[Order Priority]]=Introduction!$B$44,1,0)</f>
        <v>0</v>
      </c>
      <c r="L801" s="49">
        <f>IF(Table2[[#This Row],[Order Priority]]=Introduction!$B$45,1,0)</f>
        <v>1</v>
      </c>
      <c r="M801" s="49">
        <f>IF(Table2[[#This Row],[Ship Mode]]=Introduction!$C$42,1,0)</f>
        <v>0</v>
      </c>
      <c r="N801" s="48">
        <f>IF(Table2[[#This Row],[Ship Mode]]=Introduction!$C$44,1,0)</f>
        <v>1</v>
      </c>
      <c r="O801" s="48">
        <f>IF(Table2[[#This Row],[Customer Segment]]=Introduction!$D$45,1,0)</f>
        <v>0</v>
      </c>
      <c r="P801" s="48">
        <f>IF(Table2[[#This Row],[Customer Segment]]=Introduction!$D$42,1,0)</f>
        <v>1</v>
      </c>
      <c r="Q801" s="48">
        <f>IF(Table2[[#This Row],[Customer Segment]]=Introduction!$D$44,1,0)</f>
        <v>0</v>
      </c>
      <c r="R801" s="38">
        <v>765.65</v>
      </c>
      <c r="S8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customFormat="1" x14ac:dyDescent="0.2">
      <c r="A802" s="1" t="s">
        <v>92</v>
      </c>
      <c r="B802" s="1" t="s">
        <v>14</v>
      </c>
      <c r="C802" s="1" t="s">
        <v>47</v>
      </c>
      <c r="D802" s="44">
        <v>0.01</v>
      </c>
      <c r="E802" s="44">
        <v>45.99</v>
      </c>
      <c r="F802" s="44">
        <v>4.99</v>
      </c>
      <c r="G802" s="44">
        <v>0.56000000000000005</v>
      </c>
      <c r="H802" s="44">
        <v>24.018000000000001</v>
      </c>
      <c r="I802" s="49">
        <f>IF(Table2[[#This Row],[Order Priority]]=Introduction!$B$42,1,0)</f>
        <v>0</v>
      </c>
      <c r="J802" s="49">
        <f>IF(Table2[[#This Row],[Order Priority]]=Introduction!$B$43,1,0)</f>
        <v>0</v>
      </c>
      <c r="K802" s="49">
        <f>IF(Table2[[#This Row],[Order Priority]]=Introduction!$B$44,1,0)</f>
        <v>0</v>
      </c>
      <c r="L802" s="49">
        <f>IF(Table2[[#This Row],[Order Priority]]=Introduction!$B$45,1,0)</f>
        <v>1</v>
      </c>
      <c r="M802" s="49">
        <f>IF(Table2[[#This Row],[Ship Mode]]=Introduction!$C$42,1,0)</f>
        <v>0</v>
      </c>
      <c r="N802" s="48">
        <f>IF(Table2[[#This Row],[Ship Mode]]=Introduction!$C$44,1,0)</f>
        <v>1</v>
      </c>
      <c r="O802" s="48">
        <f>IF(Table2[[#This Row],[Customer Segment]]=Introduction!$D$45,1,0)</f>
        <v>0</v>
      </c>
      <c r="P802" s="48">
        <f>IF(Table2[[#This Row],[Customer Segment]]=Introduction!$D$42,1,0)</f>
        <v>0</v>
      </c>
      <c r="Q802" s="48">
        <f>IF(Table2[[#This Row],[Customer Segment]]=Introduction!$D$44,1,0)</f>
        <v>1</v>
      </c>
      <c r="R802" s="41">
        <v>125.19</v>
      </c>
      <c r="S8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customFormat="1" x14ac:dyDescent="0.2">
      <c r="A803" s="1" t="s">
        <v>46</v>
      </c>
      <c r="B803" s="1" t="s">
        <v>2</v>
      </c>
      <c r="C803" s="1" t="s">
        <v>3</v>
      </c>
      <c r="D803" s="46">
        <v>0.02</v>
      </c>
      <c r="E803" s="46">
        <v>200.98</v>
      </c>
      <c r="F803" s="46">
        <v>55.96</v>
      </c>
      <c r="G803" s="46">
        <v>0.75</v>
      </c>
      <c r="H803" s="46">
        <v>-163.63</v>
      </c>
      <c r="I803" s="49">
        <f>IF(Table2[[#This Row],[Order Priority]]=Introduction!$B$42,1,0)</f>
        <v>0</v>
      </c>
      <c r="J803" s="49">
        <f>IF(Table2[[#This Row],[Order Priority]]=Introduction!$B$43,1,0)</f>
        <v>0</v>
      </c>
      <c r="K803" s="49">
        <f>IF(Table2[[#This Row],[Order Priority]]=Introduction!$B$44,1,0)</f>
        <v>0</v>
      </c>
      <c r="L803" s="49">
        <f>IF(Table2[[#This Row],[Order Priority]]=Introduction!$B$45,1,0)</f>
        <v>0</v>
      </c>
      <c r="M803" s="49">
        <f>IF(Table2[[#This Row],[Ship Mode]]=Introduction!$C$42,1,0)</f>
        <v>1</v>
      </c>
      <c r="N803" s="48">
        <f>IF(Table2[[#This Row],[Ship Mode]]=Introduction!$C$44,1,0)</f>
        <v>0</v>
      </c>
      <c r="O803" s="48">
        <f>IF(Table2[[#This Row],[Customer Segment]]=Introduction!$D$45,1,0)</f>
        <v>1</v>
      </c>
      <c r="P803" s="48">
        <f>IF(Table2[[#This Row],[Customer Segment]]=Introduction!$D$42,1,0)</f>
        <v>0</v>
      </c>
      <c r="Q803" s="48">
        <f>IF(Table2[[#This Row],[Customer Segment]]=Introduction!$D$44,1,0)</f>
        <v>0</v>
      </c>
      <c r="R803" s="38">
        <v>9539.6</v>
      </c>
      <c r="S8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customFormat="1" x14ac:dyDescent="0.2">
      <c r="A804" s="1" t="s">
        <v>46</v>
      </c>
      <c r="B804" s="1" t="s">
        <v>14</v>
      </c>
      <c r="C804" s="1" t="s">
        <v>3</v>
      </c>
      <c r="D804" s="44">
        <v>0.02</v>
      </c>
      <c r="E804" s="44">
        <v>4.28</v>
      </c>
      <c r="F804" s="44">
        <v>5.17</v>
      </c>
      <c r="G804" s="44">
        <v>0.4</v>
      </c>
      <c r="H804" s="44">
        <v>-63.87</v>
      </c>
      <c r="I804" s="49">
        <f>IF(Table2[[#This Row],[Order Priority]]=Introduction!$B$42,1,0)</f>
        <v>0</v>
      </c>
      <c r="J804" s="49">
        <f>IF(Table2[[#This Row],[Order Priority]]=Introduction!$B$43,1,0)</f>
        <v>0</v>
      </c>
      <c r="K804" s="49">
        <f>IF(Table2[[#This Row],[Order Priority]]=Introduction!$B$44,1,0)</f>
        <v>0</v>
      </c>
      <c r="L804" s="49">
        <f>IF(Table2[[#This Row],[Order Priority]]=Introduction!$B$45,1,0)</f>
        <v>0</v>
      </c>
      <c r="M804" s="49">
        <f>IF(Table2[[#This Row],[Ship Mode]]=Introduction!$C$42,1,0)</f>
        <v>0</v>
      </c>
      <c r="N804" s="48">
        <f>IF(Table2[[#This Row],[Ship Mode]]=Introduction!$C$44,1,0)</f>
        <v>1</v>
      </c>
      <c r="O804" s="48">
        <f>IF(Table2[[#This Row],[Customer Segment]]=Introduction!$D$45,1,0)</f>
        <v>1</v>
      </c>
      <c r="P804" s="48">
        <f>IF(Table2[[#This Row],[Customer Segment]]=Introduction!$D$42,1,0)</f>
        <v>0</v>
      </c>
      <c r="Q804" s="48">
        <f>IF(Table2[[#This Row],[Customer Segment]]=Introduction!$D$44,1,0)</f>
        <v>0</v>
      </c>
      <c r="R804" s="41">
        <v>109.86</v>
      </c>
      <c r="S8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customFormat="1" x14ac:dyDescent="0.2">
      <c r="A805" s="1" t="s">
        <v>46</v>
      </c>
      <c r="B805" s="1" t="s">
        <v>14</v>
      </c>
      <c r="C805" s="1" t="s">
        <v>3</v>
      </c>
      <c r="D805" s="46">
        <v>0.04</v>
      </c>
      <c r="E805" s="46">
        <v>85.99</v>
      </c>
      <c r="F805" s="46">
        <v>0.99</v>
      </c>
      <c r="G805" s="46">
        <v>0.85</v>
      </c>
      <c r="H805" s="46">
        <v>-175.17500000000001</v>
      </c>
      <c r="I805" s="49">
        <f>IF(Table2[[#This Row],[Order Priority]]=Introduction!$B$42,1,0)</f>
        <v>0</v>
      </c>
      <c r="J805" s="49">
        <f>IF(Table2[[#This Row],[Order Priority]]=Introduction!$B$43,1,0)</f>
        <v>0</v>
      </c>
      <c r="K805" s="49">
        <f>IF(Table2[[#This Row],[Order Priority]]=Introduction!$B$44,1,0)</f>
        <v>0</v>
      </c>
      <c r="L805" s="49">
        <f>IF(Table2[[#This Row],[Order Priority]]=Introduction!$B$45,1,0)</f>
        <v>0</v>
      </c>
      <c r="M805" s="49">
        <f>IF(Table2[[#This Row],[Ship Mode]]=Introduction!$C$42,1,0)</f>
        <v>0</v>
      </c>
      <c r="N805" s="48">
        <f>IF(Table2[[#This Row],[Ship Mode]]=Introduction!$C$44,1,0)</f>
        <v>1</v>
      </c>
      <c r="O805" s="48">
        <f>IF(Table2[[#This Row],[Customer Segment]]=Introduction!$D$45,1,0)</f>
        <v>1</v>
      </c>
      <c r="P805" s="48">
        <f>IF(Table2[[#This Row],[Customer Segment]]=Introduction!$D$42,1,0)</f>
        <v>0</v>
      </c>
      <c r="Q805" s="48">
        <f>IF(Table2[[#This Row],[Customer Segment]]=Introduction!$D$44,1,0)</f>
        <v>0</v>
      </c>
      <c r="R805" s="38">
        <v>1426.51</v>
      </c>
      <c r="S8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customFormat="1" x14ac:dyDescent="0.2">
      <c r="A806" s="1" t="s">
        <v>46</v>
      </c>
      <c r="B806" s="1" t="s">
        <v>2</v>
      </c>
      <c r="C806" s="1" t="s">
        <v>3</v>
      </c>
      <c r="D806" s="44">
        <v>0.02</v>
      </c>
      <c r="E806" s="44">
        <v>200.98</v>
      </c>
      <c r="F806" s="44">
        <v>55.96</v>
      </c>
      <c r="G806" s="44">
        <v>0.75</v>
      </c>
      <c r="H806" s="44">
        <v>-224.9478</v>
      </c>
      <c r="I806" s="49">
        <f>IF(Table2[[#This Row],[Order Priority]]=Introduction!$B$42,1,0)</f>
        <v>0</v>
      </c>
      <c r="J806" s="49">
        <f>IF(Table2[[#This Row],[Order Priority]]=Introduction!$B$43,1,0)</f>
        <v>0</v>
      </c>
      <c r="K806" s="49">
        <f>IF(Table2[[#This Row],[Order Priority]]=Introduction!$B$44,1,0)</f>
        <v>0</v>
      </c>
      <c r="L806" s="49">
        <f>IF(Table2[[#This Row],[Order Priority]]=Introduction!$B$45,1,0)</f>
        <v>0</v>
      </c>
      <c r="M806" s="49">
        <f>IF(Table2[[#This Row],[Ship Mode]]=Introduction!$C$42,1,0)</f>
        <v>1</v>
      </c>
      <c r="N806" s="48">
        <f>IF(Table2[[#This Row],[Ship Mode]]=Introduction!$C$44,1,0)</f>
        <v>0</v>
      </c>
      <c r="O806" s="48">
        <f>IF(Table2[[#This Row],[Customer Segment]]=Introduction!$D$45,1,0)</f>
        <v>1</v>
      </c>
      <c r="P806" s="48">
        <f>IF(Table2[[#This Row],[Customer Segment]]=Introduction!$D$42,1,0)</f>
        <v>0</v>
      </c>
      <c r="Q806" s="48">
        <f>IF(Table2[[#This Row],[Customer Segment]]=Introduction!$D$44,1,0)</f>
        <v>0</v>
      </c>
      <c r="R806" s="41">
        <v>2331.9</v>
      </c>
      <c r="S8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customFormat="1" x14ac:dyDescent="0.2">
      <c r="A807" s="1" t="s">
        <v>46</v>
      </c>
      <c r="B807" s="1" t="s">
        <v>14</v>
      </c>
      <c r="C807" s="1" t="s">
        <v>3</v>
      </c>
      <c r="D807" s="46">
        <v>0.02</v>
      </c>
      <c r="E807" s="46">
        <v>4.28</v>
      </c>
      <c r="F807" s="46">
        <v>5.17</v>
      </c>
      <c r="G807" s="46">
        <v>0.4</v>
      </c>
      <c r="H807" s="46">
        <v>196.8</v>
      </c>
      <c r="I807" s="49">
        <f>IF(Table2[[#This Row],[Order Priority]]=Introduction!$B$42,1,0)</f>
        <v>0</v>
      </c>
      <c r="J807" s="49">
        <f>IF(Table2[[#This Row],[Order Priority]]=Introduction!$B$43,1,0)</f>
        <v>0</v>
      </c>
      <c r="K807" s="49">
        <f>IF(Table2[[#This Row],[Order Priority]]=Introduction!$B$44,1,0)</f>
        <v>0</v>
      </c>
      <c r="L807" s="49">
        <f>IF(Table2[[#This Row],[Order Priority]]=Introduction!$B$45,1,0)</f>
        <v>0</v>
      </c>
      <c r="M807" s="49">
        <f>IF(Table2[[#This Row],[Ship Mode]]=Introduction!$C$42,1,0)</f>
        <v>0</v>
      </c>
      <c r="N807" s="48">
        <f>IF(Table2[[#This Row],[Ship Mode]]=Introduction!$C$44,1,0)</f>
        <v>1</v>
      </c>
      <c r="O807" s="48">
        <f>IF(Table2[[#This Row],[Customer Segment]]=Introduction!$D$45,1,0)</f>
        <v>1</v>
      </c>
      <c r="P807" s="48">
        <f>IF(Table2[[#This Row],[Customer Segment]]=Introduction!$D$42,1,0)</f>
        <v>0</v>
      </c>
      <c r="Q807" s="48">
        <f>IF(Table2[[#This Row],[Customer Segment]]=Introduction!$D$44,1,0)</f>
        <v>0</v>
      </c>
      <c r="R807" s="38">
        <v>27.47</v>
      </c>
      <c r="S8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customFormat="1" x14ac:dyDescent="0.2">
      <c r="A808" s="1" t="s">
        <v>46</v>
      </c>
      <c r="B808" s="1" t="s">
        <v>14</v>
      </c>
      <c r="C808" s="1" t="s">
        <v>15</v>
      </c>
      <c r="D808" s="44">
        <v>0.08</v>
      </c>
      <c r="E808" s="44">
        <v>4.9800000000000004</v>
      </c>
      <c r="F808" s="44">
        <v>4.7</v>
      </c>
      <c r="G808" s="44">
        <v>0.38</v>
      </c>
      <c r="H808" s="44">
        <v>-56.35</v>
      </c>
      <c r="I808" s="49">
        <f>IF(Table2[[#This Row],[Order Priority]]=Introduction!$B$42,1,0)</f>
        <v>0</v>
      </c>
      <c r="J808" s="49">
        <f>IF(Table2[[#This Row],[Order Priority]]=Introduction!$B$43,1,0)</f>
        <v>0</v>
      </c>
      <c r="K808" s="49">
        <f>IF(Table2[[#This Row],[Order Priority]]=Introduction!$B$44,1,0)</f>
        <v>0</v>
      </c>
      <c r="L808" s="49">
        <f>IF(Table2[[#This Row],[Order Priority]]=Introduction!$B$45,1,0)</f>
        <v>0</v>
      </c>
      <c r="M808" s="49">
        <f>IF(Table2[[#This Row],[Ship Mode]]=Introduction!$C$42,1,0)</f>
        <v>0</v>
      </c>
      <c r="N808" s="48">
        <f>IF(Table2[[#This Row],[Ship Mode]]=Introduction!$C$44,1,0)</f>
        <v>1</v>
      </c>
      <c r="O808" s="48">
        <f>IF(Table2[[#This Row],[Customer Segment]]=Introduction!$D$45,1,0)</f>
        <v>0</v>
      </c>
      <c r="P808" s="48">
        <f>IF(Table2[[#This Row],[Customer Segment]]=Introduction!$D$42,1,0)</f>
        <v>1</v>
      </c>
      <c r="Q808" s="48">
        <f>IF(Table2[[#This Row],[Customer Segment]]=Introduction!$D$44,1,0)</f>
        <v>0</v>
      </c>
      <c r="R808" s="41">
        <v>225.98</v>
      </c>
      <c r="S8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customFormat="1" x14ac:dyDescent="0.2">
      <c r="A809" s="1" t="s">
        <v>46</v>
      </c>
      <c r="B809" s="1" t="s">
        <v>14</v>
      </c>
      <c r="C809" s="1" t="s">
        <v>15</v>
      </c>
      <c r="D809" s="46">
        <v>0.08</v>
      </c>
      <c r="E809" s="46">
        <v>4.9800000000000004</v>
      </c>
      <c r="F809" s="46">
        <v>4.7</v>
      </c>
      <c r="G809" s="46">
        <v>0.38</v>
      </c>
      <c r="H809" s="46">
        <v>-56.35</v>
      </c>
      <c r="I809" s="49">
        <f>IF(Table2[[#This Row],[Order Priority]]=Introduction!$B$42,1,0)</f>
        <v>0</v>
      </c>
      <c r="J809" s="49">
        <f>IF(Table2[[#This Row],[Order Priority]]=Introduction!$B$43,1,0)</f>
        <v>0</v>
      </c>
      <c r="K809" s="49">
        <f>IF(Table2[[#This Row],[Order Priority]]=Introduction!$B$44,1,0)</f>
        <v>0</v>
      </c>
      <c r="L809" s="49">
        <f>IF(Table2[[#This Row],[Order Priority]]=Introduction!$B$45,1,0)</f>
        <v>0</v>
      </c>
      <c r="M809" s="49">
        <f>IF(Table2[[#This Row],[Ship Mode]]=Introduction!$C$42,1,0)</f>
        <v>0</v>
      </c>
      <c r="N809" s="48">
        <f>IF(Table2[[#This Row],[Ship Mode]]=Introduction!$C$44,1,0)</f>
        <v>1</v>
      </c>
      <c r="O809" s="48">
        <f>IF(Table2[[#This Row],[Customer Segment]]=Introduction!$D$45,1,0)</f>
        <v>0</v>
      </c>
      <c r="P809" s="48">
        <f>IF(Table2[[#This Row],[Customer Segment]]=Introduction!$D$42,1,0)</f>
        <v>1</v>
      </c>
      <c r="Q809" s="48">
        <f>IF(Table2[[#This Row],[Customer Segment]]=Introduction!$D$44,1,0)</f>
        <v>0</v>
      </c>
      <c r="R809" s="38">
        <v>57.7</v>
      </c>
      <c r="S8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customFormat="1" x14ac:dyDescent="0.2">
      <c r="A810" s="1" t="s">
        <v>46</v>
      </c>
      <c r="B810" s="1" t="s">
        <v>14</v>
      </c>
      <c r="C810" s="1" t="s">
        <v>15</v>
      </c>
      <c r="D810" s="44">
        <v>0.1</v>
      </c>
      <c r="E810" s="44">
        <v>62.18</v>
      </c>
      <c r="F810" s="44">
        <v>10.84</v>
      </c>
      <c r="G810" s="44">
        <v>0.63</v>
      </c>
      <c r="H810" s="44">
        <v>-29.666</v>
      </c>
      <c r="I810" s="49">
        <f>IF(Table2[[#This Row],[Order Priority]]=Introduction!$B$42,1,0)</f>
        <v>0</v>
      </c>
      <c r="J810" s="49">
        <f>IF(Table2[[#This Row],[Order Priority]]=Introduction!$B$43,1,0)</f>
        <v>0</v>
      </c>
      <c r="K810" s="49">
        <f>IF(Table2[[#This Row],[Order Priority]]=Introduction!$B$44,1,0)</f>
        <v>0</v>
      </c>
      <c r="L810" s="49">
        <f>IF(Table2[[#This Row],[Order Priority]]=Introduction!$B$45,1,0)</f>
        <v>0</v>
      </c>
      <c r="M810" s="49">
        <f>IF(Table2[[#This Row],[Ship Mode]]=Introduction!$C$42,1,0)</f>
        <v>0</v>
      </c>
      <c r="N810" s="48">
        <f>IF(Table2[[#This Row],[Ship Mode]]=Introduction!$C$44,1,0)</f>
        <v>1</v>
      </c>
      <c r="O810" s="48">
        <f>IF(Table2[[#This Row],[Customer Segment]]=Introduction!$D$45,1,0)</f>
        <v>0</v>
      </c>
      <c r="P810" s="48">
        <f>IF(Table2[[#This Row],[Customer Segment]]=Introduction!$D$42,1,0)</f>
        <v>1</v>
      </c>
      <c r="Q810" s="48">
        <f>IF(Table2[[#This Row],[Customer Segment]]=Introduction!$D$44,1,0)</f>
        <v>0</v>
      </c>
      <c r="R810" s="41">
        <v>511.57</v>
      </c>
      <c r="S8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customFormat="1" x14ac:dyDescent="0.2">
      <c r="A811" s="1" t="s">
        <v>1</v>
      </c>
      <c r="B811" s="1" t="s">
        <v>14</v>
      </c>
      <c r="C811" s="1" t="s">
        <v>15</v>
      </c>
      <c r="D811" s="46">
        <v>0.09</v>
      </c>
      <c r="E811" s="46">
        <v>13.79</v>
      </c>
      <c r="F811" s="46">
        <v>8.7799999999999994</v>
      </c>
      <c r="G811" s="46">
        <v>0.43</v>
      </c>
      <c r="H811" s="46">
        <v>-22.12</v>
      </c>
      <c r="I811" s="49">
        <f>IF(Table2[[#This Row],[Order Priority]]=Introduction!$B$42,1,0)</f>
        <v>1</v>
      </c>
      <c r="J811" s="49">
        <f>IF(Table2[[#This Row],[Order Priority]]=Introduction!$B$43,1,0)</f>
        <v>0</v>
      </c>
      <c r="K811" s="49">
        <f>IF(Table2[[#This Row],[Order Priority]]=Introduction!$B$44,1,0)</f>
        <v>0</v>
      </c>
      <c r="L811" s="49">
        <f>IF(Table2[[#This Row],[Order Priority]]=Introduction!$B$45,1,0)</f>
        <v>0</v>
      </c>
      <c r="M811" s="49">
        <f>IF(Table2[[#This Row],[Ship Mode]]=Introduction!$C$42,1,0)</f>
        <v>0</v>
      </c>
      <c r="N811" s="48">
        <f>IF(Table2[[#This Row],[Ship Mode]]=Introduction!$C$44,1,0)</f>
        <v>1</v>
      </c>
      <c r="O811" s="48">
        <f>IF(Table2[[#This Row],[Customer Segment]]=Introduction!$D$45,1,0)</f>
        <v>0</v>
      </c>
      <c r="P811" s="48">
        <f>IF(Table2[[#This Row],[Customer Segment]]=Introduction!$D$42,1,0)</f>
        <v>1</v>
      </c>
      <c r="Q811" s="48">
        <f>IF(Table2[[#This Row],[Customer Segment]]=Introduction!$D$44,1,0)</f>
        <v>0</v>
      </c>
      <c r="R811" s="38">
        <v>17.440000000000001</v>
      </c>
      <c r="S8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customFormat="1" x14ac:dyDescent="0.2">
      <c r="A812" s="1" t="s">
        <v>13</v>
      </c>
      <c r="B812" s="1" t="s">
        <v>2</v>
      </c>
      <c r="C812" s="1" t="s">
        <v>70</v>
      </c>
      <c r="D812" s="44">
        <v>0.04</v>
      </c>
      <c r="E812" s="44">
        <v>296.18</v>
      </c>
      <c r="F812" s="44">
        <v>54.12</v>
      </c>
      <c r="G812" s="44">
        <v>0.76</v>
      </c>
      <c r="H812" s="44">
        <v>-715.77820599999995</v>
      </c>
      <c r="I812" s="49">
        <f>IF(Table2[[#This Row],[Order Priority]]=Introduction!$B$42,1,0)</f>
        <v>0</v>
      </c>
      <c r="J812" s="49">
        <f>IF(Table2[[#This Row],[Order Priority]]=Introduction!$B$43,1,0)</f>
        <v>1</v>
      </c>
      <c r="K812" s="49">
        <f>IF(Table2[[#This Row],[Order Priority]]=Introduction!$B$44,1,0)</f>
        <v>0</v>
      </c>
      <c r="L812" s="49">
        <f>IF(Table2[[#This Row],[Order Priority]]=Introduction!$B$45,1,0)</f>
        <v>0</v>
      </c>
      <c r="M812" s="49">
        <f>IF(Table2[[#This Row],[Ship Mode]]=Introduction!$C$42,1,0)</f>
        <v>1</v>
      </c>
      <c r="N812" s="48">
        <f>IF(Table2[[#This Row],[Ship Mode]]=Introduction!$C$44,1,0)</f>
        <v>0</v>
      </c>
      <c r="O812" s="48">
        <f>IF(Table2[[#This Row],[Customer Segment]]=Introduction!$D$45,1,0)</f>
        <v>0</v>
      </c>
      <c r="P812" s="48">
        <f>IF(Table2[[#This Row],[Customer Segment]]=Introduction!$D$42,1,0)</f>
        <v>0</v>
      </c>
      <c r="Q812" s="48">
        <f>IF(Table2[[#This Row],[Customer Segment]]=Introduction!$D$44,1,0)</f>
        <v>0</v>
      </c>
      <c r="R812" s="41">
        <v>1821.89</v>
      </c>
      <c r="S8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customFormat="1" x14ac:dyDescent="0.2">
      <c r="A813" s="1" t="s">
        <v>13</v>
      </c>
      <c r="B813" s="1" t="s">
        <v>14</v>
      </c>
      <c r="C813" s="1" t="s">
        <v>3</v>
      </c>
      <c r="D813" s="46">
        <v>0.03</v>
      </c>
      <c r="E813" s="46">
        <v>7.3</v>
      </c>
      <c r="F813" s="46">
        <v>7.72</v>
      </c>
      <c r="G813" s="46">
        <v>0.38</v>
      </c>
      <c r="H813" s="46">
        <v>-127.05200000000001</v>
      </c>
      <c r="I813" s="49">
        <f>IF(Table2[[#This Row],[Order Priority]]=Introduction!$B$42,1,0)</f>
        <v>0</v>
      </c>
      <c r="J813" s="49">
        <f>IF(Table2[[#This Row],[Order Priority]]=Introduction!$B$43,1,0)</f>
        <v>1</v>
      </c>
      <c r="K813" s="49">
        <f>IF(Table2[[#This Row],[Order Priority]]=Introduction!$B$44,1,0)</f>
        <v>0</v>
      </c>
      <c r="L813" s="49">
        <f>IF(Table2[[#This Row],[Order Priority]]=Introduction!$B$45,1,0)</f>
        <v>0</v>
      </c>
      <c r="M813" s="49">
        <f>IF(Table2[[#This Row],[Ship Mode]]=Introduction!$C$42,1,0)</f>
        <v>0</v>
      </c>
      <c r="N813" s="48">
        <f>IF(Table2[[#This Row],[Ship Mode]]=Introduction!$C$44,1,0)</f>
        <v>1</v>
      </c>
      <c r="O813" s="48">
        <f>IF(Table2[[#This Row],[Customer Segment]]=Introduction!$D$45,1,0)</f>
        <v>1</v>
      </c>
      <c r="P813" s="48">
        <f>IF(Table2[[#This Row],[Customer Segment]]=Introduction!$D$42,1,0)</f>
        <v>0</v>
      </c>
      <c r="Q813" s="48">
        <f>IF(Table2[[#This Row],[Customer Segment]]=Introduction!$D$44,1,0)</f>
        <v>0</v>
      </c>
      <c r="R813" s="38">
        <v>103.61</v>
      </c>
      <c r="S8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customFormat="1" x14ac:dyDescent="0.2">
      <c r="A814" s="1" t="s">
        <v>13</v>
      </c>
      <c r="B814" s="1" t="s">
        <v>14</v>
      </c>
      <c r="C814" s="1" t="s">
        <v>3</v>
      </c>
      <c r="D814" s="44">
        <v>0.08</v>
      </c>
      <c r="E814" s="44">
        <v>30.93</v>
      </c>
      <c r="F814" s="44">
        <v>3.92</v>
      </c>
      <c r="G814" s="44">
        <v>0.44</v>
      </c>
      <c r="H814" s="44">
        <v>63.059100000000001</v>
      </c>
      <c r="I814" s="49">
        <f>IF(Table2[[#This Row],[Order Priority]]=Introduction!$B$42,1,0)</f>
        <v>0</v>
      </c>
      <c r="J814" s="49">
        <f>IF(Table2[[#This Row],[Order Priority]]=Introduction!$B$43,1,0)</f>
        <v>1</v>
      </c>
      <c r="K814" s="49">
        <f>IF(Table2[[#This Row],[Order Priority]]=Introduction!$B$44,1,0)</f>
        <v>0</v>
      </c>
      <c r="L814" s="49">
        <f>IF(Table2[[#This Row],[Order Priority]]=Introduction!$B$45,1,0)</f>
        <v>0</v>
      </c>
      <c r="M814" s="49">
        <f>IF(Table2[[#This Row],[Ship Mode]]=Introduction!$C$42,1,0)</f>
        <v>0</v>
      </c>
      <c r="N814" s="48">
        <f>IF(Table2[[#This Row],[Ship Mode]]=Introduction!$C$44,1,0)</f>
        <v>1</v>
      </c>
      <c r="O814" s="48">
        <f>IF(Table2[[#This Row],[Customer Segment]]=Introduction!$D$45,1,0)</f>
        <v>1</v>
      </c>
      <c r="P814" s="48">
        <f>IF(Table2[[#This Row],[Customer Segment]]=Introduction!$D$42,1,0)</f>
        <v>0</v>
      </c>
      <c r="Q814" s="48">
        <f>IF(Table2[[#This Row],[Customer Segment]]=Introduction!$D$44,1,0)</f>
        <v>0</v>
      </c>
      <c r="R814" s="41">
        <v>91.39</v>
      </c>
      <c r="S8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customFormat="1" x14ac:dyDescent="0.2">
      <c r="A815" s="1" t="s">
        <v>92</v>
      </c>
      <c r="B815" s="1" t="s">
        <v>14</v>
      </c>
      <c r="C815" s="1" t="s">
        <v>15</v>
      </c>
      <c r="D815" s="46">
        <v>0.09</v>
      </c>
      <c r="E815" s="46">
        <v>125.99</v>
      </c>
      <c r="F815" s="46">
        <v>8.99</v>
      </c>
      <c r="G815" s="46">
        <v>0.55000000000000004</v>
      </c>
      <c r="H815" s="46">
        <v>-605.37400000000002</v>
      </c>
      <c r="I815" s="49">
        <f>IF(Table2[[#This Row],[Order Priority]]=Introduction!$B$42,1,0)</f>
        <v>0</v>
      </c>
      <c r="J815" s="49">
        <f>IF(Table2[[#This Row],[Order Priority]]=Introduction!$B$43,1,0)</f>
        <v>0</v>
      </c>
      <c r="K815" s="49">
        <f>IF(Table2[[#This Row],[Order Priority]]=Introduction!$B$44,1,0)</f>
        <v>0</v>
      </c>
      <c r="L815" s="49">
        <f>IF(Table2[[#This Row],[Order Priority]]=Introduction!$B$45,1,0)</f>
        <v>1</v>
      </c>
      <c r="M815" s="49">
        <f>IF(Table2[[#This Row],[Ship Mode]]=Introduction!$C$42,1,0)</f>
        <v>0</v>
      </c>
      <c r="N815" s="48">
        <f>IF(Table2[[#This Row],[Ship Mode]]=Introduction!$C$44,1,0)</f>
        <v>1</v>
      </c>
      <c r="O815" s="48">
        <f>IF(Table2[[#This Row],[Customer Segment]]=Introduction!$D$45,1,0)</f>
        <v>0</v>
      </c>
      <c r="P815" s="48">
        <f>IF(Table2[[#This Row],[Customer Segment]]=Introduction!$D$42,1,0)</f>
        <v>1</v>
      </c>
      <c r="Q815" s="48">
        <f>IF(Table2[[#This Row],[Customer Segment]]=Introduction!$D$44,1,0)</f>
        <v>0</v>
      </c>
      <c r="R815" s="38">
        <v>100.38</v>
      </c>
      <c r="S8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customFormat="1" x14ac:dyDescent="0.2">
      <c r="A816" s="1" t="s">
        <v>92</v>
      </c>
      <c r="B816" s="1" t="s">
        <v>14</v>
      </c>
      <c r="C816" s="1" t="s">
        <v>15</v>
      </c>
      <c r="D816" s="44">
        <v>0.1</v>
      </c>
      <c r="E816" s="44">
        <v>17.98</v>
      </c>
      <c r="F816" s="44">
        <v>4</v>
      </c>
      <c r="G816" s="44">
        <v>0.79</v>
      </c>
      <c r="H816" s="44">
        <v>-99.55</v>
      </c>
      <c r="I816" s="49">
        <f>IF(Table2[[#This Row],[Order Priority]]=Introduction!$B$42,1,0)</f>
        <v>0</v>
      </c>
      <c r="J816" s="49">
        <f>IF(Table2[[#This Row],[Order Priority]]=Introduction!$B$43,1,0)</f>
        <v>0</v>
      </c>
      <c r="K816" s="49">
        <f>IF(Table2[[#This Row],[Order Priority]]=Introduction!$B$44,1,0)</f>
        <v>0</v>
      </c>
      <c r="L816" s="49">
        <f>IF(Table2[[#This Row],[Order Priority]]=Introduction!$B$45,1,0)</f>
        <v>1</v>
      </c>
      <c r="M816" s="49">
        <f>IF(Table2[[#This Row],[Ship Mode]]=Introduction!$C$42,1,0)</f>
        <v>0</v>
      </c>
      <c r="N816" s="48">
        <f>IF(Table2[[#This Row],[Ship Mode]]=Introduction!$C$44,1,0)</f>
        <v>1</v>
      </c>
      <c r="O816" s="48">
        <f>IF(Table2[[#This Row],[Customer Segment]]=Introduction!$D$45,1,0)</f>
        <v>0</v>
      </c>
      <c r="P816" s="48">
        <f>IF(Table2[[#This Row],[Customer Segment]]=Introduction!$D$42,1,0)</f>
        <v>1</v>
      </c>
      <c r="Q816" s="48">
        <f>IF(Table2[[#This Row],[Customer Segment]]=Introduction!$D$44,1,0)</f>
        <v>0</v>
      </c>
      <c r="R816" s="41">
        <v>66.319999999999993</v>
      </c>
      <c r="S8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customFormat="1" x14ac:dyDescent="0.2">
      <c r="A817" s="1" t="s">
        <v>92</v>
      </c>
      <c r="B817" s="1" t="s">
        <v>14</v>
      </c>
      <c r="C817" s="1" t="s">
        <v>15</v>
      </c>
      <c r="D817" s="46">
        <v>0</v>
      </c>
      <c r="E817" s="46">
        <v>29.34</v>
      </c>
      <c r="F817" s="46">
        <v>7.87</v>
      </c>
      <c r="G817" s="46">
        <v>0.54</v>
      </c>
      <c r="H817" s="46">
        <v>385.37</v>
      </c>
      <c r="I817" s="49">
        <f>IF(Table2[[#This Row],[Order Priority]]=Introduction!$B$42,1,0)</f>
        <v>0</v>
      </c>
      <c r="J817" s="49">
        <f>IF(Table2[[#This Row],[Order Priority]]=Introduction!$B$43,1,0)</f>
        <v>0</v>
      </c>
      <c r="K817" s="49">
        <f>IF(Table2[[#This Row],[Order Priority]]=Introduction!$B$44,1,0)</f>
        <v>0</v>
      </c>
      <c r="L817" s="49">
        <f>IF(Table2[[#This Row],[Order Priority]]=Introduction!$B$45,1,0)</f>
        <v>1</v>
      </c>
      <c r="M817" s="49">
        <f>IF(Table2[[#This Row],[Ship Mode]]=Introduction!$C$42,1,0)</f>
        <v>0</v>
      </c>
      <c r="N817" s="48">
        <f>IF(Table2[[#This Row],[Ship Mode]]=Introduction!$C$44,1,0)</f>
        <v>1</v>
      </c>
      <c r="O817" s="48">
        <f>IF(Table2[[#This Row],[Customer Segment]]=Introduction!$D$45,1,0)</f>
        <v>0</v>
      </c>
      <c r="P817" s="48">
        <f>IF(Table2[[#This Row],[Customer Segment]]=Introduction!$D$42,1,0)</f>
        <v>1</v>
      </c>
      <c r="Q817" s="48">
        <f>IF(Table2[[#This Row],[Customer Segment]]=Introduction!$D$44,1,0)</f>
        <v>0</v>
      </c>
      <c r="R817" s="38">
        <v>668.38</v>
      </c>
      <c r="S8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customFormat="1" x14ac:dyDescent="0.2">
      <c r="A818" s="1" t="s">
        <v>92</v>
      </c>
      <c r="B818" s="1" t="s">
        <v>14</v>
      </c>
      <c r="C818" s="1" t="s">
        <v>70</v>
      </c>
      <c r="D818" s="44">
        <v>0.01</v>
      </c>
      <c r="E818" s="44">
        <v>1.76</v>
      </c>
      <c r="F818" s="44">
        <v>0.7</v>
      </c>
      <c r="G818" s="44">
        <v>0.56000000000000005</v>
      </c>
      <c r="H818" s="44">
        <v>-1.56</v>
      </c>
      <c r="I818" s="49">
        <f>IF(Table2[[#This Row],[Order Priority]]=Introduction!$B$42,1,0)</f>
        <v>0</v>
      </c>
      <c r="J818" s="49">
        <f>IF(Table2[[#This Row],[Order Priority]]=Introduction!$B$43,1,0)</f>
        <v>0</v>
      </c>
      <c r="K818" s="49">
        <f>IF(Table2[[#This Row],[Order Priority]]=Introduction!$B$44,1,0)</f>
        <v>0</v>
      </c>
      <c r="L818" s="49">
        <f>IF(Table2[[#This Row],[Order Priority]]=Introduction!$B$45,1,0)</f>
        <v>1</v>
      </c>
      <c r="M818" s="49">
        <f>IF(Table2[[#This Row],[Ship Mode]]=Introduction!$C$42,1,0)</f>
        <v>0</v>
      </c>
      <c r="N818" s="48">
        <f>IF(Table2[[#This Row],[Ship Mode]]=Introduction!$C$44,1,0)</f>
        <v>1</v>
      </c>
      <c r="O818" s="48">
        <f>IF(Table2[[#This Row],[Customer Segment]]=Introduction!$D$45,1,0)</f>
        <v>0</v>
      </c>
      <c r="P818" s="48">
        <f>IF(Table2[[#This Row],[Customer Segment]]=Introduction!$D$42,1,0)</f>
        <v>0</v>
      </c>
      <c r="Q818" s="48">
        <f>IF(Table2[[#This Row],[Customer Segment]]=Introduction!$D$44,1,0)</f>
        <v>0</v>
      </c>
      <c r="R818" s="41">
        <v>7.2</v>
      </c>
      <c r="S8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customFormat="1" x14ac:dyDescent="0.2">
      <c r="A819" s="1" t="s">
        <v>46</v>
      </c>
      <c r="B819" s="1" t="s">
        <v>14</v>
      </c>
      <c r="C819" s="1" t="s">
        <v>47</v>
      </c>
      <c r="D819" s="46">
        <v>0.03</v>
      </c>
      <c r="E819" s="46">
        <v>14.2</v>
      </c>
      <c r="F819" s="46">
        <v>5.3</v>
      </c>
      <c r="G819" s="46">
        <v>0.46</v>
      </c>
      <c r="H819" s="46">
        <v>21.555599999999998</v>
      </c>
      <c r="I819" s="49">
        <f>IF(Table2[[#This Row],[Order Priority]]=Introduction!$B$42,1,0)</f>
        <v>0</v>
      </c>
      <c r="J819" s="49">
        <f>IF(Table2[[#This Row],[Order Priority]]=Introduction!$B$43,1,0)</f>
        <v>0</v>
      </c>
      <c r="K819" s="49">
        <f>IF(Table2[[#This Row],[Order Priority]]=Introduction!$B$44,1,0)</f>
        <v>0</v>
      </c>
      <c r="L819" s="49">
        <f>IF(Table2[[#This Row],[Order Priority]]=Introduction!$B$45,1,0)</f>
        <v>0</v>
      </c>
      <c r="M819" s="49">
        <f>IF(Table2[[#This Row],[Ship Mode]]=Introduction!$C$42,1,0)</f>
        <v>0</v>
      </c>
      <c r="N819" s="48">
        <f>IF(Table2[[#This Row],[Ship Mode]]=Introduction!$C$44,1,0)</f>
        <v>1</v>
      </c>
      <c r="O819" s="48">
        <f>IF(Table2[[#This Row],[Customer Segment]]=Introduction!$D$45,1,0)</f>
        <v>0</v>
      </c>
      <c r="P819" s="48">
        <f>IF(Table2[[#This Row],[Customer Segment]]=Introduction!$D$42,1,0)</f>
        <v>0</v>
      </c>
      <c r="Q819" s="48">
        <f>IF(Table2[[#This Row],[Customer Segment]]=Introduction!$D$44,1,0)</f>
        <v>1</v>
      </c>
      <c r="R819" s="38">
        <v>31.24</v>
      </c>
      <c r="S8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customFormat="1" x14ac:dyDescent="0.2">
      <c r="A820" s="1" t="s">
        <v>46</v>
      </c>
      <c r="B820" s="1" t="s">
        <v>14</v>
      </c>
      <c r="C820" s="1" t="s">
        <v>3</v>
      </c>
      <c r="D820" s="44">
        <v>0.06</v>
      </c>
      <c r="E820" s="44">
        <v>3.29</v>
      </c>
      <c r="F820" s="44">
        <v>1.35</v>
      </c>
      <c r="G820" s="44">
        <v>0.4</v>
      </c>
      <c r="H820" s="44">
        <v>8.5299999999999994</v>
      </c>
      <c r="I820" s="49">
        <f>IF(Table2[[#This Row],[Order Priority]]=Introduction!$B$42,1,0)</f>
        <v>0</v>
      </c>
      <c r="J820" s="49">
        <f>IF(Table2[[#This Row],[Order Priority]]=Introduction!$B$43,1,0)</f>
        <v>0</v>
      </c>
      <c r="K820" s="49">
        <f>IF(Table2[[#This Row],[Order Priority]]=Introduction!$B$44,1,0)</f>
        <v>0</v>
      </c>
      <c r="L820" s="49">
        <f>IF(Table2[[#This Row],[Order Priority]]=Introduction!$B$45,1,0)</f>
        <v>0</v>
      </c>
      <c r="M820" s="49">
        <f>IF(Table2[[#This Row],[Ship Mode]]=Introduction!$C$42,1,0)</f>
        <v>0</v>
      </c>
      <c r="N820" s="48">
        <f>IF(Table2[[#This Row],[Ship Mode]]=Introduction!$C$44,1,0)</f>
        <v>1</v>
      </c>
      <c r="O820" s="48">
        <f>IF(Table2[[#This Row],[Customer Segment]]=Introduction!$D$45,1,0)</f>
        <v>1</v>
      </c>
      <c r="P820" s="48">
        <f>IF(Table2[[#This Row],[Customer Segment]]=Introduction!$D$42,1,0)</f>
        <v>0</v>
      </c>
      <c r="Q820" s="48">
        <f>IF(Table2[[#This Row],[Customer Segment]]=Introduction!$D$44,1,0)</f>
        <v>0</v>
      </c>
      <c r="R820" s="41">
        <v>35.97</v>
      </c>
      <c r="S8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customFormat="1" x14ac:dyDescent="0.2">
      <c r="A821" s="1" t="s">
        <v>13</v>
      </c>
      <c r="B821" s="1" t="s">
        <v>14</v>
      </c>
      <c r="C821" s="1" t="s">
        <v>3</v>
      </c>
      <c r="D821" s="46">
        <v>0.05</v>
      </c>
      <c r="E821" s="46">
        <v>4.24</v>
      </c>
      <c r="F821" s="46">
        <v>5.41</v>
      </c>
      <c r="G821" s="46">
        <v>0.35</v>
      </c>
      <c r="H821" s="46">
        <v>-89.216999999999999</v>
      </c>
      <c r="I821" s="49">
        <f>IF(Table2[[#This Row],[Order Priority]]=Introduction!$B$42,1,0)</f>
        <v>0</v>
      </c>
      <c r="J821" s="49">
        <f>IF(Table2[[#This Row],[Order Priority]]=Introduction!$B$43,1,0)</f>
        <v>1</v>
      </c>
      <c r="K821" s="49">
        <f>IF(Table2[[#This Row],[Order Priority]]=Introduction!$B$44,1,0)</f>
        <v>0</v>
      </c>
      <c r="L821" s="49">
        <f>IF(Table2[[#This Row],[Order Priority]]=Introduction!$B$45,1,0)</f>
        <v>0</v>
      </c>
      <c r="M821" s="49">
        <f>IF(Table2[[#This Row],[Ship Mode]]=Introduction!$C$42,1,0)</f>
        <v>0</v>
      </c>
      <c r="N821" s="48">
        <f>IF(Table2[[#This Row],[Ship Mode]]=Introduction!$C$44,1,0)</f>
        <v>1</v>
      </c>
      <c r="O821" s="48">
        <f>IF(Table2[[#This Row],[Customer Segment]]=Introduction!$D$45,1,0)</f>
        <v>1</v>
      </c>
      <c r="P821" s="48">
        <f>IF(Table2[[#This Row],[Customer Segment]]=Introduction!$D$42,1,0)</f>
        <v>0</v>
      </c>
      <c r="Q821" s="48">
        <f>IF(Table2[[#This Row],[Customer Segment]]=Introduction!$D$44,1,0)</f>
        <v>0</v>
      </c>
      <c r="R821" s="38">
        <v>50.83</v>
      </c>
      <c r="S8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customFormat="1" x14ac:dyDescent="0.2">
      <c r="A822" s="1" t="s">
        <v>13</v>
      </c>
      <c r="B822" s="1" t="s">
        <v>63</v>
      </c>
      <c r="C822" s="1" t="s">
        <v>70</v>
      </c>
      <c r="D822" s="44">
        <v>0.08</v>
      </c>
      <c r="E822" s="44">
        <v>15.73</v>
      </c>
      <c r="F822" s="44">
        <v>7.42</v>
      </c>
      <c r="G822" s="44">
        <v>0.56000000000000005</v>
      </c>
      <c r="H822" s="44">
        <v>-37.6</v>
      </c>
      <c r="I822" s="49">
        <f>IF(Table2[[#This Row],[Order Priority]]=Introduction!$B$42,1,0)</f>
        <v>0</v>
      </c>
      <c r="J822" s="49">
        <f>IF(Table2[[#This Row],[Order Priority]]=Introduction!$B$43,1,0)</f>
        <v>1</v>
      </c>
      <c r="K822" s="49">
        <f>IF(Table2[[#This Row],[Order Priority]]=Introduction!$B$44,1,0)</f>
        <v>0</v>
      </c>
      <c r="L822" s="49">
        <f>IF(Table2[[#This Row],[Order Priority]]=Introduction!$B$45,1,0)</f>
        <v>0</v>
      </c>
      <c r="M822" s="49">
        <f>IF(Table2[[#This Row],[Ship Mode]]=Introduction!$C$42,1,0)</f>
        <v>0</v>
      </c>
      <c r="N822" s="48">
        <f>IF(Table2[[#This Row],[Ship Mode]]=Introduction!$C$44,1,0)</f>
        <v>0</v>
      </c>
      <c r="O822" s="48">
        <f>IF(Table2[[#This Row],[Customer Segment]]=Introduction!$D$45,1,0)</f>
        <v>0</v>
      </c>
      <c r="P822" s="48">
        <f>IF(Table2[[#This Row],[Customer Segment]]=Introduction!$D$42,1,0)</f>
        <v>0</v>
      </c>
      <c r="Q822" s="48">
        <f>IF(Table2[[#This Row],[Customer Segment]]=Introduction!$D$44,1,0)</f>
        <v>0</v>
      </c>
      <c r="R822" s="41">
        <v>78.08</v>
      </c>
      <c r="S8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customFormat="1" x14ac:dyDescent="0.2">
      <c r="A823" s="1" t="s">
        <v>13</v>
      </c>
      <c r="B823" s="1" t="s">
        <v>2</v>
      </c>
      <c r="C823" s="1" t="s">
        <v>3</v>
      </c>
      <c r="D823" s="46">
        <v>0.08</v>
      </c>
      <c r="E823" s="46">
        <v>68.81</v>
      </c>
      <c r="F823" s="46">
        <v>60</v>
      </c>
      <c r="G823" s="46">
        <v>0.41</v>
      </c>
      <c r="H823" s="46">
        <v>-550.42999999999995</v>
      </c>
      <c r="I823" s="49">
        <f>IF(Table2[[#This Row],[Order Priority]]=Introduction!$B$42,1,0)</f>
        <v>0</v>
      </c>
      <c r="J823" s="49">
        <f>IF(Table2[[#This Row],[Order Priority]]=Introduction!$B$43,1,0)</f>
        <v>1</v>
      </c>
      <c r="K823" s="49">
        <f>IF(Table2[[#This Row],[Order Priority]]=Introduction!$B$44,1,0)</f>
        <v>0</v>
      </c>
      <c r="L823" s="49">
        <f>IF(Table2[[#This Row],[Order Priority]]=Introduction!$B$45,1,0)</f>
        <v>0</v>
      </c>
      <c r="M823" s="49">
        <f>IF(Table2[[#This Row],[Ship Mode]]=Introduction!$C$42,1,0)</f>
        <v>1</v>
      </c>
      <c r="N823" s="48">
        <f>IF(Table2[[#This Row],[Ship Mode]]=Introduction!$C$44,1,0)</f>
        <v>0</v>
      </c>
      <c r="O823" s="48">
        <f>IF(Table2[[#This Row],[Customer Segment]]=Introduction!$D$45,1,0)</f>
        <v>1</v>
      </c>
      <c r="P823" s="48">
        <f>IF(Table2[[#This Row],[Customer Segment]]=Introduction!$D$42,1,0)</f>
        <v>0</v>
      </c>
      <c r="Q823" s="48">
        <f>IF(Table2[[#This Row],[Customer Segment]]=Introduction!$D$44,1,0)</f>
        <v>0</v>
      </c>
      <c r="R823" s="38">
        <v>337.86</v>
      </c>
      <c r="S8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customFormat="1" x14ac:dyDescent="0.2">
      <c r="A824" s="1" t="s">
        <v>13</v>
      </c>
      <c r="B824" s="1" t="s">
        <v>14</v>
      </c>
      <c r="C824" s="1" t="s">
        <v>3</v>
      </c>
      <c r="D824" s="44">
        <v>0.04</v>
      </c>
      <c r="E824" s="44">
        <v>21.38</v>
      </c>
      <c r="F824" s="44">
        <v>8.99</v>
      </c>
      <c r="G824" s="44">
        <v>0.59</v>
      </c>
      <c r="H824" s="44">
        <v>-52.12</v>
      </c>
      <c r="I824" s="49">
        <f>IF(Table2[[#This Row],[Order Priority]]=Introduction!$B$42,1,0)</f>
        <v>0</v>
      </c>
      <c r="J824" s="49">
        <f>IF(Table2[[#This Row],[Order Priority]]=Introduction!$B$43,1,0)</f>
        <v>1</v>
      </c>
      <c r="K824" s="49">
        <f>IF(Table2[[#This Row],[Order Priority]]=Introduction!$B$44,1,0)</f>
        <v>0</v>
      </c>
      <c r="L824" s="49">
        <f>IF(Table2[[#This Row],[Order Priority]]=Introduction!$B$45,1,0)</f>
        <v>0</v>
      </c>
      <c r="M824" s="49">
        <f>IF(Table2[[#This Row],[Ship Mode]]=Introduction!$C$42,1,0)</f>
        <v>0</v>
      </c>
      <c r="N824" s="48">
        <f>IF(Table2[[#This Row],[Ship Mode]]=Introduction!$C$44,1,0)</f>
        <v>1</v>
      </c>
      <c r="O824" s="48">
        <f>IF(Table2[[#This Row],[Customer Segment]]=Introduction!$D$45,1,0)</f>
        <v>1</v>
      </c>
      <c r="P824" s="48">
        <f>IF(Table2[[#This Row],[Customer Segment]]=Introduction!$D$42,1,0)</f>
        <v>0</v>
      </c>
      <c r="Q824" s="48">
        <f>IF(Table2[[#This Row],[Customer Segment]]=Introduction!$D$44,1,0)</f>
        <v>0</v>
      </c>
      <c r="R824" s="41">
        <v>84.21</v>
      </c>
      <c r="S8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customFormat="1" x14ac:dyDescent="0.2">
      <c r="A825" s="1" t="s">
        <v>23</v>
      </c>
      <c r="B825" s="1" t="s">
        <v>63</v>
      </c>
      <c r="C825" s="1" t="s">
        <v>47</v>
      </c>
      <c r="D825" s="46">
        <v>7.0000000000000007E-2</v>
      </c>
      <c r="E825" s="46">
        <v>154.13</v>
      </c>
      <c r="F825" s="46">
        <v>69</v>
      </c>
      <c r="G825" s="46">
        <v>0.68</v>
      </c>
      <c r="H825" s="46">
        <v>-634.73410000000001</v>
      </c>
      <c r="I825" s="49">
        <f>IF(Table2[[#This Row],[Order Priority]]=Introduction!$B$42,1,0)</f>
        <v>0</v>
      </c>
      <c r="J825" s="49">
        <f>IF(Table2[[#This Row],[Order Priority]]=Introduction!$B$43,1,0)</f>
        <v>0</v>
      </c>
      <c r="K825" s="49">
        <f>IF(Table2[[#This Row],[Order Priority]]=Introduction!$B$44,1,0)</f>
        <v>1</v>
      </c>
      <c r="L825" s="49">
        <f>IF(Table2[[#This Row],[Order Priority]]=Introduction!$B$45,1,0)</f>
        <v>0</v>
      </c>
      <c r="M825" s="49">
        <f>IF(Table2[[#This Row],[Ship Mode]]=Introduction!$C$42,1,0)</f>
        <v>0</v>
      </c>
      <c r="N825" s="48">
        <f>IF(Table2[[#This Row],[Ship Mode]]=Introduction!$C$44,1,0)</f>
        <v>0</v>
      </c>
      <c r="O825" s="48">
        <f>IF(Table2[[#This Row],[Customer Segment]]=Introduction!$D$45,1,0)</f>
        <v>0</v>
      </c>
      <c r="P825" s="48">
        <f>IF(Table2[[#This Row],[Customer Segment]]=Introduction!$D$42,1,0)</f>
        <v>0</v>
      </c>
      <c r="Q825" s="48">
        <f>IF(Table2[[#This Row],[Customer Segment]]=Introduction!$D$44,1,0)</f>
        <v>1</v>
      </c>
      <c r="R825" s="38">
        <v>453.62</v>
      </c>
      <c r="S8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customFormat="1" x14ac:dyDescent="0.2">
      <c r="A826" s="1" t="s">
        <v>23</v>
      </c>
      <c r="B826" s="1" t="s">
        <v>14</v>
      </c>
      <c r="C826" s="1" t="s">
        <v>47</v>
      </c>
      <c r="D826" s="44">
        <v>0.04</v>
      </c>
      <c r="E826" s="44">
        <v>22.84</v>
      </c>
      <c r="F826" s="44">
        <v>16.87</v>
      </c>
      <c r="G826" s="44">
        <v>0.39</v>
      </c>
      <c r="H826" s="44">
        <v>-97.28</v>
      </c>
      <c r="I826" s="49">
        <f>IF(Table2[[#This Row],[Order Priority]]=Introduction!$B$42,1,0)</f>
        <v>0</v>
      </c>
      <c r="J826" s="49">
        <f>IF(Table2[[#This Row],[Order Priority]]=Introduction!$B$43,1,0)</f>
        <v>0</v>
      </c>
      <c r="K826" s="49">
        <f>IF(Table2[[#This Row],[Order Priority]]=Introduction!$B$44,1,0)</f>
        <v>1</v>
      </c>
      <c r="L826" s="49">
        <f>IF(Table2[[#This Row],[Order Priority]]=Introduction!$B$45,1,0)</f>
        <v>0</v>
      </c>
      <c r="M826" s="49">
        <f>IF(Table2[[#This Row],[Ship Mode]]=Introduction!$C$42,1,0)</f>
        <v>0</v>
      </c>
      <c r="N826" s="48">
        <f>IF(Table2[[#This Row],[Ship Mode]]=Introduction!$C$44,1,0)</f>
        <v>1</v>
      </c>
      <c r="O826" s="48">
        <f>IF(Table2[[#This Row],[Customer Segment]]=Introduction!$D$45,1,0)</f>
        <v>0</v>
      </c>
      <c r="P826" s="48">
        <f>IF(Table2[[#This Row],[Customer Segment]]=Introduction!$D$42,1,0)</f>
        <v>0</v>
      </c>
      <c r="Q826" s="48">
        <f>IF(Table2[[#This Row],[Customer Segment]]=Introduction!$D$44,1,0)</f>
        <v>1</v>
      </c>
      <c r="R826" s="41">
        <v>286.39999999999998</v>
      </c>
      <c r="S8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customFormat="1" x14ac:dyDescent="0.2">
      <c r="A827" s="1" t="s">
        <v>23</v>
      </c>
      <c r="B827" s="1" t="s">
        <v>14</v>
      </c>
      <c r="C827" s="1" t="s">
        <v>47</v>
      </c>
      <c r="D827" s="46">
        <v>0.05</v>
      </c>
      <c r="E827" s="46">
        <v>55.5</v>
      </c>
      <c r="F827" s="46">
        <v>52.2</v>
      </c>
      <c r="G827" s="46">
        <v>0.72</v>
      </c>
      <c r="H827" s="46">
        <v>-118.54</v>
      </c>
      <c r="I827" s="49">
        <f>IF(Table2[[#This Row],[Order Priority]]=Introduction!$B$42,1,0)</f>
        <v>0</v>
      </c>
      <c r="J827" s="49">
        <f>IF(Table2[[#This Row],[Order Priority]]=Introduction!$B$43,1,0)</f>
        <v>0</v>
      </c>
      <c r="K827" s="49">
        <f>IF(Table2[[#This Row],[Order Priority]]=Introduction!$B$44,1,0)</f>
        <v>1</v>
      </c>
      <c r="L827" s="49">
        <f>IF(Table2[[#This Row],[Order Priority]]=Introduction!$B$45,1,0)</f>
        <v>0</v>
      </c>
      <c r="M827" s="49">
        <f>IF(Table2[[#This Row],[Ship Mode]]=Introduction!$C$42,1,0)</f>
        <v>0</v>
      </c>
      <c r="N827" s="48">
        <f>IF(Table2[[#This Row],[Ship Mode]]=Introduction!$C$44,1,0)</f>
        <v>1</v>
      </c>
      <c r="O827" s="48">
        <f>IF(Table2[[#This Row],[Customer Segment]]=Introduction!$D$45,1,0)</f>
        <v>0</v>
      </c>
      <c r="P827" s="48">
        <f>IF(Table2[[#This Row],[Customer Segment]]=Introduction!$D$42,1,0)</f>
        <v>0</v>
      </c>
      <c r="Q827" s="48">
        <f>IF(Table2[[#This Row],[Customer Segment]]=Introduction!$D$44,1,0)</f>
        <v>1</v>
      </c>
      <c r="R827" s="38">
        <v>253.87</v>
      </c>
      <c r="S8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customFormat="1" x14ac:dyDescent="0.2">
      <c r="A828" s="1" t="s">
        <v>23</v>
      </c>
      <c r="B828" s="1" t="s">
        <v>2</v>
      </c>
      <c r="C828" s="1" t="s">
        <v>47</v>
      </c>
      <c r="D828" s="44">
        <v>0.05</v>
      </c>
      <c r="E828" s="44">
        <v>442.14</v>
      </c>
      <c r="F828" s="44">
        <v>14.7</v>
      </c>
      <c r="G828" s="44">
        <v>0.56000000000000005</v>
      </c>
      <c r="H828" s="44">
        <v>2963.48</v>
      </c>
      <c r="I828" s="49">
        <f>IF(Table2[[#This Row],[Order Priority]]=Introduction!$B$42,1,0)</f>
        <v>0</v>
      </c>
      <c r="J828" s="49">
        <f>IF(Table2[[#This Row],[Order Priority]]=Introduction!$B$43,1,0)</f>
        <v>0</v>
      </c>
      <c r="K828" s="49">
        <f>IF(Table2[[#This Row],[Order Priority]]=Introduction!$B$44,1,0)</f>
        <v>1</v>
      </c>
      <c r="L828" s="49">
        <f>IF(Table2[[#This Row],[Order Priority]]=Introduction!$B$45,1,0)</f>
        <v>0</v>
      </c>
      <c r="M828" s="49">
        <f>IF(Table2[[#This Row],[Ship Mode]]=Introduction!$C$42,1,0)</f>
        <v>1</v>
      </c>
      <c r="N828" s="48">
        <f>IF(Table2[[#This Row],[Ship Mode]]=Introduction!$C$44,1,0)</f>
        <v>0</v>
      </c>
      <c r="O828" s="48">
        <f>IF(Table2[[#This Row],[Customer Segment]]=Introduction!$D$45,1,0)</f>
        <v>0</v>
      </c>
      <c r="P828" s="48">
        <f>IF(Table2[[#This Row],[Customer Segment]]=Introduction!$D$42,1,0)</f>
        <v>0</v>
      </c>
      <c r="Q828" s="48">
        <f>IF(Table2[[#This Row],[Customer Segment]]=Introduction!$D$44,1,0)</f>
        <v>1</v>
      </c>
      <c r="R828" s="41">
        <v>5880.46</v>
      </c>
      <c r="S8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customFormat="1" x14ac:dyDescent="0.2">
      <c r="A829" s="1" t="s">
        <v>46</v>
      </c>
      <c r="B829" s="1" t="s">
        <v>14</v>
      </c>
      <c r="C829" s="1" t="s">
        <v>70</v>
      </c>
      <c r="D829" s="46">
        <v>0</v>
      </c>
      <c r="E829" s="46">
        <v>387.99</v>
      </c>
      <c r="F829" s="46">
        <v>19.989999999999998</v>
      </c>
      <c r="G829" s="46">
        <v>0.38</v>
      </c>
      <c r="H829" s="46">
        <v>-70.14</v>
      </c>
      <c r="I829" s="49">
        <f>IF(Table2[[#This Row],[Order Priority]]=Introduction!$B$42,1,0)</f>
        <v>0</v>
      </c>
      <c r="J829" s="49">
        <f>IF(Table2[[#This Row],[Order Priority]]=Introduction!$B$43,1,0)</f>
        <v>0</v>
      </c>
      <c r="K829" s="49">
        <f>IF(Table2[[#This Row],[Order Priority]]=Introduction!$B$44,1,0)</f>
        <v>0</v>
      </c>
      <c r="L829" s="49">
        <f>IF(Table2[[#This Row],[Order Priority]]=Introduction!$B$45,1,0)</f>
        <v>0</v>
      </c>
      <c r="M829" s="49">
        <f>IF(Table2[[#This Row],[Ship Mode]]=Introduction!$C$42,1,0)</f>
        <v>0</v>
      </c>
      <c r="N829" s="48">
        <f>IF(Table2[[#This Row],[Ship Mode]]=Introduction!$C$44,1,0)</f>
        <v>1</v>
      </c>
      <c r="O829" s="48">
        <f>IF(Table2[[#This Row],[Customer Segment]]=Introduction!$D$45,1,0)</f>
        <v>0</v>
      </c>
      <c r="P829" s="48">
        <f>IF(Table2[[#This Row],[Customer Segment]]=Introduction!$D$42,1,0)</f>
        <v>0</v>
      </c>
      <c r="Q829" s="48">
        <f>IF(Table2[[#This Row],[Customer Segment]]=Introduction!$D$44,1,0)</f>
        <v>0</v>
      </c>
      <c r="R829" s="38">
        <v>9280.7199999999993</v>
      </c>
      <c r="S8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customFormat="1" x14ac:dyDescent="0.2">
      <c r="A830" s="1" t="s">
        <v>46</v>
      </c>
      <c r="B830" s="1" t="s">
        <v>14</v>
      </c>
      <c r="C830" s="1" t="s">
        <v>70</v>
      </c>
      <c r="D830" s="44">
        <v>7.0000000000000007E-2</v>
      </c>
      <c r="E830" s="44">
        <v>7.59</v>
      </c>
      <c r="F830" s="44">
        <v>4</v>
      </c>
      <c r="G830" s="44">
        <v>0.42</v>
      </c>
      <c r="H830" s="44">
        <v>-167.048</v>
      </c>
      <c r="I830" s="49">
        <f>IF(Table2[[#This Row],[Order Priority]]=Introduction!$B$42,1,0)</f>
        <v>0</v>
      </c>
      <c r="J830" s="49">
        <f>IF(Table2[[#This Row],[Order Priority]]=Introduction!$B$43,1,0)</f>
        <v>0</v>
      </c>
      <c r="K830" s="49">
        <f>IF(Table2[[#This Row],[Order Priority]]=Introduction!$B$44,1,0)</f>
        <v>0</v>
      </c>
      <c r="L830" s="49">
        <f>IF(Table2[[#This Row],[Order Priority]]=Introduction!$B$45,1,0)</f>
        <v>0</v>
      </c>
      <c r="M830" s="49">
        <f>IF(Table2[[#This Row],[Ship Mode]]=Introduction!$C$42,1,0)</f>
        <v>0</v>
      </c>
      <c r="N830" s="48">
        <f>IF(Table2[[#This Row],[Ship Mode]]=Introduction!$C$44,1,0)</f>
        <v>1</v>
      </c>
      <c r="O830" s="48">
        <f>IF(Table2[[#This Row],[Customer Segment]]=Introduction!$D$45,1,0)</f>
        <v>0</v>
      </c>
      <c r="P830" s="48">
        <f>IF(Table2[[#This Row],[Customer Segment]]=Introduction!$D$42,1,0)</f>
        <v>0</v>
      </c>
      <c r="Q830" s="48">
        <f>IF(Table2[[#This Row],[Customer Segment]]=Introduction!$D$44,1,0)</f>
        <v>0</v>
      </c>
      <c r="R830" s="41">
        <v>22.48</v>
      </c>
      <c r="S8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customFormat="1" x14ac:dyDescent="0.2">
      <c r="A831" s="1" t="s">
        <v>1</v>
      </c>
      <c r="B831" s="1" t="s">
        <v>14</v>
      </c>
      <c r="C831" s="1" t="s">
        <v>70</v>
      </c>
      <c r="D831" s="46">
        <v>0.04</v>
      </c>
      <c r="E831" s="46">
        <v>120.97</v>
      </c>
      <c r="F831" s="46">
        <v>7.11</v>
      </c>
      <c r="G831" s="46">
        <v>0.36</v>
      </c>
      <c r="H831" s="46">
        <v>1320.5496000000001</v>
      </c>
      <c r="I831" s="49">
        <f>IF(Table2[[#This Row],[Order Priority]]=Introduction!$B$42,1,0)</f>
        <v>1</v>
      </c>
      <c r="J831" s="49">
        <f>IF(Table2[[#This Row],[Order Priority]]=Introduction!$B$43,1,0)</f>
        <v>0</v>
      </c>
      <c r="K831" s="49">
        <f>IF(Table2[[#This Row],[Order Priority]]=Introduction!$B$44,1,0)</f>
        <v>0</v>
      </c>
      <c r="L831" s="49">
        <f>IF(Table2[[#This Row],[Order Priority]]=Introduction!$B$45,1,0)</f>
        <v>0</v>
      </c>
      <c r="M831" s="49">
        <f>IF(Table2[[#This Row],[Ship Mode]]=Introduction!$C$42,1,0)</f>
        <v>0</v>
      </c>
      <c r="N831" s="48">
        <f>IF(Table2[[#This Row],[Ship Mode]]=Introduction!$C$44,1,0)</f>
        <v>1</v>
      </c>
      <c r="O831" s="48">
        <f>IF(Table2[[#This Row],[Customer Segment]]=Introduction!$D$45,1,0)</f>
        <v>0</v>
      </c>
      <c r="P831" s="48">
        <f>IF(Table2[[#This Row],[Customer Segment]]=Introduction!$D$42,1,0)</f>
        <v>0</v>
      </c>
      <c r="Q831" s="48">
        <f>IF(Table2[[#This Row],[Customer Segment]]=Introduction!$D$44,1,0)</f>
        <v>0</v>
      </c>
      <c r="R831" s="38">
        <v>1913.84</v>
      </c>
      <c r="S8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customFormat="1" x14ac:dyDescent="0.2">
      <c r="A832" s="1" t="s">
        <v>1</v>
      </c>
      <c r="B832" s="1" t="s">
        <v>14</v>
      </c>
      <c r="C832" s="1" t="s">
        <v>70</v>
      </c>
      <c r="D832" s="44">
        <v>0</v>
      </c>
      <c r="E832" s="44">
        <v>195.99</v>
      </c>
      <c r="F832" s="44">
        <v>4.2</v>
      </c>
      <c r="G832" s="44">
        <v>0.6</v>
      </c>
      <c r="H832" s="44">
        <v>1585.5029999999999</v>
      </c>
      <c r="I832" s="49">
        <f>IF(Table2[[#This Row],[Order Priority]]=Introduction!$B$42,1,0)</f>
        <v>1</v>
      </c>
      <c r="J832" s="49">
        <f>IF(Table2[[#This Row],[Order Priority]]=Introduction!$B$43,1,0)</f>
        <v>0</v>
      </c>
      <c r="K832" s="49">
        <f>IF(Table2[[#This Row],[Order Priority]]=Introduction!$B$44,1,0)</f>
        <v>0</v>
      </c>
      <c r="L832" s="49">
        <f>IF(Table2[[#This Row],[Order Priority]]=Introduction!$B$45,1,0)</f>
        <v>0</v>
      </c>
      <c r="M832" s="49">
        <f>IF(Table2[[#This Row],[Ship Mode]]=Introduction!$C$42,1,0)</f>
        <v>0</v>
      </c>
      <c r="N832" s="48">
        <f>IF(Table2[[#This Row],[Ship Mode]]=Introduction!$C$44,1,0)</f>
        <v>1</v>
      </c>
      <c r="O832" s="48">
        <f>IF(Table2[[#This Row],[Customer Segment]]=Introduction!$D$45,1,0)</f>
        <v>0</v>
      </c>
      <c r="P832" s="48">
        <f>IF(Table2[[#This Row],[Customer Segment]]=Introduction!$D$42,1,0)</f>
        <v>0</v>
      </c>
      <c r="Q832" s="48">
        <f>IF(Table2[[#This Row],[Customer Segment]]=Introduction!$D$44,1,0)</f>
        <v>0</v>
      </c>
      <c r="R832" s="41">
        <v>2692.12</v>
      </c>
      <c r="S8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customFormat="1" x14ac:dyDescent="0.2">
      <c r="A833" s="1" t="s">
        <v>23</v>
      </c>
      <c r="B833" s="1" t="s">
        <v>14</v>
      </c>
      <c r="C833" s="1" t="s">
        <v>70</v>
      </c>
      <c r="D833" s="46">
        <v>0.1</v>
      </c>
      <c r="E833" s="46">
        <v>10.98</v>
      </c>
      <c r="F833" s="46">
        <v>3.99</v>
      </c>
      <c r="G833" s="46">
        <v>0.57999999999999996</v>
      </c>
      <c r="H833" s="46">
        <v>-21.03</v>
      </c>
      <c r="I833" s="49">
        <f>IF(Table2[[#This Row],[Order Priority]]=Introduction!$B$42,1,0)</f>
        <v>0</v>
      </c>
      <c r="J833" s="49">
        <f>IF(Table2[[#This Row],[Order Priority]]=Introduction!$B$43,1,0)</f>
        <v>0</v>
      </c>
      <c r="K833" s="49">
        <f>IF(Table2[[#This Row],[Order Priority]]=Introduction!$B$44,1,0)</f>
        <v>1</v>
      </c>
      <c r="L833" s="49">
        <f>IF(Table2[[#This Row],[Order Priority]]=Introduction!$B$45,1,0)</f>
        <v>0</v>
      </c>
      <c r="M833" s="49">
        <f>IF(Table2[[#This Row],[Ship Mode]]=Introduction!$C$42,1,0)</f>
        <v>0</v>
      </c>
      <c r="N833" s="48">
        <f>IF(Table2[[#This Row],[Ship Mode]]=Introduction!$C$44,1,0)</f>
        <v>1</v>
      </c>
      <c r="O833" s="48">
        <f>IF(Table2[[#This Row],[Customer Segment]]=Introduction!$D$45,1,0)</f>
        <v>0</v>
      </c>
      <c r="P833" s="48">
        <f>IF(Table2[[#This Row],[Customer Segment]]=Introduction!$D$42,1,0)</f>
        <v>0</v>
      </c>
      <c r="Q833" s="48">
        <f>IF(Table2[[#This Row],[Customer Segment]]=Introduction!$D$44,1,0)</f>
        <v>0</v>
      </c>
      <c r="R833" s="38">
        <v>52.21</v>
      </c>
      <c r="S8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customFormat="1" x14ac:dyDescent="0.2">
      <c r="A834" s="1" t="s">
        <v>23</v>
      </c>
      <c r="B834" s="1" t="s">
        <v>14</v>
      </c>
      <c r="C834" s="1" t="s">
        <v>70</v>
      </c>
      <c r="D834" s="44">
        <v>0.01</v>
      </c>
      <c r="E834" s="44">
        <v>39.979999999999997</v>
      </c>
      <c r="F834" s="44">
        <v>9.1999999999999993</v>
      </c>
      <c r="G834" s="44">
        <v>0.65</v>
      </c>
      <c r="H834" s="44">
        <v>117.52079999999999</v>
      </c>
      <c r="I834" s="49">
        <f>IF(Table2[[#This Row],[Order Priority]]=Introduction!$B$42,1,0)</f>
        <v>0</v>
      </c>
      <c r="J834" s="49">
        <f>IF(Table2[[#This Row],[Order Priority]]=Introduction!$B$43,1,0)</f>
        <v>0</v>
      </c>
      <c r="K834" s="49">
        <f>IF(Table2[[#This Row],[Order Priority]]=Introduction!$B$44,1,0)</f>
        <v>1</v>
      </c>
      <c r="L834" s="49">
        <f>IF(Table2[[#This Row],[Order Priority]]=Introduction!$B$45,1,0)</f>
        <v>0</v>
      </c>
      <c r="M834" s="49">
        <f>IF(Table2[[#This Row],[Ship Mode]]=Introduction!$C$42,1,0)</f>
        <v>0</v>
      </c>
      <c r="N834" s="48">
        <f>IF(Table2[[#This Row],[Ship Mode]]=Introduction!$C$44,1,0)</f>
        <v>1</v>
      </c>
      <c r="O834" s="48">
        <f>IF(Table2[[#This Row],[Customer Segment]]=Introduction!$D$45,1,0)</f>
        <v>0</v>
      </c>
      <c r="P834" s="48">
        <f>IF(Table2[[#This Row],[Customer Segment]]=Introduction!$D$42,1,0)</f>
        <v>0</v>
      </c>
      <c r="Q834" s="48">
        <f>IF(Table2[[#This Row],[Customer Segment]]=Introduction!$D$44,1,0)</f>
        <v>0</v>
      </c>
      <c r="R834" s="41">
        <v>170.32</v>
      </c>
      <c r="S8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customFormat="1" x14ac:dyDescent="0.2">
      <c r="A835" s="1" t="s">
        <v>92</v>
      </c>
      <c r="B835" s="1" t="s">
        <v>14</v>
      </c>
      <c r="C835" s="1" t="s">
        <v>70</v>
      </c>
      <c r="D835" s="46">
        <v>0.08</v>
      </c>
      <c r="E835" s="46">
        <v>7.77</v>
      </c>
      <c r="F835" s="46">
        <v>9.23</v>
      </c>
      <c r="G835" s="46">
        <v>0.57999999999999996</v>
      </c>
      <c r="H835" s="46">
        <v>-83.65</v>
      </c>
      <c r="I835" s="49">
        <f>IF(Table2[[#This Row],[Order Priority]]=Introduction!$B$42,1,0)</f>
        <v>0</v>
      </c>
      <c r="J835" s="49">
        <f>IF(Table2[[#This Row],[Order Priority]]=Introduction!$B$43,1,0)</f>
        <v>0</v>
      </c>
      <c r="K835" s="49">
        <f>IF(Table2[[#This Row],[Order Priority]]=Introduction!$B$44,1,0)</f>
        <v>0</v>
      </c>
      <c r="L835" s="49">
        <f>IF(Table2[[#This Row],[Order Priority]]=Introduction!$B$45,1,0)</f>
        <v>1</v>
      </c>
      <c r="M835" s="49">
        <f>IF(Table2[[#This Row],[Ship Mode]]=Introduction!$C$42,1,0)</f>
        <v>0</v>
      </c>
      <c r="N835" s="48">
        <f>IF(Table2[[#This Row],[Ship Mode]]=Introduction!$C$44,1,0)</f>
        <v>1</v>
      </c>
      <c r="O835" s="48">
        <f>IF(Table2[[#This Row],[Customer Segment]]=Introduction!$D$45,1,0)</f>
        <v>0</v>
      </c>
      <c r="P835" s="48">
        <f>IF(Table2[[#This Row],[Customer Segment]]=Introduction!$D$42,1,0)</f>
        <v>0</v>
      </c>
      <c r="Q835" s="48">
        <f>IF(Table2[[#This Row],[Customer Segment]]=Introduction!$D$44,1,0)</f>
        <v>0</v>
      </c>
      <c r="R835" s="38">
        <v>40.299999999999997</v>
      </c>
      <c r="S8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customFormat="1" x14ac:dyDescent="0.2">
      <c r="A836" s="1" t="s">
        <v>92</v>
      </c>
      <c r="B836" s="1" t="s">
        <v>14</v>
      </c>
      <c r="C836" s="1" t="s">
        <v>70</v>
      </c>
      <c r="D836" s="44">
        <v>7.0000000000000007E-2</v>
      </c>
      <c r="E836" s="44">
        <v>7.59</v>
      </c>
      <c r="F836" s="44">
        <v>4</v>
      </c>
      <c r="G836" s="44">
        <v>0.42</v>
      </c>
      <c r="H836" s="44">
        <v>24.39</v>
      </c>
      <c r="I836" s="49">
        <f>IF(Table2[[#This Row],[Order Priority]]=Introduction!$B$42,1,0)</f>
        <v>0</v>
      </c>
      <c r="J836" s="49">
        <f>IF(Table2[[#This Row],[Order Priority]]=Introduction!$B$43,1,0)</f>
        <v>0</v>
      </c>
      <c r="K836" s="49">
        <f>IF(Table2[[#This Row],[Order Priority]]=Introduction!$B$44,1,0)</f>
        <v>0</v>
      </c>
      <c r="L836" s="49">
        <f>IF(Table2[[#This Row],[Order Priority]]=Introduction!$B$45,1,0)</f>
        <v>1</v>
      </c>
      <c r="M836" s="49">
        <f>IF(Table2[[#This Row],[Ship Mode]]=Introduction!$C$42,1,0)</f>
        <v>0</v>
      </c>
      <c r="N836" s="48">
        <f>IF(Table2[[#This Row],[Ship Mode]]=Introduction!$C$44,1,0)</f>
        <v>1</v>
      </c>
      <c r="O836" s="48">
        <f>IF(Table2[[#This Row],[Customer Segment]]=Introduction!$D$45,1,0)</f>
        <v>0</v>
      </c>
      <c r="P836" s="48">
        <f>IF(Table2[[#This Row],[Customer Segment]]=Introduction!$D$42,1,0)</f>
        <v>0</v>
      </c>
      <c r="Q836" s="48">
        <f>IF(Table2[[#This Row],[Customer Segment]]=Introduction!$D$44,1,0)</f>
        <v>0</v>
      </c>
      <c r="R836" s="41">
        <v>111.88</v>
      </c>
      <c r="S8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customFormat="1" x14ac:dyDescent="0.2">
      <c r="A837" s="1" t="s">
        <v>92</v>
      </c>
      <c r="B837" s="1" t="s">
        <v>63</v>
      </c>
      <c r="C837" s="1" t="s">
        <v>47</v>
      </c>
      <c r="D837" s="46">
        <v>0.01</v>
      </c>
      <c r="E837" s="46">
        <v>8.1199999999999992</v>
      </c>
      <c r="F837" s="46">
        <v>2.83</v>
      </c>
      <c r="G837" s="46">
        <v>0.77</v>
      </c>
      <c r="H837" s="46">
        <v>-40.76</v>
      </c>
      <c r="I837" s="49">
        <f>IF(Table2[[#This Row],[Order Priority]]=Introduction!$B$42,1,0)</f>
        <v>0</v>
      </c>
      <c r="J837" s="49">
        <f>IF(Table2[[#This Row],[Order Priority]]=Introduction!$B$43,1,0)</f>
        <v>0</v>
      </c>
      <c r="K837" s="49">
        <f>IF(Table2[[#This Row],[Order Priority]]=Introduction!$B$44,1,0)</f>
        <v>0</v>
      </c>
      <c r="L837" s="49">
        <f>IF(Table2[[#This Row],[Order Priority]]=Introduction!$B$45,1,0)</f>
        <v>1</v>
      </c>
      <c r="M837" s="49">
        <f>IF(Table2[[#This Row],[Ship Mode]]=Introduction!$C$42,1,0)</f>
        <v>0</v>
      </c>
      <c r="N837" s="48">
        <f>IF(Table2[[#This Row],[Ship Mode]]=Introduction!$C$44,1,0)</f>
        <v>0</v>
      </c>
      <c r="O837" s="48">
        <f>IF(Table2[[#This Row],[Customer Segment]]=Introduction!$D$45,1,0)</f>
        <v>0</v>
      </c>
      <c r="P837" s="48">
        <f>IF(Table2[[#This Row],[Customer Segment]]=Introduction!$D$42,1,0)</f>
        <v>0</v>
      </c>
      <c r="Q837" s="48">
        <f>IF(Table2[[#This Row],[Customer Segment]]=Introduction!$D$44,1,0)</f>
        <v>1</v>
      </c>
      <c r="R837" s="38">
        <v>88.64</v>
      </c>
      <c r="S8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customFormat="1" x14ac:dyDescent="0.2">
      <c r="A838" s="1" t="s">
        <v>46</v>
      </c>
      <c r="B838" s="1" t="s">
        <v>14</v>
      </c>
      <c r="C838" s="1" t="s">
        <v>47</v>
      </c>
      <c r="D838" s="44">
        <v>0.1</v>
      </c>
      <c r="E838" s="44">
        <v>5.98</v>
      </c>
      <c r="F838" s="44">
        <v>5.35</v>
      </c>
      <c r="G838" s="44">
        <v>0.4</v>
      </c>
      <c r="H838" s="44">
        <v>-90.26</v>
      </c>
      <c r="I838" s="49">
        <f>IF(Table2[[#This Row],[Order Priority]]=Introduction!$B$42,1,0)</f>
        <v>0</v>
      </c>
      <c r="J838" s="49">
        <f>IF(Table2[[#This Row],[Order Priority]]=Introduction!$B$43,1,0)</f>
        <v>0</v>
      </c>
      <c r="K838" s="49">
        <f>IF(Table2[[#This Row],[Order Priority]]=Introduction!$B$44,1,0)</f>
        <v>0</v>
      </c>
      <c r="L838" s="49">
        <f>IF(Table2[[#This Row],[Order Priority]]=Introduction!$B$45,1,0)</f>
        <v>0</v>
      </c>
      <c r="M838" s="49">
        <f>IF(Table2[[#This Row],[Ship Mode]]=Introduction!$C$42,1,0)</f>
        <v>0</v>
      </c>
      <c r="N838" s="48">
        <f>IF(Table2[[#This Row],[Ship Mode]]=Introduction!$C$44,1,0)</f>
        <v>1</v>
      </c>
      <c r="O838" s="48">
        <f>IF(Table2[[#This Row],[Customer Segment]]=Introduction!$D$45,1,0)</f>
        <v>0</v>
      </c>
      <c r="P838" s="48">
        <f>IF(Table2[[#This Row],[Customer Segment]]=Introduction!$D$42,1,0)</f>
        <v>0</v>
      </c>
      <c r="Q838" s="48">
        <f>IF(Table2[[#This Row],[Customer Segment]]=Introduction!$D$44,1,0)</f>
        <v>1</v>
      </c>
      <c r="R838" s="41">
        <v>57.34</v>
      </c>
      <c r="S8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customFormat="1" x14ac:dyDescent="0.2">
      <c r="A839" s="1" t="s">
        <v>46</v>
      </c>
      <c r="B839" s="1" t="s">
        <v>14</v>
      </c>
      <c r="C839" s="1" t="s">
        <v>15</v>
      </c>
      <c r="D839" s="46">
        <v>0.03</v>
      </c>
      <c r="E839" s="46">
        <v>5.4</v>
      </c>
      <c r="F839" s="46">
        <v>7.78</v>
      </c>
      <c r="G839" s="46">
        <v>0.37</v>
      </c>
      <c r="H839" s="46">
        <v>-237.54400000000001</v>
      </c>
      <c r="I839" s="49">
        <f>IF(Table2[[#This Row],[Order Priority]]=Introduction!$B$42,1,0)</f>
        <v>0</v>
      </c>
      <c r="J839" s="49">
        <f>IF(Table2[[#This Row],[Order Priority]]=Introduction!$B$43,1,0)</f>
        <v>0</v>
      </c>
      <c r="K839" s="49">
        <f>IF(Table2[[#This Row],[Order Priority]]=Introduction!$B$44,1,0)</f>
        <v>0</v>
      </c>
      <c r="L839" s="49">
        <f>IF(Table2[[#This Row],[Order Priority]]=Introduction!$B$45,1,0)</f>
        <v>0</v>
      </c>
      <c r="M839" s="49">
        <f>IF(Table2[[#This Row],[Ship Mode]]=Introduction!$C$42,1,0)</f>
        <v>0</v>
      </c>
      <c r="N839" s="48">
        <f>IF(Table2[[#This Row],[Ship Mode]]=Introduction!$C$44,1,0)</f>
        <v>1</v>
      </c>
      <c r="O839" s="48">
        <f>IF(Table2[[#This Row],[Customer Segment]]=Introduction!$D$45,1,0)</f>
        <v>0</v>
      </c>
      <c r="P839" s="48">
        <f>IF(Table2[[#This Row],[Customer Segment]]=Introduction!$D$42,1,0)</f>
        <v>1</v>
      </c>
      <c r="Q839" s="48">
        <f>IF(Table2[[#This Row],[Customer Segment]]=Introduction!$D$44,1,0)</f>
        <v>0</v>
      </c>
      <c r="R839" s="38">
        <v>117.87</v>
      </c>
      <c r="S8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customFormat="1" x14ac:dyDescent="0.2">
      <c r="A840" s="1" t="s">
        <v>1</v>
      </c>
      <c r="B840" s="1" t="s">
        <v>14</v>
      </c>
      <c r="C840" s="1" t="s">
        <v>47</v>
      </c>
      <c r="D840" s="44">
        <v>0.1</v>
      </c>
      <c r="E840" s="44">
        <v>5.98</v>
      </c>
      <c r="F840" s="44">
        <v>5.14</v>
      </c>
      <c r="G840" s="44">
        <v>0.36</v>
      </c>
      <c r="H840" s="44">
        <v>-49.53</v>
      </c>
      <c r="I840" s="49">
        <f>IF(Table2[[#This Row],[Order Priority]]=Introduction!$B$42,1,0)</f>
        <v>1</v>
      </c>
      <c r="J840" s="49">
        <f>IF(Table2[[#This Row],[Order Priority]]=Introduction!$B$43,1,0)</f>
        <v>0</v>
      </c>
      <c r="K840" s="49">
        <f>IF(Table2[[#This Row],[Order Priority]]=Introduction!$B$44,1,0)</f>
        <v>0</v>
      </c>
      <c r="L840" s="49">
        <f>IF(Table2[[#This Row],[Order Priority]]=Introduction!$B$45,1,0)</f>
        <v>0</v>
      </c>
      <c r="M840" s="49">
        <f>IF(Table2[[#This Row],[Ship Mode]]=Introduction!$C$42,1,0)</f>
        <v>0</v>
      </c>
      <c r="N840" s="48">
        <f>IF(Table2[[#This Row],[Ship Mode]]=Introduction!$C$44,1,0)</f>
        <v>1</v>
      </c>
      <c r="O840" s="48">
        <f>IF(Table2[[#This Row],[Customer Segment]]=Introduction!$D$45,1,0)</f>
        <v>0</v>
      </c>
      <c r="P840" s="48">
        <f>IF(Table2[[#This Row],[Customer Segment]]=Introduction!$D$42,1,0)</f>
        <v>0</v>
      </c>
      <c r="Q840" s="48">
        <f>IF(Table2[[#This Row],[Customer Segment]]=Introduction!$D$44,1,0)</f>
        <v>1</v>
      </c>
      <c r="R840" s="41">
        <v>33.950000000000003</v>
      </c>
      <c r="S8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customFormat="1" x14ac:dyDescent="0.2">
      <c r="A841" s="1" t="s">
        <v>1</v>
      </c>
      <c r="B841" s="1" t="s">
        <v>14</v>
      </c>
      <c r="C841" s="1" t="s">
        <v>70</v>
      </c>
      <c r="D841" s="46">
        <v>0.01</v>
      </c>
      <c r="E841" s="46">
        <v>20.99</v>
      </c>
      <c r="F841" s="46">
        <v>4.8099999999999996</v>
      </c>
      <c r="G841" s="46">
        <v>0.57999999999999996</v>
      </c>
      <c r="H841" s="46">
        <v>-9.1080000000000005</v>
      </c>
      <c r="I841" s="49">
        <f>IF(Table2[[#This Row],[Order Priority]]=Introduction!$B$42,1,0)</f>
        <v>1</v>
      </c>
      <c r="J841" s="49">
        <f>IF(Table2[[#This Row],[Order Priority]]=Introduction!$B$43,1,0)</f>
        <v>0</v>
      </c>
      <c r="K841" s="49">
        <f>IF(Table2[[#This Row],[Order Priority]]=Introduction!$B$44,1,0)</f>
        <v>0</v>
      </c>
      <c r="L841" s="49">
        <f>IF(Table2[[#This Row],[Order Priority]]=Introduction!$B$45,1,0)</f>
        <v>0</v>
      </c>
      <c r="M841" s="49">
        <f>IF(Table2[[#This Row],[Ship Mode]]=Introduction!$C$42,1,0)</f>
        <v>0</v>
      </c>
      <c r="N841" s="48">
        <f>IF(Table2[[#This Row],[Ship Mode]]=Introduction!$C$44,1,0)</f>
        <v>1</v>
      </c>
      <c r="O841" s="48">
        <f>IF(Table2[[#This Row],[Customer Segment]]=Introduction!$D$45,1,0)</f>
        <v>0</v>
      </c>
      <c r="P841" s="48">
        <f>IF(Table2[[#This Row],[Customer Segment]]=Introduction!$D$42,1,0)</f>
        <v>0</v>
      </c>
      <c r="Q841" s="48">
        <f>IF(Table2[[#This Row],[Customer Segment]]=Introduction!$D$44,1,0)</f>
        <v>0</v>
      </c>
      <c r="R841" s="38">
        <v>93.81</v>
      </c>
      <c r="S8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customFormat="1" x14ac:dyDescent="0.2">
      <c r="A842" s="1" t="s">
        <v>13</v>
      </c>
      <c r="B842" s="1" t="s">
        <v>2</v>
      </c>
      <c r="C842" s="1" t="s">
        <v>3</v>
      </c>
      <c r="D842" s="44">
        <v>0.08</v>
      </c>
      <c r="E842" s="44">
        <v>355.98</v>
      </c>
      <c r="F842" s="44">
        <v>58.92</v>
      </c>
      <c r="G842" s="44">
        <v>0.64</v>
      </c>
      <c r="H842" s="44">
        <v>103.83</v>
      </c>
      <c r="I842" s="49">
        <f>IF(Table2[[#This Row],[Order Priority]]=Introduction!$B$42,1,0)</f>
        <v>0</v>
      </c>
      <c r="J842" s="49">
        <f>IF(Table2[[#This Row],[Order Priority]]=Introduction!$B$43,1,0)</f>
        <v>1</v>
      </c>
      <c r="K842" s="49">
        <f>IF(Table2[[#This Row],[Order Priority]]=Introduction!$B$44,1,0)</f>
        <v>0</v>
      </c>
      <c r="L842" s="49">
        <f>IF(Table2[[#This Row],[Order Priority]]=Introduction!$B$45,1,0)</f>
        <v>0</v>
      </c>
      <c r="M842" s="49">
        <f>IF(Table2[[#This Row],[Ship Mode]]=Introduction!$C$42,1,0)</f>
        <v>1</v>
      </c>
      <c r="N842" s="48">
        <f>IF(Table2[[#This Row],[Ship Mode]]=Introduction!$C$44,1,0)</f>
        <v>0</v>
      </c>
      <c r="O842" s="48">
        <f>IF(Table2[[#This Row],[Customer Segment]]=Introduction!$D$45,1,0)</f>
        <v>1</v>
      </c>
      <c r="P842" s="48">
        <f>IF(Table2[[#This Row],[Customer Segment]]=Introduction!$D$42,1,0)</f>
        <v>0</v>
      </c>
      <c r="Q842" s="48">
        <f>IF(Table2[[#This Row],[Customer Segment]]=Introduction!$D$44,1,0)</f>
        <v>0</v>
      </c>
      <c r="R842" s="41">
        <v>1350.94</v>
      </c>
      <c r="S8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customFormat="1" x14ac:dyDescent="0.2">
      <c r="A843" s="1" t="s">
        <v>13</v>
      </c>
      <c r="B843" s="1" t="s">
        <v>14</v>
      </c>
      <c r="C843" s="1" t="s">
        <v>15</v>
      </c>
      <c r="D843" s="46">
        <v>0.01</v>
      </c>
      <c r="E843" s="46">
        <v>26.17</v>
      </c>
      <c r="F843" s="46">
        <v>1.39</v>
      </c>
      <c r="G843" s="46">
        <v>0.38</v>
      </c>
      <c r="H843" s="46">
        <v>237.04259999999999</v>
      </c>
      <c r="I843" s="49">
        <f>IF(Table2[[#This Row],[Order Priority]]=Introduction!$B$42,1,0)</f>
        <v>0</v>
      </c>
      <c r="J843" s="49">
        <f>IF(Table2[[#This Row],[Order Priority]]=Introduction!$B$43,1,0)</f>
        <v>1</v>
      </c>
      <c r="K843" s="49">
        <f>IF(Table2[[#This Row],[Order Priority]]=Introduction!$B$44,1,0)</f>
        <v>0</v>
      </c>
      <c r="L843" s="49">
        <f>IF(Table2[[#This Row],[Order Priority]]=Introduction!$B$45,1,0)</f>
        <v>0</v>
      </c>
      <c r="M843" s="49">
        <f>IF(Table2[[#This Row],[Ship Mode]]=Introduction!$C$42,1,0)</f>
        <v>0</v>
      </c>
      <c r="N843" s="48">
        <f>IF(Table2[[#This Row],[Ship Mode]]=Introduction!$C$44,1,0)</f>
        <v>1</v>
      </c>
      <c r="O843" s="48">
        <f>IF(Table2[[#This Row],[Customer Segment]]=Introduction!$D$45,1,0)</f>
        <v>0</v>
      </c>
      <c r="P843" s="48">
        <f>IF(Table2[[#This Row],[Customer Segment]]=Introduction!$D$42,1,0)</f>
        <v>1</v>
      </c>
      <c r="Q843" s="48">
        <f>IF(Table2[[#This Row],[Customer Segment]]=Introduction!$D$44,1,0)</f>
        <v>0</v>
      </c>
      <c r="R843" s="38">
        <v>343.54</v>
      </c>
      <c r="S8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customFormat="1" x14ac:dyDescent="0.2">
      <c r="A844" s="1" t="s">
        <v>92</v>
      </c>
      <c r="B844" s="1" t="s">
        <v>14</v>
      </c>
      <c r="C844" s="1" t="s">
        <v>47</v>
      </c>
      <c r="D844" s="44">
        <v>0</v>
      </c>
      <c r="E844" s="44">
        <v>43.98</v>
      </c>
      <c r="F844" s="44">
        <v>8.99</v>
      </c>
      <c r="G844" s="44">
        <v>0.57999999999999996</v>
      </c>
      <c r="H844" s="44">
        <v>829.46699999999998</v>
      </c>
      <c r="I844" s="49">
        <f>IF(Table2[[#This Row],[Order Priority]]=Introduction!$B$42,1,0)</f>
        <v>0</v>
      </c>
      <c r="J844" s="49">
        <f>IF(Table2[[#This Row],[Order Priority]]=Introduction!$B$43,1,0)</f>
        <v>0</v>
      </c>
      <c r="K844" s="49">
        <f>IF(Table2[[#This Row],[Order Priority]]=Introduction!$B$44,1,0)</f>
        <v>0</v>
      </c>
      <c r="L844" s="49">
        <f>IF(Table2[[#This Row],[Order Priority]]=Introduction!$B$45,1,0)</f>
        <v>1</v>
      </c>
      <c r="M844" s="49">
        <f>IF(Table2[[#This Row],[Ship Mode]]=Introduction!$C$42,1,0)</f>
        <v>0</v>
      </c>
      <c r="N844" s="48">
        <f>IF(Table2[[#This Row],[Ship Mode]]=Introduction!$C$44,1,0)</f>
        <v>1</v>
      </c>
      <c r="O844" s="48">
        <f>IF(Table2[[#This Row],[Customer Segment]]=Introduction!$D$45,1,0)</f>
        <v>0</v>
      </c>
      <c r="P844" s="48">
        <f>IF(Table2[[#This Row],[Customer Segment]]=Introduction!$D$42,1,0)</f>
        <v>0</v>
      </c>
      <c r="Q844" s="48">
        <f>IF(Table2[[#This Row],[Customer Segment]]=Introduction!$D$44,1,0)</f>
        <v>1</v>
      </c>
      <c r="R844" s="41">
        <v>650.70000000000005</v>
      </c>
      <c r="S8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customFormat="1" x14ac:dyDescent="0.2">
      <c r="A845" s="1" t="s">
        <v>92</v>
      </c>
      <c r="B845" s="1" t="s">
        <v>63</v>
      </c>
      <c r="C845" s="1" t="s">
        <v>3</v>
      </c>
      <c r="D845" s="46">
        <v>0.01</v>
      </c>
      <c r="E845" s="46">
        <v>78.650000000000006</v>
      </c>
      <c r="F845" s="46">
        <v>13.99</v>
      </c>
      <c r="G845" s="46">
        <v>0.52</v>
      </c>
      <c r="H845" s="46">
        <v>442.36590000000001</v>
      </c>
      <c r="I845" s="49">
        <f>IF(Table2[[#This Row],[Order Priority]]=Introduction!$B$42,1,0)</f>
        <v>0</v>
      </c>
      <c r="J845" s="49">
        <f>IF(Table2[[#This Row],[Order Priority]]=Introduction!$B$43,1,0)</f>
        <v>0</v>
      </c>
      <c r="K845" s="49">
        <f>IF(Table2[[#This Row],[Order Priority]]=Introduction!$B$44,1,0)</f>
        <v>0</v>
      </c>
      <c r="L845" s="49">
        <f>IF(Table2[[#This Row],[Order Priority]]=Introduction!$B$45,1,0)</f>
        <v>1</v>
      </c>
      <c r="M845" s="49">
        <f>IF(Table2[[#This Row],[Ship Mode]]=Introduction!$C$42,1,0)</f>
        <v>0</v>
      </c>
      <c r="N845" s="48">
        <f>IF(Table2[[#This Row],[Ship Mode]]=Introduction!$C$44,1,0)</f>
        <v>0</v>
      </c>
      <c r="O845" s="48">
        <f>IF(Table2[[#This Row],[Customer Segment]]=Introduction!$D$45,1,0)</f>
        <v>1</v>
      </c>
      <c r="P845" s="48">
        <f>IF(Table2[[#This Row],[Customer Segment]]=Introduction!$D$42,1,0)</f>
        <v>0</v>
      </c>
      <c r="Q845" s="48">
        <f>IF(Table2[[#This Row],[Customer Segment]]=Introduction!$D$44,1,0)</f>
        <v>0</v>
      </c>
      <c r="R845" s="38">
        <v>641.11</v>
      </c>
      <c r="S8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customFormat="1" x14ac:dyDescent="0.2">
      <c r="A846" s="1" t="s">
        <v>92</v>
      </c>
      <c r="B846" s="1" t="s">
        <v>14</v>
      </c>
      <c r="C846" s="1" t="s">
        <v>70</v>
      </c>
      <c r="D846" s="44">
        <v>0.03</v>
      </c>
      <c r="E846" s="44">
        <v>55.98</v>
      </c>
      <c r="F846" s="44">
        <v>4.8600000000000003</v>
      </c>
      <c r="G846" s="44">
        <v>0.36</v>
      </c>
      <c r="H846" s="44">
        <v>526.04219999999998</v>
      </c>
      <c r="I846" s="49">
        <f>IF(Table2[[#This Row],[Order Priority]]=Introduction!$B$42,1,0)</f>
        <v>0</v>
      </c>
      <c r="J846" s="49">
        <f>IF(Table2[[#This Row],[Order Priority]]=Introduction!$B$43,1,0)</f>
        <v>0</v>
      </c>
      <c r="K846" s="49">
        <f>IF(Table2[[#This Row],[Order Priority]]=Introduction!$B$44,1,0)</f>
        <v>0</v>
      </c>
      <c r="L846" s="49">
        <f>IF(Table2[[#This Row],[Order Priority]]=Introduction!$B$45,1,0)</f>
        <v>1</v>
      </c>
      <c r="M846" s="49">
        <f>IF(Table2[[#This Row],[Ship Mode]]=Introduction!$C$42,1,0)</f>
        <v>0</v>
      </c>
      <c r="N846" s="48">
        <f>IF(Table2[[#This Row],[Ship Mode]]=Introduction!$C$44,1,0)</f>
        <v>1</v>
      </c>
      <c r="O846" s="48">
        <f>IF(Table2[[#This Row],[Customer Segment]]=Introduction!$D$45,1,0)</f>
        <v>0</v>
      </c>
      <c r="P846" s="48">
        <f>IF(Table2[[#This Row],[Customer Segment]]=Introduction!$D$42,1,0)</f>
        <v>0</v>
      </c>
      <c r="Q846" s="48">
        <f>IF(Table2[[#This Row],[Customer Segment]]=Introduction!$D$44,1,0)</f>
        <v>0</v>
      </c>
      <c r="R846" s="41">
        <v>762.38</v>
      </c>
      <c r="S8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customFormat="1" x14ac:dyDescent="0.2">
      <c r="A847" s="1" t="s">
        <v>92</v>
      </c>
      <c r="B847" s="1" t="s">
        <v>2</v>
      </c>
      <c r="C847" s="1" t="s">
        <v>70</v>
      </c>
      <c r="D847" s="46">
        <v>0.01</v>
      </c>
      <c r="E847" s="46">
        <v>220.98</v>
      </c>
      <c r="F847" s="46">
        <v>64.66</v>
      </c>
      <c r="G847" s="46">
        <v>0.62</v>
      </c>
      <c r="H847" s="46">
        <v>1049.03</v>
      </c>
      <c r="I847" s="49">
        <f>IF(Table2[[#This Row],[Order Priority]]=Introduction!$B$42,1,0)</f>
        <v>0</v>
      </c>
      <c r="J847" s="49">
        <f>IF(Table2[[#This Row],[Order Priority]]=Introduction!$B$43,1,0)</f>
        <v>0</v>
      </c>
      <c r="K847" s="49">
        <f>IF(Table2[[#This Row],[Order Priority]]=Introduction!$B$44,1,0)</f>
        <v>0</v>
      </c>
      <c r="L847" s="49">
        <f>IF(Table2[[#This Row],[Order Priority]]=Introduction!$B$45,1,0)</f>
        <v>1</v>
      </c>
      <c r="M847" s="49">
        <f>IF(Table2[[#This Row],[Ship Mode]]=Introduction!$C$42,1,0)</f>
        <v>1</v>
      </c>
      <c r="N847" s="48">
        <f>IF(Table2[[#This Row],[Ship Mode]]=Introduction!$C$44,1,0)</f>
        <v>0</v>
      </c>
      <c r="O847" s="48">
        <f>IF(Table2[[#This Row],[Customer Segment]]=Introduction!$D$45,1,0)</f>
        <v>0</v>
      </c>
      <c r="P847" s="48">
        <f>IF(Table2[[#This Row],[Customer Segment]]=Introduction!$D$42,1,0)</f>
        <v>0</v>
      </c>
      <c r="Q847" s="48">
        <f>IF(Table2[[#This Row],[Customer Segment]]=Introduction!$D$44,1,0)</f>
        <v>0</v>
      </c>
      <c r="R847" s="38">
        <v>2591.09</v>
      </c>
      <c r="S8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customFormat="1" x14ac:dyDescent="0.2">
      <c r="A848" s="1" t="s">
        <v>92</v>
      </c>
      <c r="B848" s="1" t="s">
        <v>2</v>
      </c>
      <c r="C848" s="1" t="s">
        <v>70</v>
      </c>
      <c r="D848" s="44">
        <v>0.01</v>
      </c>
      <c r="E848" s="44">
        <v>220.98</v>
      </c>
      <c r="F848" s="44">
        <v>64.66</v>
      </c>
      <c r="G848" s="44">
        <v>0.62</v>
      </c>
      <c r="H848" s="44">
        <v>1049.03</v>
      </c>
      <c r="I848" s="49">
        <f>IF(Table2[[#This Row],[Order Priority]]=Introduction!$B$42,1,0)</f>
        <v>0</v>
      </c>
      <c r="J848" s="49">
        <f>IF(Table2[[#This Row],[Order Priority]]=Introduction!$B$43,1,0)</f>
        <v>0</v>
      </c>
      <c r="K848" s="49">
        <f>IF(Table2[[#This Row],[Order Priority]]=Introduction!$B$44,1,0)</f>
        <v>0</v>
      </c>
      <c r="L848" s="49">
        <f>IF(Table2[[#This Row],[Order Priority]]=Introduction!$B$45,1,0)</f>
        <v>1</v>
      </c>
      <c r="M848" s="49">
        <f>IF(Table2[[#This Row],[Ship Mode]]=Introduction!$C$42,1,0)</f>
        <v>1</v>
      </c>
      <c r="N848" s="48">
        <f>IF(Table2[[#This Row],[Ship Mode]]=Introduction!$C$44,1,0)</f>
        <v>0</v>
      </c>
      <c r="O848" s="48">
        <f>IF(Table2[[#This Row],[Customer Segment]]=Introduction!$D$45,1,0)</f>
        <v>0</v>
      </c>
      <c r="P848" s="48">
        <f>IF(Table2[[#This Row],[Customer Segment]]=Introduction!$D$42,1,0)</f>
        <v>0</v>
      </c>
      <c r="Q848" s="48">
        <f>IF(Table2[[#This Row],[Customer Segment]]=Introduction!$D$44,1,0)</f>
        <v>0</v>
      </c>
      <c r="R848" s="41">
        <v>10364.36</v>
      </c>
      <c r="S8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customFormat="1" x14ac:dyDescent="0.2">
      <c r="A849" s="1" t="s">
        <v>46</v>
      </c>
      <c r="B849" s="1" t="s">
        <v>14</v>
      </c>
      <c r="C849" s="1" t="s">
        <v>70</v>
      </c>
      <c r="D849" s="46">
        <v>0.05</v>
      </c>
      <c r="E849" s="46">
        <v>2.88</v>
      </c>
      <c r="F849" s="46">
        <v>0.5</v>
      </c>
      <c r="G849" s="46">
        <v>0.36</v>
      </c>
      <c r="H849" s="46">
        <v>6.0513000000000003</v>
      </c>
      <c r="I849" s="49">
        <f>IF(Table2[[#This Row],[Order Priority]]=Introduction!$B$42,1,0)</f>
        <v>0</v>
      </c>
      <c r="J849" s="49">
        <f>IF(Table2[[#This Row],[Order Priority]]=Introduction!$B$43,1,0)</f>
        <v>0</v>
      </c>
      <c r="K849" s="49">
        <f>IF(Table2[[#This Row],[Order Priority]]=Introduction!$B$44,1,0)</f>
        <v>0</v>
      </c>
      <c r="L849" s="49">
        <f>IF(Table2[[#This Row],[Order Priority]]=Introduction!$B$45,1,0)</f>
        <v>0</v>
      </c>
      <c r="M849" s="49">
        <f>IF(Table2[[#This Row],[Ship Mode]]=Introduction!$C$42,1,0)</f>
        <v>0</v>
      </c>
      <c r="N849" s="48">
        <f>IF(Table2[[#This Row],[Ship Mode]]=Introduction!$C$44,1,0)</f>
        <v>1</v>
      </c>
      <c r="O849" s="48">
        <f>IF(Table2[[#This Row],[Customer Segment]]=Introduction!$D$45,1,0)</f>
        <v>0</v>
      </c>
      <c r="P849" s="48">
        <f>IF(Table2[[#This Row],[Customer Segment]]=Introduction!$D$42,1,0)</f>
        <v>0</v>
      </c>
      <c r="Q849" s="48">
        <f>IF(Table2[[#This Row],[Customer Segment]]=Introduction!$D$44,1,0)</f>
        <v>0</v>
      </c>
      <c r="R849" s="38">
        <v>8.77</v>
      </c>
      <c r="S8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customFormat="1" x14ac:dyDescent="0.2">
      <c r="A850" s="1" t="s">
        <v>1</v>
      </c>
      <c r="B850" s="1" t="s">
        <v>14</v>
      </c>
      <c r="C850" s="1" t="s">
        <v>70</v>
      </c>
      <c r="D850" s="44">
        <v>0.06</v>
      </c>
      <c r="E850" s="44">
        <v>5.34</v>
      </c>
      <c r="F850" s="44">
        <v>5.63</v>
      </c>
      <c r="G850" s="44">
        <v>0.39</v>
      </c>
      <c r="H850" s="44">
        <v>-82.822999999999993</v>
      </c>
      <c r="I850" s="49">
        <f>IF(Table2[[#This Row],[Order Priority]]=Introduction!$B$42,1,0)</f>
        <v>1</v>
      </c>
      <c r="J850" s="49">
        <f>IF(Table2[[#This Row],[Order Priority]]=Introduction!$B$43,1,0)</f>
        <v>0</v>
      </c>
      <c r="K850" s="49">
        <f>IF(Table2[[#This Row],[Order Priority]]=Introduction!$B$44,1,0)</f>
        <v>0</v>
      </c>
      <c r="L850" s="49">
        <f>IF(Table2[[#This Row],[Order Priority]]=Introduction!$B$45,1,0)</f>
        <v>0</v>
      </c>
      <c r="M850" s="49">
        <f>IF(Table2[[#This Row],[Ship Mode]]=Introduction!$C$42,1,0)</f>
        <v>0</v>
      </c>
      <c r="N850" s="48">
        <f>IF(Table2[[#This Row],[Ship Mode]]=Introduction!$C$44,1,0)</f>
        <v>1</v>
      </c>
      <c r="O850" s="48">
        <f>IF(Table2[[#This Row],[Customer Segment]]=Introduction!$D$45,1,0)</f>
        <v>0</v>
      </c>
      <c r="P850" s="48">
        <f>IF(Table2[[#This Row],[Customer Segment]]=Introduction!$D$42,1,0)</f>
        <v>0</v>
      </c>
      <c r="Q850" s="48">
        <f>IF(Table2[[#This Row],[Customer Segment]]=Introduction!$D$44,1,0)</f>
        <v>0</v>
      </c>
      <c r="R850" s="41">
        <v>38.65</v>
      </c>
      <c r="S8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customFormat="1" x14ac:dyDescent="0.2">
      <c r="A851" s="1" t="s">
        <v>1</v>
      </c>
      <c r="B851" s="1" t="s">
        <v>63</v>
      </c>
      <c r="C851" s="1" t="s">
        <v>70</v>
      </c>
      <c r="D851" s="46">
        <v>7.0000000000000007E-2</v>
      </c>
      <c r="E851" s="46">
        <v>65.989999999999995</v>
      </c>
      <c r="F851" s="46">
        <v>5.26</v>
      </c>
      <c r="G851" s="46">
        <v>0.56000000000000005</v>
      </c>
      <c r="H851" s="46">
        <v>107.08199999999999</v>
      </c>
      <c r="I851" s="49">
        <f>IF(Table2[[#This Row],[Order Priority]]=Introduction!$B$42,1,0)</f>
        <v>1</v>
      </c>
      <c r="J851" s="49">
        <f>IF(Table2[[#This Row],[Order Priority]]=Introduction!$B$43,1,0)</f>
        <v>0</v>
      </c>
      <c r="K851" s="49">
        <f>IF(Table2[[#This Row],[Order Priority]]=Introduction!$B$44,1,0)</f>
        <v>0</v>
      </c>
      <c r="L851" s="49">
        <f>IF(Table2[[#This Row],[Order Priority]]=Introduction!$B$45,1,0)</f>
        <v>0</v>
      </c>
      <c r="M851" s="49">
        <f>IF(Table2[[#This Row],[Ship Mode]]=Introduction!$C$42,1,0)</f>
        <v>0</v>
      </c>
      <c r="N851" s="48">
        <f>IF(Table2[[#This Row],[Ship Mode]]=Introduction!$C$44,1,0)</f>
        <v>0</v>
      </c>
      <c r="O851" s="48">
        <f>IF(Table2[[#This Row],[Customer Segment]]=Introduction!$D$45,1,0)</f>
        <v>0</v>
      </c>
      <c r="P851" s="48">
        <f>IF(Table2[[#This Row],[Customer Segment]]=Introduction!$D$42,1,0)</f>
        <v>0</v>
      </c>
      <c r="Q851" s="48">
        <f>IF(Table2[[#This Row],[Customer Segment]]=Introduction!$D$44,1,0)</f>
        <v>0</v>
      </c>
      <c r="R851" s="38">
        <v>279.83</v>
      </c>
      <c r="S8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customFormat="1" x14ac:dyDescent="0.2">
      <c r="A852" s="1" t="s">
        <v>1</v>
      </c>
      <c r="B852" s="1" t="s">
        <v>14</v>
      </c>
      <c r="C852" s="1" t="s">
        <v>3</v>
      </c>
      <c r="D852" s="44">
        <v>0.08</v>
      </c>
      <c r="E852" s="44">
        <v>30.73</v>
      </c>
      <c r="F852" s="44">
        <v>4</v>
      </c>
      <c r="G852" s="44">
        <v>0.75</v>
      </c>
      <c r="H852" s="44">
        <v>-45.07</v>
      </c>
      <c r="I852" s="49">
        <f>IF(Table2[[#This Row],[Order Priority]]=Introduction!$B$42,1,0)</f>
        <v>1</v>
      </c>
      <c r="J852" s="49">
        <f>IF(Table2[[#This Row],[Order Priority]]=Introduction!$B$43,1,0)</f>
        <v>0</v>
      </c>
      <c r="K852" s="49">
        <f>IF(Table2[[#This Row],[Order Priority]]=Introduction!$B$44,1,0)</f>
        <v>0</v>
      </c>
      <c r="L852" s="49">
        <f>IF(Table2[[#This Row],[Order Priority]]=Introduction!$B$45,1,0)</f>
        <v>0</v>
      </c>
      <c r="M852" s="49">
        <f>IF(Table2[[#This Row],[Ship Mode]]=Introduction!$C$42,1,0)</f>
        <v>0</v>
      </c>
      <c r="N852" s="48">
        <f>IF(Table2[[#This Row],[Ship Mode]]=Introduction!$C$44,1,0)</f>
        <v>1</v>
      </c>
      <c r="O852" s="48">
        <f>IF(Table2[[#This Row],[Customer Segment]]=Introduction!$D$45,1,0)</f>
        <v>1</v>
      </c>
      <c r="P852" s="48">
        <f>IF(Table2[[#This Row],[Customer Segment]]=Introduction!$D$42,1,0)</f>
        <v>0</v>
      </c>
      <c r="Q852" s="48">
        <f>IF(Table2[[#This Row],[Customer Segment]]=Introduction!$D$44,1,0)</f>
        <v>0</v>
      </c>
      <c r="R852" s="41">
        <v>429.33</v>
      </c>
      <c r="S8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customFormat="1" x14ac:dyDescent="0.2">
      <c r="A853" s="1" t="s">
        <v>1</v>
      </c>
      <c r="B853" s="1" t="s">
        <v>14</v>
      </c>
      <c r="C853" s="1" t="s">
        <v>3</v>
      </c>
      <c r="D853" s="46">
        <v>0.05</v>
      </c>
      <c r="E853" s="46">
        <v>14.56</v>
      </c>
      <c r="F853" s="46">
        <v>3.5</v>
      </c>
      <c r="G853" s="46">
        <v>0.57999999999999996</v>
      </c>
      <c r="H853" s="46">
        <v>-8.5299999999999994</v>
      </c>
      <c r="I853" s="49">
        <f>IF(Table2[[#This Row],[Order Priority]]=Introduction!$B$42,1,0)</f>
        <v>1</v>
      </c>
      <c r="J853" s="49">
        <f>IF(Table2[[#This Row],[Order Priority]]=Introduction!$B$43,1,0)</f>
        <v>0</v>
      </c>
      <c r="K853" s="49">
        <f>IF(Table2[[#This Row],[Order Priority]]=Introduction!$B$44,1,0)</f>
        <v>0</v>
      </c>
      <c r="L853" s="49">
        <f>IF(Table2[[#This Row],[Order Priority]]=Introduction!$B$45,1,0)</f>
        <v>0</v>
      </c>
      <c r="M853" s="49">
        <f>IF(Table2[[#This Row],[Ship Mode]]=Introduction!$C$42,1,0)</f>
        <v>0</v>
      </c>
      <c r="N853" s="48">
        <f>IF(Table2[[#This Row],[Ship Mode]]=Introduction!$C$44,1,0)</f>
        <v>1</v>
      </c>
      <c r="O853" s="48">
        <f>IF(Table2[[#This Row],[Customer Segment]]=Introduction!$D$45,1,0)</f>
        <v>1</v>
      </c>
      <c r="P853" s="48">
        <f>IF(Table2[[#This Row],[Customer Segment]]=Introduction!$D$42,1,0)</f>
        <v>0</v>
      </c>
      <c r="Q853" s="48">
        <f>IF(Table2[[#This Row],[Customer Segment]]=Introduction!$D$44,1,0)</f>
        <v>0</v>
      </c>
      <c r="R853" s="38">
        <v>44.66</v>
      </c>
      <c r="S8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customFormat="1" x14ac:dyDescent="0.2">
      <c r="A854" s="1" t="s">
        <v>1</v>
      </c>
      <c r="B854" s="1" t="s">
        <v>14</v>
      </c>
      <c r="C854" s="1" t="s">
        <v>3</v>
      </c>
      <c r="D854" s="44">
        <v>0</v>
      </c>
      <c r="E854" s="44">
        <v>299.99</v>
      </c>
      <c r="F854" s="44">
        <v>11.64</v>
      </c>
      <c r="G854" s="44">
        <v>0.5</v>
      </c>
      <c r="H854" s="44">
        <v>285.95</v>
      </c>
      <c r="I854" s="49">
        <f>IF(Table2[[#This Row],[Order Priority]]=Introduction!$B$42,1,0)</f>
        <v>1</v>
      </c>
      <c r="J854" s="49">
        <f>IF(Table2[[#This Row],[Order Priority]]=Introduction!$B$43,1,0)</f>
        <v>0</v>
      </c>
      <c r="K854" s="49">
        <f>IF(Table2[[#This Row],[Order Priority]]=Introduction!$B$44,1,0)</f>
        <v>0</v>
      </c>
      <c r="L854" s="49">
        <f>IF(Table2[[#This Row],[Order Priority]]=Introduction!$B$45,1,0)</f>
        <v>0</v>
      </c>
      <c r="M854" s="49">
        <f>IF(Table2[[#This Row],[Ship Mode]]=Introduction!$C$42,1,0)</f>
        <v>0</v>
      </c>
      <c r="N854" s="48">
        <f>IF(Table2[[#This Row],[Ship Mode]]=Introduction!$C$44,1,0)</f>
        <v>1</v>
      </c>
      <c r="O854" s="48">
        <f>IF(Table2[[#This Row],[Customer Segment]]=Introduction!$D$45,1,0)</f>
        <v>1</v>
      </c>
      <c r="P854" s="48">
        <f>IF(Table2[[#This Row],[Customer Segment]]=Introduction!$D$42,1,0)</f>
        <v>0</v>
      </c>
      <c r="Q854" s="48">
        <f>IF(Table2[[#This Row],[Customer Segment]]=Introduction!$D$44,1,0)</f>
        <v>0</v>
      </c>
      <c r="R854" s="41">
        <v>1619.95</v>
      </c>
      <c r="S8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customFormat="1" x14ac:dyDescent="0.2">
      <c r="A855" s="1" t="s">
        <v>13</v>
      </c>
      <c r="B855" s="1" t="s">
        <v>14</v>
      </c>
      <c r="C855" s="1" t="s">
        <v>47</v>
      </c>
      <c r="D855" s="46">
        <v>0.1</v>
      </c>
      <c r="E855" s="46">
        <v>24.92</v>
      </c>
      <c r="F855" s="46">
        <v>12.98</v>
      </c>
      <c r="G855" s="46">
        <v>0.39</v>
      </c>
      <c r="H855" s="46">
        <v>-45.816000000000003</v>
      </c>
      <c r="I855" s="49">
        <f>IF(Table2[[#This Row],[Order Priority]]=Introduction!$B$42,1,0)</f>
        <v>0</v>
      </c>
      <c r="J855" s="49">
        <f>IF(Table2[[#This Row],[Order Priority]]=Introduction!$B$43,1,0)</f>
        <v>1</v>
      </c>
      <c r="K855" s="49">
        <f>IF(Table2[[#This Row],[Order Priority]]=Introduction!$B$44,1,0)</f>
        <v>0</v>
      </c>
      <c r="L855" s="49">
        <f>IF(Table2[[#This Row],[Order Priority]]=Introduction!$B$45,1,0)</f>
        <v>0</v>
      </c>
      <c r="M855" s="49">
        <f>IF(Table2[[#This Row],[Ship Mode]]=Introduction!$C$42,1,0)</f>
        <v>0</v>
      </c>
      <c r="N855" s="48">
        <f>IF(Table2[[#This Row],[Ship Mode]]=Introduction!$C$44,1,0)</f>
        <v>1</v>
      </c>
      <c r="O855" s="48">
        <f>IF(Table2[[#This Row],[Customer Segment]]=Introduction!$D$45,1,0)</f>
        <v>0</v>
      </c>
      <c r="P855" s="48">
        <f>IF(Table2[[#This Row],[Customer Segment]]=Introduction!$D$42,1,0)</f>
        <v>0</v>
      </c>
      <c r="Q855" s="48">
        <f>IF(Table2[[#This Row],[Customer Segment]]=Introduction!$D$44,1,0)</f>
        <v>1</v>
      </c>
      <c r="R855" s="38">
        <v>70.819999999999993</v>
      </c>
      <c r="S8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customFormat="1" x14ac:dyDescent="0.2">
      <c r="A856" s="1" t="s">
        <v>13</v>
      </c>
      <c r="B856" s="1" t="s">
        <v>63</v>
      </c>
      <c r="C856" s="1" t="s">
        <v>47</v>
      </c>
      <c r="D856" s="44">
        <v>0</v>
      </c>
      <c r="E856" s="44">
        <v>12.28</v>
      </c>
      <c r="F856" s="44">
        <v>6.35</v>
      </c>
      <c r="G856" s="44">
        <v>0.38</v>
      </c>
      <c r="H856" s="44">
        <v>30.63</v>
      </c>
      <c r="I856" s="49">
        <f>IF(Table2[[#This Row],[Order Priority]]=Introduction!$B$42,1,0)</f>
        <v>0</v>
      </c>
      <c r="J856" s="49">
        <f>IF(Table2[[#This Row],[Order Priority]]=Introduction!$B$43,1,0)</f>
        <v>1</v>
      </c>
      <c r="K856" s="49">
        <f>IF(Table2[[#This Row],[Order Priority]]=Introduction!$B$44,1,0)</f>
        <v>0</v>
      </c>
      <c r="L856" s="49">
        <f>IF(Table2[[#This Row],[Order Priority]]=Introduction!$B$45,1,0)</f>
        <v>0</v>
      </c>
      <c r="M856" s="49">
        <f>IF(Table2[[#This Row],[Ship Mode]]=Introduction!$C$42,1,0)</f>
        <v>0</v>
      </c>
      <c r="N856" s="48">
        <f>IF(Table2[[#This Row],[Ship Mode]]=Introduction!$C$44,1,0)</f>
        <v>0</v>
      </c>
      <c r="O856" s="48">
        <f>IF(Table2[[#This Row],[Customer Segment]]=Introduction!$D$45,1,0)</f>
        <v>0</v>
      </c>
      <c r="P856" s="48">
        <f>IF(Table2[[#This Row],[Customer Segment]]=Introduction!$D$42,1,0)</f>
        <v>0</v>
      </c>
      <c r="Q856" s="48">
        <f>IF(Table2[[#This Row],[Customer Segment]]=Introduction!$D$44,1,0)</f>
        <v>1</v>
      </c>
      <c r="R856" s="41">
        <v>90.44</v>
      </c>
      <c r="S8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customFormat="1" x14ac:dyDescent="0.2">
      <c r="A857" s="1" t="s">
        <v>13</v>
      </c>
      <c r="B857" s="1" t="s">
        <v>63</v>
      </c>
      <c r="C857" s="1" t="s">
        <v>70</v>
      </c>
      <c r="D857" s="46">
        <v>0.03</v>
      </c>
      <c r="E857" s="46">
        <v>40.97</v>
      </c>
      <c r="F857" s="46">
        <v>8.99</v>
      </c>
      <c r="G857" s="46">
        <v>0.59</v>
      </c>
      <c r="H857" s="46">
        <v>-177.05799999999999</v>
      </c>
      <c r="I857" s="49">
        <f>IF(Table2[[#This Row],[Order Priority]]=Introduction!$B$42,1,0)</f>
        <v>0</v>
      </c>
      <c r="J857" s="49">
        <f>IF(Table2[[#This Row],[Order Priority]]=Introduction!$B$43,1,0)</f>
        <v>1</v>
      </c>
      <c r="K857" s="49">
        <f>IF(Table2[[#This Row],[Order Priority]]=Introduction!$B$44,1,0)</f>
        <v>0</v>
      </c>
      <c r="L857" s="49">
        <f>IF(Table2[[#This Row],[Order Priority]]=Introduction!$B$45,1,0)</f>
        <v>0</v>
      </c>
      <c r="M857" s="49">
        <f>IF(Table2[[#This Row],[Ship Mode]]=Introduction!$C$42,1,0)</f>
        <v>0</v>
      </c>
      <c r="N857" s="48">
        <f>IF(Table2[[#This Row],[Ship Mode]]=Introduction!$C$44,1,0)</f>
        <v>0</v>
      </c>
      <c r="O857" s="48">
        <f>IF(Table2[[#This Row],[Customer Segment]]=Introduction!$D$45,1,0)</f>
        <v>0</v>
      </c>
      <c r="P857" s="48">
        <f>IF(Table2[[#This Row],[Customer Segment]]=Introduction!$D$42,1,0)</f>
        <v>0</v>
      </c>
      <c r="Q857" s="48">
        <f>IF(Table2[[#This Row],[Customer Segment]]=Introduction!$D$44,1,0)</f>
        <v>0</v>
      </c>
      <c r="R857" s="38">
        <v>207.22</v>
      </c>
      <c r="S8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customFormat="1" x14ac:dyDescent="0.2">
      <c r="A858" s="1" t="s">
        <v>13</v>
      </c>
      <c r="B858" s="1" t="s">
        <v>14</v>
      </c>
      <c r="C858" s="1" t="s">
        <v>70</v>
      </c>
      <c r="D858" s="44">
        <v>0</v>
      </c>
      <c r="E858" s="44">
        <v>21.98</v>
      </c>
      <c r="F858" s="44">
        <v>2.87</v>
      </c>
      <c r="G858" s="44">
        <v>0.55000000000000004</v>
      </c>
      <c r="H858" s="44">
        <v>21.096</v>
      </c>
      <c r="I858" s="49">
        <f>IF(Table2[[#This Row],[Order Priority]]=Introduction!$B$42,1,0)</f>
        <v>0</v>
      </c>
      <c r="J858" s="49">
        <f>IF(Table2[[#This Row],[Order Priority]]=Introduction!$B$43,1,0)</f>
        <v>1</v>
      </c>
      <c r="K858" s="49">
        <f>IF(Table2[[#This Row],[Order Priority]]=Introduction!$B$44,1,0)</f>
        <v>0</v>
      </c>
      <c r="L858" s="49">
        <f>IF(Table2[[#This Row],[Order Priority]]=Introduction!$B$45,1,0)</f>
        <v>0</v>
      </c>
      <c r="M858" s="49">
        <f>IF(Table2[[#This Row],[Ship Mode]]=Introduction!$C$42,1,0)</f>
        <v>0</v>
      </c>
      <c r="N858" s="48">
        <f>IF(Table2[[#This Row],[Ship Mode]]=Introduction!$C$44,1,0)</f>
        <v>1</v>
      </c>
      <c r="O858" s="48">
        <f>IF(Table2[[#This Row],[Customer Segment]]=Introduction!$D$45,1,0)</f>
        <v>0</v>
      </c>
      <c r="P858" s="48">
        <f>IF(Table2[[#This Row],[Customer Segment]]=Introduction!$D$42,1,0)</f>
        <v>0</v>
      </c>
      <c r="Q858" s="48">
        <f>IF(Table2[[#This Row],[Customer Segment]]=Introduction!$D$44,1,0)</f>
        <v>0</v>
      </c>
      <c r="R858" s="41">
        <v>360.03</v>
      </c>
      <c r="S8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customFormat="1" x14ac:dyDescent="0.2">
      <c r="A859" s="1" t="s">
        <v>13</v>
      </c>
      <c r="B859" s="1" t="s">
        <v>14</v>
      </c>
      <c r="C859" s="1" t="s">
        <v>15</v>
      </c>
      <c r="D859" s="46">
        <v>7.0000000000000007E-2</v>
      </c>
      <c r="E859" s="46">
        <v>28.99</v>
      </c>
      <c r="F859" s="46">
        <v>8.59</v>
      </c>
      <c r="G859" s="46">
        <v>0.56000000000000005</v>
      </c>
      <c r="H859" s="46">
        <v>-16.063739999999999</v>
      </c>
      <c r="I859" s="49">
        <f>IF(Table2[[#This Row],[Order Priority]]=Introduction!$B$42,1,0)</f>
        <v>0</v>
      </c>
      <c r="J859" s="49">
        <f>IF(Table2[[#This Row],[Order Priority]]=Introduction!$B$43,1,0)</f>
        <v>1</v>
      </c>
      <c r="K859" s="49">
        <f>IF(Table2[[#This Row],[Order Priority]]=Introduction!$B$44,1,0)</f>
        <v>0</v>
      </c>
      <c r="L859" s="49">
        <f>IF(Table2[[#This Row],[Order Priority]]=Introduction!$B$45,1,0)</f>
        <v>0</v>
      </c>
      <c r="M859" s="49">
        <f>IF(Table2[[#This Row],[Ship Mode]]=Introduction!$C$42,1,0)</f>
        <v>0</v>
      </c>
      <c r="N859" s="48">
        <f>IF(Table2[[#This Row],[Ship Mode]]=Introduction!$C$44,1,0)</f>
        <v>1</v>
      </c>
      <c r="O859" s="48">
        <f>IF(Table2[[#This Row],[Customer Segment]]=Introduction!$D$45,1,0)</f>
        <v>0</v>
      </c>
      <c r="P859" s="48">
        <f>IF(Table2[[#This Row],[Customer Segment]]=Introduction!$D$42,1,0)</f>
        <v>1</v>
      </c>
      <c r="Q859" s="48">
        <f>IF(Table2[[#This Row],[Customer Segment]]=Introduction!$D$44,1,0)</f>
        <v>0</v>
      </c>
      <c r="R859" s="38">
        <v>936.8</v>
      </c>
      <c r="S8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customFormat="1" x14ac:dyDescent="0.2">
      <c r="A860" s="1" t="s">
        <v>13</v>
      </c>
      <c r="B860" s="1" t="s">
        <v>14</v>
      </c>
      <c r="C860" s="1" t="s">
        <v>15</v>
      </c>
      <c r="D860" s="44">
        <v>7.0000000000000007E-2</v>
      </c>
      <c r="E860" s="44">
        <v>28.99</v>
      </c>
      <c r="F860" s="44">
        <v>8.59</v>
      </c>
      <c r="G860" s="44">
        <v>0.56000000000000005</v>
      </c>
      <c r="H860" s="44">
        <v>-12.077999999999999</v>
      </c>
      <c r="I860" s="49">
        <f>IF(Table2[[#This Row],[Order Priority]]=Introduction!$B$42,1,0)</f>
        <v>0</v>
      </c>
      <c r="J860" s="49">
        <f>IF(Table2[[#This Row],[Order Priority]]=Introduction!$B$43,1,0)</f>
        <v>1</v>
      </c>
      <c r="K860" s="49">
        <f>IF(Table2[[#This Row],[Order Priority]]=Introduction!$B$44,1,0)</f>
        <v>0</v>
      </c>
      <c r="L860" s="49">
        <f>IF(Table2[[#This Row],[Order Priority]]=Introduction!$B$45,1,0)</f>
        <v>0</v>
      </c>
      <c r="M860" s="49">
        <f>IF(Table2[[#This Row],[Ship Mode]]=Introduction!$C$42,1,0)</f>
        <v>0</v>
      </c>
      <c r="N860" s="48">
        <f>IF(Table2[[#This Row],[Ship Mode]]=Introduction!$C$44,1,0)</f>
        <v>1</v>
      </c>
      <c r="O860" s="48">
        <f>IF(Table2[[#This Row],[Customer Segment]]=Introduction!$D$45,1,0)</f>
        <v>0</v>
      </c>
      <c r="P860" s="48">
        <f>IF(Table2[[#This Row],[Customer Segment]]=Introduction!$D$42,1,0)</f>
        <v>1</v>
      </c>
      <c r="Q860" s="48">
        <f>IF(Table2[[#This Row],[Customer Segment]]=Introduction!$D$44,1,0)</f>
        <v>0</v>
      </c>
      <c r="R860" s="41">
        <v>240.21</v>
      </c>
      <c r="S8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customFormat="1" x14ac:dyDescent="0.2">
      <c r="A861" s="1" t="s">
        <v>13</v>
      </c>
      <c r="B861" s="1" t="s">
        <v>63</v>
      </c>
      <c r="C861" s="1" t="s">
        <v>70</v>
      </c>
      <c r="D861" s="46">
        <v>0.04</v>
      </c>
      <c r="E861" s="46">
        <v>39.479999999999997</v>
      </c>
      <c r="F861" s="46">
        <v>1.99</v>
      </c>
      <c r="G861" s="46">
        <v>0.54</v>
      </c>
      <c r="H861" s="46">
        <v>-1535.4864</v>
      </c>
      <c r="I861" s="49">
        <f>IF(Table2[[#This Row],[Order Priority]]=Introduction!$B$42,1,0)</f>
        <v>0</v>
      </c>
      <c r="J861" s="49">
        <f>IF(Table2[[#This Row],[Order Priority]]=Introduction!$B$43,1,0)</f>
        <v>1</v>
      </c>
      <c r="K861" s="49">
        <f>IF(Table2[[#This Row],[Order Priority]]=Introduction!$B$44,1,0)</f>
        <v>0</v>
      </c>
      <c r="L861" s="49">
        <f>IF(Table2[[#This Row],[Order Priority]]=Introduction!$B$45,1,0)</f>
        <v>0</v>
      </c>
      <c r="M861" s="49">
        <f>IF(Table2[[#This Row],[Ship Mode]]=Introduction!$C$42,1,0)</f>
        <v>0</v>
      </c>
      <c r="N861" s="48">
        <f>IF(Table2[[#This Row],[Ship Mode]]=Introduction!$C$44,1,0)</f>
        <v>0</v>
      </c>
      <c r="O861" s="48">
        <f>IF(Table2[[#This Row],[Customer Segment]]=Introduction!$D$45,1,0)</f>
        <v>0</v>
      </c>
      <c r="P861" s="48">
        <f>IF(Table2[[#This Row],[Customer Segment]]=Introduction!$D$42,1,0)</f>
        <v>0</v>
      </c>
      <c r="Q861" s="48">
        <f>IF(Table2[[#This Row],[Customer Segment]]=Introduction!$D$44,1,0)</f>
        <v>0</v>
      </c>
      <c r="R861" s="38">
        <v>332.16</v>
      </c>
      <c r="S8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customFormat="1" x14ac:dyDescent="0.2">
      <c r="A862" s="1" t="s">
        <v>13</v>
      </c>
      <c r="B862" s="1" t="s">
        <v>14</v>
      </c>
      <c r="C862" s="1" t="s">
        <v>70</v>
      </c>
      <c r="D862" s="44">
        <v>0</v>
      </c>
      <c r="E862" s="44">
        <v>8.1199999999999992</v>
      </c>
      <c r="F862" s="44">
        <v>2.83</v>
      </c>
      <c r="G862" s="44">
        <v>0.77</v>
      </c>
      <c r="H862" s="44">
        <v>-159.32</v>
      </c>
      <c r="I862" s="49">
        <f>IF(Table2[[#This Row],[Order Priority]]=Introduction!$B$42,1,0)</f>
        <v>0</v>
      </c>
      <c r="J862" s="49">
        <f>IF(Table2[[#This Row],[Order Priority]]=Introduction!$B$43,1,0)</f>
        <v>1</v>
      </c>
      <c r="K862" s="49">
        <f>IF(Table2[[#This Row],[Order Priority]]=Introduction!$B$44,1,0)</f>
        <v>0</v>
      </c>
      <c r="L862" s="49">
        <f>IF(Table2[[#This Row],[Order Priority]]=Introduction!$B$45,1,0)</f>
        <v>0</v>
      </c>
      <c r="M862" s="49">
        <f>IF(Table2[[#This Row],[Ship Mode]]=Introduction!$C$42,1,0)</f>
        <v>0</v>
      </c>
      <c r="N862" s="48">
        <f>IF(Table2[[#This Row],[Ship Mode]]=Introduction!$C$44,1,0)</f>
        <v>1</v>
      </c>
      <c r="O862" s="48">
        <f>IF(Table2[[#This Row],[Customer Segment]]=Introduction!$D$45,1,0)</f>
        <v>0</v>
      </c>
      <c r="P862" s="48">
        <f>IF(Table2[[#This Row],[Customer Segment]]=Introduction!$D$42,1,0)</f>
        <v>0</v>
      </c>
      <c r="Q862" s="48">
        <f>IF(Table2[[#This Row],[Customer Segment]]=Introduction!$D$44,1,0)</f>
        <v>0</v>
      </c>
      <c r="R862" s="41">
        <v>147.62</v>
      </c>
      <c r="S8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customFormat="1" x14ac:dyDescent="0.2">
      <c r="A863" s="1" t="s">
        <v>46</v>
      </c>
      <c r="B863" s="1" t="s">
        <v>63</v>
      </c>
      <c r="C863" s="1" t="s">
        <v>47</v>
      </c>
      <c r="D863" s="46">
        <v>0.06</v>
      </c>
      <c r="E863" s="46">
        <v>6.48</v>
      </c>
      <c r="F863" s="46">
        <v>5.14</v>
      </c>
      <c r="G863" s="46">
        <v>0.37</v>
      </c>
      <c r="H863" s="46">
        <v>-28.45</v>
      </c>
      <c r="I863" s="49">
        <f>IF(Table2[[#This Row],[Order Priority]]=Introduction!$B$42,1,0)</f>
        <v>0</v>
      </c>
      <c r="J863" s="49">
        <f>IF(Table2[[#This Row],[Order Priority]]=Introduction!$B$43,1,0)</f>
        <v>0</v>
      </c>
      <c r="K863" s="49">
        <f>IF(Table2[[#This Row],[Order Priority]]=Introduction!$B$44,1,0)</f>
        <v>0</v>
      </c>
      <c r="L863" s="49">
        <f>IF(Table2[[#This Row],[Order Priority]]=Introduction!$B$45,1,0)</f>
        <v>0</v>
      </c>
      <c r="M863" s="49">
        <f>IF(Table2[[#This Row],[Ship Mode]]=Introduction!$C$42,1,0)</f>
        <v>0</v>
      </c>
      <c r="N863" s="48">
        <f>IF(Table2[[#This Row],[Ship Mode]]=Introduction!$C$44,1,0)</f>
        <v>0</v>
      </c>
      <c r="O863" s="48">
        <f>IF(Table2[[#This Row],[Customer Segment]]=Introduction!$D$45,1,0)</f>
        <v>0</v>
      </c>
      <c r="P863" s="48">
        <f>IF(Table2[[#This Row],[Customer Segment]]=Introduction!$D$42,1,0)</f>
        <v>0</v>
      </c>
      <c r="Q863" s="48">
        <f>IF(Table2[[#This Row],[Customer Segment]]=Introduction!$D$44,1,0)</f>
        <v>1</v>
      </c>
      <c r="R863" s="38">
        <v>68.34</v>
      </c>
      <c r="S8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customFormat="1" x14ac:dyDescent="0.2">
      <c r="A864" s="1" t="s">
        <v>46</v>
      </c>
      <c r="B864" s="1" t="s">
        <v>14</v>
      </c>
      <c r="C864" s="1" t="s">
        <v>47</v>
      </c>
      <c r="D864" s="44">
        <v>0.02</v>
      </c>
      <c r="E864" s="44">
        <v>30.73</v>
      </c>
      <c r="F864" s="44">
        <v>4</v>
      </c>
      <c r="G864" s="44">
        <v>0.75</v>
      </c>
      <c r="H864" s="44">
        <v>72.78</v>
      </c>
      <c r="I864" s="49">
        <f>IF(Table2[[#This Row],[Order Priority]]=Introduction!$B$42,1,0)</f>
        <v>0</v>
      </c>
      <c r="J864" s="49">
        <f>IF(Table2[[#This Row],[Order Priority]]=Introduction!$B$43,1,0)</f>
        <v>0</v>
      </c>
      <c r="K864" s="49">
        <f>IF(Table2[[#This Row],[Order Priority]]=Introduction!$B$44,1,0)</f>
        <v>0</v>
      </c>
      <c r="L864" s="49">
        <f>IF(Table2[[#This Row],[Order Priority]]=Introduction!$B$45,1,0)</f>
        <v>0</v>
      </c>
      <c r="M864" s="49">
        <f>IF(Table2[[#This Row],[Ship Mode]]=Introduction!$C$42,1,0)</f>
        <v>0</v>
      </c>
      <c r="N864" s="48">
        <f>IF(Table2[[#This Row],[Ship Mode]]=Introduction!$C$44,1,0)</f>
        <v>1</v>
      </c>
      <c r="O864" s="48">
        <f>IF(Table2[[#This Row],[Customer Segment]]=Introduction!$D$45,1,0)</f>
        <v>0</v>
      </c>
      <c r="P864" s="48">
        <f>IF(Table2[[#This Row],[Customer Segment]]=Introduction!$D$42,1,0)</f>
        <v>0</v>
      </c>
      <c r="Q864" s="48">
        <f>IF(Table2[[#This Row],[Customer Segment]]=Introduction!$D$44,1,0)</f>
        <v>1</v>
      </c>
      <c r="R864" s="41">
        <v>522.22</v>
      </c>
      <c r="S8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customFormat="1" x14ac:dyDescent="0.2">
      <c r="A865" s="1" t="s">
        <v>46</v>
      </c>
      <c r="B865" s="1" t="s">
        <v>14</v>
      </c>
      <c r="C865" s="1" t="s">
        <v>15</v>
      </c>
      <c r="D865" s="46">
        <v>0.05</v>
      </c>
      <c r="E865" s="46">
        <v>4.9800000000000004</v>
      </c>
      <c r="F865" s="46">
        <v>0.49</v>
      </c>
      <c r="G865" s="46">
        <v>0.39</v>
      </c>
      <c r="H865" s="46">
        <v>3.84</v>
      </c>
      <c r="I865" s="49">
        <f>IF(Table2[[#This Row],[Order Priority]]=Introduction!$B$42,1,0)</f>
        <v>0</v>
      </c>
      <c r="J865" s="49">
        <f>IF(Table2[[#This Row],[Order Priority]]=Introduction!$B$43,1,0)</f>
        <v>0</v>
      </c>
      <c r="K865" s="49">
        <f>IF(Table2[[#This Row],[Order Priority]]=Introduction!$B$44,1,0)</f>
        <v>0</v>
      </c>
      <c r="L865" s="49">
        <f>IF(Table2[[#This Row],[Order Priority]]=Introduction!$B$45,1,0)</f>
        <v>0</v>
      </c>
      <c r="M865" s="49">
        <f>IF(Table2[[#This Row],[Ship Mode]]=Introduction!$C$42,1,0)</f>
        <v>0</v>
      </c>
      <c r="N865" s="48">
        <f>IF(Table2[[#This Row],[Ship Mode]]=Introduction!$C$44,1,0)</f>
        <v>1</v>
      </c>
      <c r="O865" s="48">
        <f>IF(Table2[[#This Row],[Customer Segment]]=Introduction!$D$45,1,0)</f>
        <v>0</v>
      </c>
      <c r="P865" s="48">
        <f>IF(Table2[[#This Row],[Customer Segment]]=Introduction!$D$42,1,0)</f>
        <v>1</v>
      </c>
      <c r="Q865" s="48">
        <f>IF(Table2[[#This Row],[Customer Segment]]=Introduction!$D$44,1,0)</f>
        <v>0</v>
      </c>
      <c r="R865" s="38">
        <v>14.2</v>
      </c>
      <c r="S8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customFormat="1" x14ac:dyDescent="0.2">
      <c r="A866" s="1" t="s">
        <v>1</v>
      </c>
      <c r="B866" s="1" t="s">
        <v>14</v>
      </c>
      <c r="C866" s="1" t="s">
        <v>47</v>
      </c>
      <c r="D866" s="44">
        <v>0.04</v>
      </c>
      <c r="E866" s="44">
        <v>3.08</v>
      </c>
      <c r="F866" s="44">
        <v>0.99</v>
      </c>
      <c r="G866" s="44">
        <v>0.37</v>
      </c>
      <c r="H866" s="44">
        <v>13.8</v>
      </c>
      <c r="I866" s="49">
        <f>IF(Table2[[#This Row],[Order Priority]]=Introduction!$B$42,1,0)</f>
        <v>1</v>
      </c>
      <c r="J866" s="49">
        <f>IF(Table2[[#This Row],[Order Priority]]=Introduction!$B$43,1,0)</f>
        <v>0</v>
      </c>
      <c r="K866" s="49">
        <f>IF(Table2[[#This Row],[Order Priority]]=Introduction!$B$44,1,0)</f>
        <v>0</v>
      </c>
      <c r="L866" s="49">
        <f>IF(Table2[[#This Row],[Order Priority]]=Introduction!$B$45,1,0)</f>
        <v>0</v>
      </c>
      <c r="M866" s="49">
        <f>IF(Table2[[#This Row],[Ship Mode]]=Introduction!$C$42,1,0)</f>
        <v>0</v>
      </c>
      <c r="N866" s="48">
        <f>IF(Table2[[#This Row],[Ship Mode]]=Introduction!$C$44,1,0)</f>
        <v>1</v>
      </c>
      <c r="O866" s="48">
        <f>IF(Table2[[#This Row],[Customer Segment]]=Introduction!$D$45,1,0)</f>
        <v>0</v>
      </c>
      <c r="P866" s="48">
        <f>IF(Table2[[#This Row],[Customer Segment]]=Introduction!$D$42,1,0)</f>
        <v>0</v>
      </c>
      <c r="Q866" s="48">
        <f>IF(Table2[[#This Row],[Customer Segment]]=Introduction!$D$44,1,0)</f>
        <v>1</v>
      </c>
      <c r="R866" s="41">
        <v>60.01</v>
      </c>
      <c r="S8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customFormat="1" x14ac:dyDescent="0.2">
      <c r="A867" s="1" t="s">
        <v>1</v>
      </c>
      <c r="B867" s="1" t="s">
        <v>14</v>
      </c>
      <c r="C867" s="1" t="s">
        <v>47</v>
      </c>
      <c r="D867" s="46">
        <v>0.02</v>
      </c>
      <c r="E867" s="46">
        <v>6.48</v>
      </c>
      <c r="F867" s="46">
        <v>5.9</v>
      </c>
      <c r="G867" s="46">
        <v>0.37</v>
      </c>
      <c r="H867" s="46">
        <v>4.3920000000000003</v>
      </c>
      <c r="I867" s="49">
        <f>IF(Table2[[#This Row],[Order Priority]]=Introduction!$B$42,1,0)</f>
        <v>1</v>
      </c>
      <c r="J867" s="49">
        <f>IF(Table2[[#This Row],[Order Priority]]=Introduction!$B$43,1,0)</f>
        <v>0</v>
      </c>
      <c r="K867" s="49">
        <f>IF(Table2[[#This Row],[Order Priority]]=Introduction!$B$44,1,0)</f>
        <v>0</v>
      </c>
      <c r="L867" s="49">
        <f>IF(Table2[[#This Row],[Order Priority]]=Introduction!$B$45,1,0)</f>
        <v>0</v>
      </c>
      <c r="M867" s="49">
        <f>IF(Table2[[#This Row],[Ship Mode]]=Introduction!$C$42,1,0)</f>
        <v>0</v>
      </c>
      <c r="N867" s="48">
        <f>IF(Table2[[#This Row],[Ship Mode]]=Introduction!$C$44,1,0)</f>
        <v>1</v>
      </c>
      <c r="O867" s="48">
        <f>IF(Table2[[#This Row],[Customer Segment]]=Introduction!$D$45,1,0)</f>
        <v>0</v>
      </c>
      <c r="P867" s="48">
        <f>IF(Table2[[#This Row],[Customer Segment]]=Introduction!$D$42,1,0)</f>
        <v>0</v>
      </c>
      <c r="Q867" s="48">
        <f>IF(Table2[[#This Row],[Customer Segment]]=Introduction!$D$44,1,0)</f>
        <v>1</v>
      </c>
      <c r="R867" s="38">
        <v>90.98</v>
      </c>
      <c r="S8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customFormat="1" x14ac:dyDescent="0.2">
      <c r="A868" s="1" t="s">
        <v>1</v>
      </c>
      <c r="B868" s="1" t="s">
        <v>14</v>
      </c>
      <c r="C868" s="1" t="s">
        <v>47</v>
      </c>
      <c r="D868" s="44">
        <v>0.04</v>
      </c>
      <c r="E868" s="44">
        <v>125.99</v>
      </c>
      <c r="F868" s="44">
        <v>4.2</v>
      </c>
      <c r="G868" s="44">
        <v>0.59</v>
      </c>
      <c r="H868" s="44">
        <v>-236.25</v>
      </c>
      <c r="I868" s="49">
        <f>IF(Table2[[#This Row],[Order Priority]]=Introduction!$B$42,1,0)</f>
        <v>1</v>
      </c>
      <c r="J868" s="49">
        <f>IF(Table2[[#This Row],[Order Priority]]=Introduction!$B$43,1,0)</f>
        <v>0</v>
      </c>
      <c r="K868" s="49">
        <f>IF(Table2[[#This Row],[Order Priority]]=Introduction!$B$44,1,0)</f>
        <v>0</v>
      </c>
      <c r="L868" s="49">
        <f>IF(Table2[[#This Row],[Order Priority]]=Introduction!$B$45,1,0)</f>
        <v>0</v>
      </c>
      <c r="M868" s="49">
        <f>IF(Table2[[#This Row],[Ship Mode]]=Introduction!$C$42,1,0)</f>
        <v>0</v>
      </c>
      <c r="N868" s="48">
        <f>IF(Table2[[#This Row],[Ship Mode]]=Introduction!$C$44,1,0)</f>
        <v>1</v>
      </c>
      <c r="O868" s="48">
        <f>IF(Table2[[#This Row],[Customer Segment]]=Introduction!$D$45,1,0)</f>
        <v>0</v>
      </c>
      <c r="P868" s="48">
        <f>IF(Table2[[#This Row],[Customer Segment]]=Introduction!$D$42,1,0)</f>
        <v>0</v>
      </c>
      <c r="Q868" s="48">
        <f>IF(Table2[[#This Row],[Customer Segment]]=Introduction!$D$44,1,0)</f>
        <v>1</v>
      </c>
      <c r="R868" s="41">
        <v>1270.7</v>
      </c>
      <c r="S8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customFormat="1" x14ac:dyDescent="0.2">
      <c r="A869" s="1" t="s">
        <v>1</v>
      </c>
      <c r="B869" s="1" t="s">
        <v>14</v>
      </c>
      <c r="C869" s="1" t="s">
        <v>47</v>
      </c>
      <c r="D869" s="46">
        <v>0.04</v>
      </c>
      <c r="E869" s="46">
        <v>3.08</v>
      </c>
      <c r="F869" s="46">
        <v>0.99</v>
      </c>
      <c r="G869" s="46">
        <v>0.37</v>
      </c>
      <c r="H869" s="46">
        <v>36.020000000000003</v>
      </c>
      <c r="I869" s="49">
        <f>IF(Table2[[#This Row],[Order Priority]]=Introduction!$B$42,1,0)</f>
        <v>1</v>
      </c>
      <c r="J869" s="49">
        <f>IF(Table2[[#This Row],[Order Priority]]=Introduction!$B$43,1,0)</f>
        <v>0</v>
      </c>
      <c r="K869" s="49">
        <f>IF(Table2[[#This Row],[Order Priority]]=Introduction!$B$44,1,0)</f>
        <v>0</v>
      </c>
      <c r="L869" s="49">
        <f>IF(Table2[[#This Row],[Order Priority]]=Introduction!$B$45,1,0)</f>
        <v>0</v>
      </c>
      <c r="M869" s="49">
        <f>IF(Table2[[#This Row],[Ship Mode]]=Introduction!$C$42,1,0)</f>
        <v>0</v>
      </c>
      <c r="N869" s="48">
        <f>IF(Table2[[#This Row],[Ship Mode]]=Introduction!$C$44,1,0)</f>
        <v>1</v>
      </c>
      <c r="O869" s="48">
        <f>IF(Table2[[#This Row],[Customer Segment]]=Introduction!$D$45,1,0)</f>
        <v>0</v>
      </c>
      <c r="P869" s="48">
        <f>IF(Table2[[#This Row],[Customer Segment]]=Introduction!$D$42,1,0)</f>
        <v>0</v>
      </c>
      <c r="Q869" s="48">
        <f>IF(Table2[[#This Row],[Customer Segment]]=Introduction!$D$44,1,0)</f>
        <v>1</v>
      </c>
      <c r="R869" s="38">
        <v>236.87</v>
      </c>
      <c r="S8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customFormat="1" x14ac:dyDescent="0.2">
      <c r="A870" s="1" t="s">
        <v>1</v>
      </c>
      <c r="B870" s="1" t="s">
        <v>14</v>
      </c>
      <c r="C870" s="1" t="s">
        <v>47</v>
      </c>
      <c r="D870" s="44">
        <v>0.02</v>
      </c>
      <c r="E870" s="44">
        <v>6.48</v>
      </c>
      <c r="F870" s="44">
        <v>5.9</v>
      </c>
      <c r="G870" s="44">
        <v>0.37</v>
      </c>
      <c r="H870" s="44">
        <v>-50.64</v>
      </c>
      <c r="I870" s="49">
        <f>IF(Table2[[#This Row],[Order Priority]]=Introduction!$B$42,1,0)</f>
        <v>1</v>
      </c>
      <c r="J870" s="49">
        <f>IF(Table2[[#This Row],[Order Priority]]=Introduction!$B$43,1,0)</f>
        <v>0</v>
      </c>
      <c r="K870" s="49">
        <f>IF(Table2[[#This Row],[Order Priority]]=Introduction!$B$44,1,0)</f>
        <v>0</v>
      </c>
      <c r="L870" s="49">
        <f>IF(Table2[[#This Row],[Order Priority]]=Introduction!$B$45,1,0)</f>
        <v>0</v>
      </c>
      <c r="M870" s="49">
        <f>IF(Table2[[#This Row],[Ship Mode]]=Introduction!$C$42,1,0)</f>
        <v>0</v>
      </c>
      <c r="N870" s="48">
        <f>IF(Table2[[#This Row],[Ship Mode]]=Introduction!$C$44,1,0)</f>
        <v>1</v>
      </c>
      <c r="O870" s="48">
        <f>IF(Table2[[#This Row],[Customer Segment]]=Introduction!$D$45,1,0)</f>
        <v>0</v>
      </c>
      <c r="P870" s="48">
        <f>IF(Table2[[#This Row],[Customer Segment]]=Introduction!$D$42,1,0)</f>
        <v>0</v>
      </c>
      <c r="Q870" s="48">
        <f>IF(Table2[[#This Row],[Customer Segment]]=Introduction!$D$44,1,0)</f>
        <v>1</v>
      </c>
      <c r="R870" s="41">
        <v>370.91</v>
      </c>
      <c r="S8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customFormat="1" x14ac:dyDescent="0.2">
      <c r="A871" s="1" t="s">
        <v>1</v>
      </c>
      <c r="B871" s="1" t="s">
        <v>14</v>
      </c>
      <c r="C871" s="1" t="s">
        <v>47</v>
      </c>
      <c r="D871" s="46">
        <v>0.04</v>
      </c>
      <c r="E871" s="46">
        <v>125.99</v>
      </c>
      <c r="F871" s="46">
        <v>4.2</v>
      </c>
      <c r="G871" s="46">
        <v>0.59</v>
      </c>
      <c r="H871" s="46">
        <v>510.48899999999998</v>
      </c>
      <c r="I871" s="49">
        <f>IF(Table2[[#This Row],[Order Priority]]=Introduction!$B$42,1,0)</f>
        <v>1</v>
      </c>
      <c r="J871" s="49">
        <f>IF(Table2[[#This Row],[Order Priority]]=Introduction!$B$43,1,0)</f>
        <v>0</v>
      </c>
      <c r="K871" s="49">
        <f>IF(Table2[[#This Row],[Order Priority]]=Introduction!$B$44,1,0)</f>
        <v>0</v>
      </c>
      <c r="L871" s="49">
        <f>IF(Table2[[#This Row],[Order Priority]]=Introduction!$B$45,1,0)</f>
        <v>0</v>
      </c>
      <c r="M871" s="49">
        <f>IF(Table2[[#This Row],[Ship Mode]]=Introduction!$C$42,1,0)</f>
        <v>0</v>
      </c>
      <c r="N871" s="48">
        <f>IF(Table2[[#This Row],[Ship Mode]]=Introduction!$C$44,1,0)</f>
        <v>1</v>
      </c>
      <c r="O871" s="48">
        <f>IF(Table2[[#This Row],[Customer Segment]]=Introduction!$D$45,1,0)</f>
        <v>0</v>
      </c>
      <c r="P871" s="48">
        <f>IF(Table2[[#This Row],[Customer Segment]]=Introduction!$D$42,1,0)</f>
        <v>0</v>
      </c>
      <c r="Q871" s="48">
        <f>IF(Table2[[#This Row],[Customer Segment]]=Introduction!$D$44,1,0)</f>
        <v>1</v>
      </c>
      <c r="R871" s="38">
        <v>4976.92</v>
      </c>
      <c r="S8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customFormat="1" x14ac:dyDescent="0.2">
      <c r="A872" s="1" t="s">
        <v>23</v>
      </c>
      <c r="B872" s="1" t="s">
        <v>2</v>
      </c>
      <c r="C872" s="1" t="s">
        <v>15</v>
      </c>
      <c r="D872" s="44">
        <v>0.06</v>
      </c>
      <c r="E872" s="44">
        <v>160.97999999999999</v>
      </c>
      <c r="F872" s="44">
        <v>35.020000000000003</v>
      </c>
      <c r="G872" s="44">
        <v>0.72</v>
      </c>
      <c r="H872" s="44">
        <v>-229.68</v>
      </c>
      <c r="I872" s="49">
        <f>IF(Table2[[#This Row],[Order Priority]]=Introduction!$B$42,1,0)</f>
        <v>0</v>
      </c>
      <c r="J872" s="49">
        <f>IF(Table2[[#This Row],[Order Priority]]=Introduction!$B$43,1,0)</f>
        <v>0</v>
      </c>
      <c r="K872" s="49">
        <f>IF(Table2[[#This Row],[Order Priority]]=Introduction!$B$44,1,0)</f>
        <v>1</v>
      </c>
      <c r="L872" s="49">
        <f>IF(Table2[[#This Row],[Order Priority]]=Introduction!$B$45,1,0)</f>
        <v>0</v>
      </c>
      <c r="M872" s="49">
        <f>IF(Table2[[#This Row],[Ship Mode]]=Introduction!$C$42,1,0)</f>
        <v>1</v>
      </c>
      <c r="N872" s="48">
        <f>IF(Table2[[#This Row],[Ship Mode]]=Introduction!$C$44,1,0)</f>
        <v>0</v>
      </c>
      <c r="O872" s="48">
        <f>IF(Table2[[#This Row],[Customer Segment]]=Introduction!$D$45,1,0)</f>
        <v>0</v>
      </c>
      <c r="P872" s="48">
        <f>IF(Table2[[#This Row],[Customer Segment]]=Introduction!$D$42,1,0)</f>
        <v>1</v>
      </c>
      <c r="Q872" s="48">
        <f>IF(Table2[[#This Row],[Customer Segment]]=Introduction!$D$44,1,0)</f>
        <v>0</v>
      </c>
      <c r="R872" s="41">
        <v>1232.01</v>
      </c>
      <c r="S8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customFormat="1" x14ac:dyDescent="0.2">
      <c r="A873" s="1" t="s">
        <v>23</v>
      </c>
      <c r="B873" s="1" t="s">
        <v>2</v>
      </c>
      <c r="C873" s="1" t="s">
        <v>15</v>
      </c>
      <c r="D873" s="46">
        <v>0.06</v>
      </c>
      <c r="E873" s="46">
        <v>160.97999999999999</v>
      </c>
      <c r="F873" s="46">
        <v>35.020000000000003</v>
      </c>
      <c r="G873" s="46">
        <v>0.72</v>
      </c>
      <c r="H873" s="46">
        <v>-229.68</v>
      </c>
      <c r="I873" s="49">
        <f>IF(Table2[[#This Row],[Order Priority]]=Introduction!$B$42,1,0)</f>
        <v>0</v>
      </c>
      <c r="J873" s="49">
        <f>IF(Table2[[#This Row],[Order Priority]]=Introduction!$B$43,1,0)</f>
        <v>0</v>
      </c>
      <c r="K873" s="49">
        <f>IF(Table2[[#This Row],[Order Priority]]=Introduction!$B$44,1,0)</f>
        <v>1</v>
      </c>
      <c r="L873" s="49">
        <f>IF(Table2[[#This Row],[Order Priority]]=Introduction!$B$45,1,0)</f>
        <v>0</v>
      </c>
      <c r="M873" s="49">
        <f>IF(Table2[[#This Row],[Ship Mode]]=Introduction!$C$42,1,0)</f>
        <v>1</v>
      </c>
      <c r="N873" s="48">
        <f>IF(Table2[[#This Row],[Ship Mode]]=Introduction!$C$44,1,0)</f>
        <v>0</v>
      </c>
      <c r="O873" s="48">
        <f>IF(Table2[[#This Row],[Customer Segment]]=Introduction!$D$45,1,0)</f>
        <v>0</v>
      </c>
      <c r="P873" s="48">
        <f>IF(Table2[[#This Row],[Customer Segment]]=Introduction!$D$42,1,0)</f>
        <v>1</v>
      </c>
      <c r="Q873" s="48">
        <f>IF(Table2[[#This Row],[Customer Segment]]=Introduction!$D$44,1,0)</f>
        <v>0</v>
      </c>
      <c r="R873" s="38">
        <v>4620.05</v>
      </c>
      <c r="S8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customFormat="1" x14ac:dyDescent="0.2">
      <c r="A874" s="1" t="s">
        <v>92</v>
      </c>
      <c r="B874" s="1" t="s">
        <v>14</v>
      </c>
      <c r="C874" s="1" t="s">
        <v>70</v>
      </c>
      <c r="D874" s="44">
        <v>0.04</v>
      </c>
      <c r="E874" s="44">
        <v>1637.53</v>
      </c>
      <c r="F874" s="44">
        <v>24.49</v>
      </c>
      <c r="G874" s="44">
        <v>0.81</v>
      </c>
      <c r="H874" s="44">
        <v>-1759.58</v>
      </c>
      <c r="I874" s="49">
        <f>IF(Table2[[#This Row],[Order Priority]]=Introduction!$B$42,1,0)</f>
        <v>0</v>
      </c>
      <c r="J874" s="49">
        <f>IF(Table2[[#This Row],[Order Priority]]=Introduction!$B$43,1,0)</f>
        <v>0</v>
      </c>
      <c r="K874" s="49">
        <f>IF(Table2[[#This Row],[Order Priority]]=Introduction!$B$44,1,0)</f>
        <v>0</v>
      </c>
      <c r="L874" s="49">
        <f>IF(Table2[[#This Row],[Order Priority]]=Introduction!$B$45,1,0)</f>
        <v>1</v>
      </c>
      <c r="M874" s="49">
        <f>IF(Table2[[#This Row],[Ship Mode]]=Introduction!$C$42,1,0)</f>
        <v>0</v>
      </c>
      <c r="N874" s="48">
        <f>IF(Table2[[#This Row],[Ship Mode]]=Introduction!$C$44,1,0)</f>
        <v>1</v>
      </c>
      <c r="O874" s="48">
        <f>IF(Table2[[#This Row],[Customer Segment]]=Introduction!$D$45,1,0)</f>
        <v>0</v>
      </c>
      <c r="P874" s="48">
        <f>IF(Table2[[#This Row],[Customer Segment]]=Introduction!$D$42,1,0)</f>
        <v>0</v>
      </c>
      <c r="Q874" s="48">
        <f>IF(Table2[[#This Row],[Customer Segment]]=Introduction!$D$44,1,0)</f>
        <v>0</v>
      </c>
      <c r="R874" s="41">
        <v>3206.94</v>
      </c>
      <c r="S8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customFormat="1" x14ac:dyDescent="0.2">
      <c r="A875" s="1" t="s">
        <v>92</v>
      </c>
      <c r="B875" s="1" t="s">
        <v>14</v>
      </c>
      <c r="C875" s="1" t="s">
        <v>70</v>
      </c>
      <c r="D875" s="46">
        <v>0.01</v>
      </c>
      <c r="E875" s="46">
        <v>19.98</v>
      </c>
      <c r="F875" s="46">
        <v>4</v>
      </c>
      <c r="G875" s="46">
        <v>0.68</v>
      </c>
      <c r="H875" s="46">
        <v>-72.23</v>
      </c>
      <c r="I875" s="49">
        <f>IF(Table2[[#This Row],[Order Priority]]=Introduction!$B$42,1,0)</f>
        <v>0</v>
      </c>
      <c r="J875" s="49">
        <f>IF(Table2[[#This Row],[Order Priority]]=Introduction!$B$43,1,0)</f>
        <v>0</v>
      </c>
      <c r="K875" s="49">
        <f>IF(Table2[[#This Row],[Order Priority]]=Introduction!$B$44,1,0)</f>
        <v>0</v>
      </c>
      <c r="L875" s="49">
        <f>IF(Table2[[#This Row],[Order Priority]]=Introduction!$B$45,1,0)</f>
        <v>1</v>
      </c>
      <c r="M875" s="49">
        <f>IF(Table2[[#This Row],[Ship Mode]]=Introduction!$C$42,1,0)</f>
        <v>0</v>
      </c>
      <c r="N875" s="48">
        <f>IF(Table2[[#This Row],[Ship Mode]]=Introduction!$C$44,1,0)</f>
        <v>1</v>
      </c>
      <c r="O875" s="48">
        <f>IF(Table2[[#This Row],[Customer Segment]]=Introduction!$D$45,1,0)</f>
        <v>0</v>
      </c>
      <c r="P875" s="48">
        <f>IF(Table2[[#This Row],[Customer Segment]]=Introduction!$D$42,1,0)</f>
        <v>0</v>
      </c>
      <c r="Q875" s="48">
        <f>IF(Table2[[#This Row],[Customer Segment]]=Introduction!$D$44,1,0)</f>
        <v>0</v>
      </c>
      <c r="R875" s="38">
        <v>43.08</v>
      </c>
      <c r="S8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customFormat="1" x14ac:dyDescent="0.2">
      <c r="A876" s="1" t="s">
        <v>92</v>
      </c>
      <c r="B876" s="1" t="s">
        <v>14</v>
      </c>
      <c r="C876" s="1" t="s">
        <v>47</v>
      </c>
      <c r="D876" s="44">
        <v>0.09</v>
      </c>
      <c r="E876" s="44">
        <v>2.89</v>
      </c>
      <c r="F876" s="44">
        <v>0.5</v>
      </c>
      <c r="G876" s="44">
        <v>0.38</v>
      </c>
      <c r="H876" s="44">
        <v>40.482300000000002</v>
      </c>
      <c r="I876" s="49">
        <f>IF(Table2[[#This Row],[Order Priority]]=Introduction!$B$42,1,0)</f>
        <v>0</v>
      </c>
      <c r="J876" s="49">
        <f>IF(Table2[[#This Row],[Order Priority]]=Introduction!$B$43,1,0)</f>
        <v>0</v>
      </c>
      <c r="K876" s="49">
        <f>IF(Table2[[#This Row],[Order Priority]]=Introduction!$B$44,1,0)</f>
        <v>0</v>
      </c>
      <c r="L876" s="49">
        <f>IF(Table2[[#This Row],[Order Priority]]=Introduction!$B$45,1,0)</f>
        <v>1</v>
      </c>
      <c r="M876" s="49">
        <f>IF(Table2[[#This Row],[Ship Mode]]=Introduction!$C$42,1,0)</f>
        <v>0</v>
      </c>
      <c r="N876" s="48">
        <f>IF(Table2[[#This Row],[Ship Mode]]=Introduction!$C$44,1,0)</f>
        <v>1</v>
      </c>
      <c r="O876" s="48">
        <f>IF(Table2[[#This Row],[Customer Segment]]=Introduction!$D$45,1,0)</f>
        <v>0</v>
      </c>
      <c r="P876" s="48">
        <f>IF(Table2[[#This Row],[Customer Segment]]=Introduction!$D$42,1,0)</f>
        <v>0</v>
      </c>
      <c r="Q876" s="48">
        <f>IF(Table2[[#This Row],[Customer Segment]]=Introduction!$D$44,1,0)</f>
        <v>1</v>
      </c>
      <c r="R876" s="41">
        <v>58.67</v>
      </c>
      <c r="S8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customFormat="1" x14ac:dyDescent="0.2">
      <c r="A877" s="1" t="s">
        <v>92</v>
      </c>
      <c r="B877" s="1" t="s">
        <v>14</v>
      </c>
      <c r="C877" s="1" t="s">
        <v>47</v>
      </c>
      <c r="D877" s="46">
        <v>0.02</v>
      </c>
      <c r="E877" s="46">
        <v>48.91</v>
      </c>
      <c r="F877" s="46">
        <v>5.81</v>
      </c>
      <c r="G877" s="46">
        <v>0.38</v>
      </c>
      <c r="H877" s="46">
        <v>32.86</v>
      </c>
      <c r="I877" s="49">
        <f>IF(Table2[[#This Row],[Order Priority]]=Introduction!$B$42,1,0)</f>
        <v>0</v>
      </c>
      <c r="J877" s="49">
        <f>IF(Table2[[#This Row],[Order Priority]]=Introduction!$B$43,1,0)</f>
        <v>0</v>
      </c>
      <c r="K877" s="49">
        <f>IF(Table2[[#This Row],[Order Priority]]=Introduction!$B$44,1,0)</f>
        <v>0</v>
      </c>
      <c r="L877" s="49">
        <f>IF(Table2[[#This Row],[Order Priority]]=Introduction!$B$45,1,0)</f>
        <v>1</v>
      </c>
      <c r="M877" s="49">
        <f>IF(Table2[[#This Row],[Ship Mode]]=Introduction!$C$42,1,0)</f>
        <v>0</v>
      </c>
      <c r="N877" s="48">
        <f>IF(Table2[[#This Row],[Ship Mode]]=Introduction!$C$44,1,0)</f>
        <v>1</v>
      </c>
      <c r="O877" s="48">
        <f>IF(Table2[[#This Row],[Customer Segment]]=Introduction!$D$45,1,0)</f>
        <v>0</v>
      </c>
      <c r="P877" s="48">
        <f>IF(Table2[[#This Row],[Customer Segment]]=Introduction!$D$42,1,0)</f>
        <v>0</v>
      </c>
      <c r="Q877" s="48">
        <f>IF(Table2[[#This Row],[Customer Segment]]=Introduction!$D$44,1,0)</f>
        <v>1</v>
      </c>
      <c r="R877" s="38">
        <v>101.06</v>
      </c>
      <c r="S8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customFormat="1" x14ac:dyDescent="0.2">
      <c r="A878" s="1" t="s">
        <v>92</v>
      </c>
      <c r="B878" s="1" t="s">
        <v>14</v>
      </c>
      <c r="C878" s="1" t="s">
        <v>15</v>
      </c>
      <c r="D878" s="44">
        <v>7.0000000000000007E-2</v>
      </c>
      <c r="E878" s="44">
        <v>13.73</v>
      </c>
      <c r="F878" s="44">
        <v>6.85</v>
      </c>
      <c r="G878" s="44">
        <v>0.54</v>
      </c>
      <c r="H878" s="44">
        <v>-22.72</v>
      </c>
      <c r="I878" s="49">
        <f>IF(Table2[[#This Row],[Order Priority]]=Introduction!$B$42,1,0)</f>
        <v>0</v>
      </c>
      <c r="J878" s="49">
        <f>IF(Table2[[#This Row],[Order Priority]]=Introduction!$B$43,1,0)</f>
        <v>0</v>
      </c>
      <c r="K878" s="49">
        <f>IF(Table2[[#This Row],[Order Priority]]=Introduction!$B$44,1,0)</f>
        <v>0</v>
      </c>
      <c r="L878" s="49">
        <f>IF(Table2[[#This Row],[Order Priority]]=Introduction!$B$45,1,0)</f>
        <v>1</v>
      </c>
      <c r="M878" s="49">
        <f>IF(Table2[[#This Row],[Ship Mode]]=Introduction!$C$42,1,0)</f>
        <v>0</v>
      </c>
      <c r="N878" s="48">
        <f>IF(Table2[[#This Row],[Ship Mode]]=Introduction!$C$44,1,0)</f>
        <v>1</v>
      </c>
      <c r="O878" s="48">
        <f>IF(Table2[[#This Row],[Customer Segment]]=Introduction!$D$45,1,0)</f>
        <v>0</v>
      </c>
      <c r="P878" s="48">
        <f>IF(Table2[[#This Row],[Customer Segment]]=Introduction!$D$42,1,0)</f>
        <v>1</v>
      </c>
      <c r="Q878" s="48">
        <f>IF(Table2[[#This Row],[Customer Segment]]=Introduction!$D$44,1,0)</f>
        <v>0</v>
      </c>
      <c r="R878" s="41">
        <v>276.64</v>
      </c>
      <c r="S8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customFormat="1" x14ac:dyDescent="0.2">
      <c r="A879" s="1" t="s">
        <v>92</v>
      </c>
      <c r="B879" s="1" t="s">
        <v>14</v>
      </c>
      <c r="C879" s="1" t="s">
        <v>70</v>
      </c>
      <c r="D879" s="46">
        <v>0.06</v>
      </c>
      <c r="E879" s="46">
        <v>2.61</v>
      </c>
      <c r="F879" s="46">
        <v>0.5</v>
      </c>
      <c r="G879" s="46">
        <v>0.39</v>
      </c>
      <c r="H879" s="46">
        <v>3.5949</v>
      </c>
      <c r="I879" s="49">
        <f>IF(Table2[[#This Row],[Order Priority]]=Introduction!$B$42,1,0)</f>
        <v>0</v>
      </c>
      <c r="J879" s="49">
        <f>IF(Table2[[#This Row],[Order Priority]]=Introduction!$B$43,1,0)</f>
        <v>0</v>
      </c>
      <c r="K879" s="49">
        <f>IF(Table2[[#This Row],[Order Priority]]=Introduction!$B$44,1,0)</f>
        <v>0</v>
      </c>
      <c r="L879" s="49">
        <f>IF(Table2[[#This Row],[Order Priority]]=Introduction!$B$45,1,0)</f>
        <v>1</v>
      </c>
      <c r="M879" s="49">
        <f>IF(Table2[[#This Row],[Ship Mode]]=Introduction!$C$42,1,0)</f>
        <v>0</v>
      </c>
      <c r="N879" s="48">
        <f>IF(Table2[[#This Row],[Ship Mode]]=Introduction!$C$44,1,0)</f>
        <v>1</v>
      </c>
      <c r="O879" s="48">
        <f>IF(Table2[[#This Row],[Customer Segment]]=Introduction!$D$45,1,0)</f>
        <v>0</v>
      </c>
      <c r="P879" s="48">
        <f>IF(Table2[[#This Row],[Customer Segment]]=Introduction!$D$42,1,0)</f>
        <v>0</v>
      </c>
      <c r="Q879" s="48">
        <f>IF(Table2[[#This Row],[Customer Segment]]=Introduction!$D$44,1,0)</f>
        <v>0</v>
      </c>
      <c r="R879" s="38">
        <v>5.21</v>
      </c>
      <c r="S8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customFormat="1" x14ac:dyDescent="0.2">
      <c r="A880" s="1" t="s">
        <v>46</v>
      </c>
      <c r="B880" s="1" t="s">
        <v>14</v>
      </c>
      <c r="C880" s="1" t="s">
        <v>47</v>
      </c>
      <c r="D880" s="44">
        <v>0.02</v>
      </c>
      <c r="E880" s="44">
        <v>9.11</v>
      </c>
      <c r="F880" s="44">
        <v>2.15</v>
      </c>
      <c r="G880" s="44">
        <v>0.4</v>
      </c>
      <c r="H880" s="44">
        <v>18.41</v>
      </c>
      <c r="I880" s="49">
        <f>IF(Table2[[#This Row],[Order Priority]]=Introduction!$B$42,1,0)</f>
        <v>0</v>
      </c>
      <c r="J880" s="49">
        <f>IF(Table2[[#This Row],[Order Priority]]=Introduction!$B$43,1,0)</f>
        <v>0</v>
      </c>
      <c r="K880" s="49">
        <f>IF(Table2[[#This Row],[Order Priority]]=Introduction!$B$44,1,0)</f>
        <v>0</v>
      </c>
      <c r="L880" s="49">
        <f>IF(Table2[[#This Row],[Order Priority]]=Introduction!$B$45,1,0)</f>
        <v>0</v>
      </c>
      <c r="M880" s="49">
        <f>IF(Table2[[#This Row],[Ship Mode]]=Introduction!$C$42,1,0)</f>
        <v>0</v>
      </c>
      <c r="N880" s="48">
        <f>IF(Table2[[#This Row],[Ship Mode]]=Introduction!$C$44,1,0)</f>
        <v>1</v>
      </c>
      <c r="O880" s="48">
        <f>IF(Table2[[#This Row],[Customer Segment]]=Introduction!$D$45,1,0)</f>
        <v>0</v>
      </c>
      <c r="P880" s="48">
        <f>IF(Table2[[#This Row],[Customer Segment]]=Introduction!$D$42,1,0)</f>
        <v>0</v>
      </c>
      <c r="Q880" s="48">
        <f>IF(Table2[[#This Row],[Customer Segment]]=Introduction!$D$44,1,0)</f>
        <v>1</v>
      </c>
      <c r="R880" s="41">
        <v>27.37</v>
      </c>
      <c r="S8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customFormat="1" x14ac:dyDescent="0.2">
      <c r="A881" s="1" t="s">
        <v>46</v>
      </c>
      <c r="B881" s="1" t="s">
        <v>14</v>
      </c>
      <c r="C881" s="1" t="s">
        <v>47</v>
      </c>
      <c r="D881" s="46">
        <v>0.06</v>
      </c>
      <c r="E881" s="46">
        <v>12.64</v>
      </c>
      <c r="F881" s="46">
        <v>4.9800000000000004</v>
      </c>
      <c r="G881" s="46">
        <v>0.48</v>
      </c>
      <c r="H881" s="46">
        <v>65.63</v>
      </c>
      <c r="I881" s="49">
        <f>IF(Table2[[#This Row],[Order Priority]]=Introduction!$B$42,1,0)</f>
        <v>0</v>
      </c>
      <c r="J881" s="49">
        <f>IF(Table2[[#This Row],[Order Priority]]=Introduction!$B$43,1,0)</f>
        <v>0</v>
      </c>
      <c r="K881" s="49">
        <f>IF(Table2[[#This Row],[Order Priority]]=Introduction!$B$44,1,0)</f>
        <v>0</v>
      </c>
      <c r="L881" s="49">
        <f>IF(Table2[[#This Row],[Order Priority]]=Introduction!$B$45,1,0)</f>
        <v>0</v>
      </c>
      <c r="M881" s="49">
        <f>IF(Table2[[#This Row],[Ship Mode]]=Introduction!$C$42,1,0)</f>
        <v>0</v>
      </c>
      <c r="N881" s="48">
        <f>IF(Table2[[#This Row],[Ship Mode]]=Introduction!$C$44,1,0)</f>
        <v>1</v>
      </c>
      <c r="O881" s="48">
        <f>IF(Table2[[#This Row],[Customer Segment]]=Introduction!$D$45,1,0)</f>
        <v>0</v>
      </c>
      <c r="P881" s="48">
        <f>IF(Table2[[#This Row],[Customer Segment]]=Introduction!$D$42,1,0)</f>
        <v>0</v>
      </c>
      <c r="Q881" s="48">
        <f>IF(Table2[[#This Row],[Customer Segment]]=Introduction!$D$44,1,0)</f>
        <v>1</v>
      </c>
      <c r="R881" s="38">
        <v>98.16</v>
      </c>
      <c r="S8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customFormat="1" x14ac:dyDescent="0.2">
      <c r="A882" s="1" t="s">
        <v>13</v>
      </c>
      <c r="B882" s="1" t="s">
        <v>14</v>
      </c>
      <c r="C882" s="1" t="s">
        <v>47</v>
      </c>
      <c r="D882" s="44">
        <v>0.09</v>
      </c>
      <c r="E882" s="44">
        <v>6.48</v>
      </c>
      <c r="F882" s="44">
        <v>6.35</v>
      </c>
      <c r="G882" s="44">
        <v>0.37</v>
      </c>
      <c r="H882" s="44">
        <v>-88.6</v>
      </c>
      <c r="I882" s="49">
        <f>IF(Table2[[#This Row],[Order Priority]]=Introduction!$B$42,1,0)</f>
        <v>0</v>
      </c>
      <c r="J882" s="49">
        <f>IF(Table2[[#This Row],[Order Priority]]=Introduction!$B$43,1,0)</f>
        <v>1</v>
      </c>
      <c r="K882" s="49">
        <f>IF(Table2[[#This Row],[Order Priority]]=Introduction!$B$44,1,0)</f>
        <v>0</v>
      </c>
      <c r="L882" s="49">
        <f>IF(Table2[[#This Row],[Order Priority]]=Introduction!$B$45,1,0)</f>
        <v>0</v>
      </c>
      <c r="M882" s="49">
        <f>IF(Table2[[#This Row],[Ship Mode]]=Introduction!$C$42,1,0)</f>
        <v>0</v>
      </c>
      <c r="N882" s="48">
        <f>IF(Table2[[#This Row],[Ship Mode]]=Introduction!$C$44,1,0)</f>
        <v>1</v>
      </c>
      <c r="O882" s="48">
        <f>IF(Table2[[#This Row],[Customer Segment]]=Introduction!$D$45,1,0)</f>
        <v>0</v>
      </c>
      <c r="P882" s="48">
        <f>IF(Table2[[#This Row],[Customer Segment]]=Introduction!$D$42,1,0)</f>
        <v>0</v>
      </c>
      <c r="Q882" s="48">
        <f>IF(Table2[[#This Row],[Customer Segment]]=Introduction!$D$44,1,0)</f>
        <v>1</v>
      </c>
      <c r="R882" s="41">
        <v>49.81</v>
      </c>
      <c r="S8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customFormat="1" x14ac:dyDescent="0.2">
      <c r="A883" s="1" t="s">
        <v>13</v>
      </c>
      <c r="B883" s="1" t="s">
        <v>14</v>
      </c>
      <c r="C883" s="1" t="s">
        <v>47</v>
      </c>
      <c r="D883" s="46">
        <v>0.03</v>
      </c>
      <c r="E883" s="46">
        <v>420.98</v>
      </c>
      <c r="F883" s="46">
        <v>19.989999999999998</v>
      </c>
      <c r="G883" s="46">
        <v>0.35</v>
      </c>
      <c r="H883" s="46">
        <v>3043.0311000000002</v>
      </c>
      <c r="I883" s="49">
        <f>IF(Table2[[#This Row],[Order Priority]]=Introduction!$B$42,1,0)</f>
        <v>0</v>
      </c>
      <c r="J883" s="49">
        <f>IF(Table2[[#This Row],[Order Priority]]=Introduction!$B$43,1,0)</f>
        <v>1</v>
      </c>
      <c r="K883" s="49">
        <f>IF(Table2[[#This Row],[Order Priority]]=Introduction!$B$44,1,0)</f>
        <v>0</v>
      </c>
      <c r="L883" s="49">
        <f>IF(Table2[[#This Row],[Order Priority]]=Introduction!$B$45,1,0)</f>
        <v>0</v>
      </c>
      <c r="M883" s="49">
        <f>IF(Table2[[#This Row],[Ship Mode]]=Introduction!$C$42,1,0)</f>
        <v>0</v>
      </c>
      <c r="N883" s="48">
        <f>IF(Table2[[#This Row],[Ship Mode]]=Introduction!$C$44,1,0)</f>
        <v>1</v>
      </c>
      <c r="O883" s="48">
        <f>IF(Table2[[#This Row],[Customer Segment]]=Introduction!$D$45,1,0)</f>
        <v>0</v>
      </c>
      <c r="P883" s="48">
        <f>IF(Table2[[#This Row],[Customer Segment]]=Introduction!$D$42,1,0)</f>
        <v>0</v>
      </c>
      <c r="Q883" s="48">
        <f>IF(Table2[[#This Row],[Customer Segment]]=Introduction!$D$44,1,0)</f>
        <v>1</v>
      </c>
      <c r="R883" s="38">
        <v>4410.1899999999996</v>
      </c>
      <c r="S8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customFormat="1" x14ac:dyDescent="0.2">
      <c r="A884" s="1" t="s">
        <v>23</v>
      </c>
      <c r="B884" s="1" t="s">
        <v>14</v>
      </c>
      <c r="C884" s="1" t="s">
        <v>70</v>
      </c>
      <c r="D884" s="44">
        <v>0.05</v>
      </c>
      <c r="E884" s="44">
        <v>5.74</v>
      </c>
      <c r="F884" s="44">
        <v>5.3</v>
      </c>
      <c r="G884" s="44">
        <v>0.55000000000000004</v>
      </c>
      <c r="H884" s="44">
        <v>-50.75</v>
      </c>
      <c r="I884" s="49">
        <f>IF(Table2[[#This Row],[Order Priority]]=Introduction!$B$42,1,0)</f>
        <v>0</v>
      </c>
      <c r="J884" s="49">
        <f>IF(Table2[[#This Row],[Order Priority]]=Introduction!$B$43,1,0)</f>
        <v>0</v>
      </c>
      <c r="K884" s="49">
        <f>IF(Table2[[#This Row],[Order Priority]]=Introduction!$B$44,1,0)</f>
        <v>1</v>
      </c>
      <c r="L884" s="49">
        <f>IF(Table2[[#This Row],[Order Priority]]=Introduction!$B$45,1,0)</f>
        <v>0</v>
      </c>
      <c r="M884" s="49">
        <f>IF(Table2[[#This Row],[Ship Mode]]=Introduction!$C$42,1,0)</f>
        <v>0</v>
      </c>
      <c r="N884" s="48">
        <f>IF(Table2[[#This Row],[Ship Mode]]=Introduction!$C$44,1,0)</f>
        <v>1</v>
      </c>
      <c r="O884" s="48">
        <f>IF(Table2[[#This Row],[Customer Segment]]=Introduction!$D$45,1,0)</f>
        <v>0</v>
      </c>
      <c r="P884" s="48">
        <f>IF(Table2[[#This Row],[Customer Segment]]=Introduction!$D$42,1,0)</f>
        <v>0</v>
      </c>
      <c r="Q884" s="48">
        <f>IF(Table2[[#This Row],[Customer Segment]]=Introduction!$D$44,1,0)</f>
        <v>0</v>
      </c>
      <c r="R884" s="41">
        <v>42.02</v>
      </c>
      <c r="S8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customFormat="1" x14ac:dyDescent="0.2">
      <c r="A885" s="1" t="s">
        <v>23</v>
      </c>
      <c r="B885" s="1" t="s">
        <v>14</v>
      </c>
      <c r="C885" s="1" t="s">
        <v>47</v>
      </c>
      <c r="D885" s="46">
        <v>0.02</v>
      </c>
      <c r="E885" s="46">
        <v>13.48</v>
      </c>
      <c r="F885" s="46">
        <v>4.51</v>
      </c>
      <c r="G885" s="46">
        <v>0.59</v>
      </c>
      <c r="H885" s="46">
        <v>34.520000000000003</v>
      </c>
      <c r="I885" s="49">
        <f>IF(Table2[[#This Row],[Order Priority]]=Introduction!$B$42,1,0)</f>
        <v>0</v>
      </c>
      <c r="J885" s="49">
        <f>IF(Table2[[#This Row],[Order Priority]]=Introduction!$B$43,1,0)</f>
        <v>0</v>
      </c>
      <c r="K885" s="49">
        <f>IF(Table2[[#This Row],[Order Priority]]=Introduction!$B$44,1,0)</f>
        <v>1</v>
      </c>
      <c r="L885" s="49">
        <f>IF(Table2[[#This Row],[Order Priority]]=Introduction!$B$45,1,0)</f>
        <v>0</v>
      </c>
      <c r="M885" s="49">
        <f>IF(Table2[[#This Row],[Ship Mode]]=Introduction!$C$42,1,0)</f>
        <v>0</v>
      </c>
      <c r="N885" s="48">
        <f>IF(Table2[[#This Row],[Ship Mode]]=Introduction!$C$44,1,0)</f>
        <v>1</v>
      </c>
      <c r="O885" s="48">
        <f>IF(Table2[[#This Row],[Customer Segment]]=Introduction!$D$45,1,0)</f>
        <v>0</v>
      </c>
      <c r="P885" s="48">
        <f>IF(Table2[[#This Row],[Customer Segment]]=Introduction!$D$42,1,0)</f>
        <v>0</v>
      </c>
      <c r="Q885" s="48">
        <f>IF(Table2[[#This Row],[Customer Segment]]=Introduction!$D$44,1,0)</f>
        <v>1</v>
      </c>
      <c r="R885" s="38">
        <v>127.12</v>
      </c>
      <c r="S8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customFormat="1" x14ac:dyDescent="0.2">
      <c r="A886" s="1" t="s">
        <v>92</v>
      </c>
      <c r="B886" s="1" t="s">
        <v>14</v>
      </c>
      <c r="C886" s="1" t="s">
        <v>70</v>
      </c>
      <c r="D886" s="44">
        <v>0.09</v>
      </c>
      <c r="E886" s="44">
        <v>2.88</v>
      </c>
      <c r="F886" s="44">
        <v>0.99</v>
      </c>
      <c r="G886" s="44">
        <v>0.36</v>
      </c>
      <c r="H886" s="44">
        <v>-145.08199999999999</v>
      </c>
      <c r="I886" s="49">
        <f>IF(Table2[[#This Row],[Order Priority]]=Introduction!$B$42,1,0)</f>
        <v>0</v>
      </c>
      <c r="J886" s="49">
        <f>IF(Table2[[#This Row],[Order Priority]]=Introduction!$B$43,1,0)</f>
        <v>0</v>
      </c>
      <c r="K886" s="49">
        <f>IF(Table2[[#This Row],[Order Priority]]=Introduction!$B$44,1,0)</f>
        <v>0</v>
      </c>
      <c r="L886" s="49">
        <f>IF(Table2[[#This Row],[Order Priority]]=Introduction!$B$45,1,0)</f>
        <v>1</v>
      </c>
      <c r="M886" s="49">
        <f>IF(Table2[[#This Row],[Ship Mode]]=Introduction!$C$42,1,0)</f>
        <v>0</v>
      </c>
      <c r="N886" s="48">
        <f>IF(Table2[[#This Row],[Ship Mode]]=Introduction!$C$44,1,0)</f>
        <v>1</v>
      </c>
      <c r="O886" s="48">
        <f>IF(Table2[[#This Row],[Customer Segment]]=Introduction!$D$45,1,0)</f>
        <v>0</v>
      </c>
      <c r="P886" s="48">
        <f>IF(Table2[[#This Row],[Customer Segment]]=Introduction!$D$42,1,0)</f>
        <v>0</v>
      </c>
      <c r="Q886" s="48">
        <f>IF(Table2[[#This Row],[Customer Segment]]=Introduction!$D$44,1,0)</f>
        <v>0</v>
      </c>
      <c r="R886" s="41">
        <v>28.73</v>
      </c>
      <c r="S8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customFormat="1" x14ac:dyDescent="0.2">
      <c r="A887" s="1" t="s">
        <v>92</v>
      </c>
      <c r="B887" s="1" t="s">
        <v>14</v>
      </c>
      <c r="C887" s="1" t="s">
        <v>15</v>
      </c>
      <c r="D887" s="46">
        <v>0</v>
      </c>
      <c r="E887" s="46">
        <v>6783.02</v>
      </c>
      <c r="F887" s="46">
        <v>24.49</v>
      </c>
      <c r="G887" s="46">
        <v>0.39</v>
      </c>
      <c r="H887" s="46">
        <v>4.1100000000000003</v>
      </c>
      <c r="I887" s="49">
        <f>IF(Table2[[#This Row],[Order Priority]]=Introduction!$B$42,1,0)</f>
        <v>0</v>
      </c>
      <c r="J887" s="49">
        <f>IF(Table2[[#This Row],[Order Priority]]=Introduction!$B$43,1,0)</f>
        <v>0</v>
      </c>
      <c r="K887" s="49">
        <f>IF(Table2[[#This Row],[Order Priority]]=Introduction!$B$44,1,0)</f>
        <v>0</v>
      </c>
      <c r="L887" s="49">
        <f>IF(Table2[[#This Row],[Order Priority]]=Introduction!$B$45,1,0)</f>
        <v>1</v>
      </c>
      <c r="M887" s="49">
        <f>IF(Table2[[#This Row],[Ship Mode]]=Introduction!$C$42,1,0)</f>
        <v>0</v>
      </c>
      <c r="N887" s="48">
        <f>IF(Table2[[#This Row],[Ship Mode]]=Introduction!$C$44,1,0)</f>
        <v>1</v>
      </c>
      <c r="O887" s="48">
        <f>IF(Table2[[#This Row],[Customer Segment]]=Introduction!$D$45,1,0)</f>
        <v>0</v>
      </c>
      <c r="P887" s="48">
        <f>IF(Table2[[#This Row],[Customer Segment]]=Introduction!$D$42,1,0)</f>
        <v>1</v>
      </c>
      <c r="Q887" s="48">
        <f>IF(Table2[[#This Row],[Customer Segment]]=Introduction!$D$44,1,0)</f>
        <v>0</v>
      </c>
      <c r="R887" s="38">
        <v>20552.55</v>
      </c>
      <c r="S8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customFormat="1" x14ac:dyDescent="0.2">
      <c r="A888" s="1" t="s">
        <v>46</v>
      </c>
      <c r="B888" s="1" t="s">
        <v>14</v>
      </c>
      <c r="C888" s="1" t="s">
        <v>15</v>
      </c>
      <c r="D888" s="44">
        <v>0.02</v>
      </c>
      <c r="E888" s="44">
        <v>55.94</v>
      </c>
      <c r="F888" s="44">
        <v>6.55</v>
      </c>
      <c r="G888" s="44">
        <v>0.68</v>
      </c>
      <c r="H888" s="44">
        <v>401.85</v>
      </c>
      <c r="I888" s="49">
        <f>IF(Table2[[#This Row],[Order Priority]]=Introduction!$B$42,1,0)</f>
        <v>0</v>
      </c>
      <c r="J888" s="49">
        <f>IF(Table2[[#This Row],[Order Priority]]=Introduction!$B$43,1,0)</f>
        <v>0</v>
      </c>
      <c r="K888" s="49">
        <f>IF(Table2[[#This Row],[Order Priority]]=Introduction!$B$44,1,0)</f>
        <v>0</v>
      </c>
      <c r="L888" s="49">
        <f>IF(Table2[[#This Row],[Order Priority]]=Introduction!$B$45,1,0)</f>
        <v>0</v>
      </c>
      <c r="M888" s="49">
        <f>IF(Table2[[#This Row],[Ship Mode]]=Introduction!$C$42,1,0)</f>
        <v>0</v>
      </c>
      <c r="N888" s="48">
        <f>IF(Table2[[#This Row],[Ship Mode]]=Introduction!$C$44,1,0)</f>
        <v>1</v>
      </c>
      <c r="O888" s="48">
        <f>IF(Table2[[#This Row],[Customer Segment]]=Introduction!$D$45,1,0)</f>
        <v>0</v>
      </c>
      <c r="P888" s="48">
        <f>IF(Table2[[#This Row],[Customer Segment]]=Introduction!$D$42,1,0)</f>
        <v>1</v>
      </c>
      <c r="Q888" s="48">
        <f>IF(Table2[[#This Row],[Customer Segment]]=Introduction!$D$44,1,0)</f>
        <v>0</v>
      </c>
      <c r="R888" s="41">
        <v>646.88</v>
      </c>
      <c r="S8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customFormat="1" x14ac:dyDescent="0.2">
      <c r="A889" s="1" t="s">
        <v>13</v>
      </c>
      <c r="B889" s="1" t="s">
        <v>14</v>
      </c>
      <c r="C889" s="1" t="s">
        <v>70</v>
      </c>
      <c r="D889" s="46">
        <v>0.09</v>
      </c>
      <c r="E889" s="46">
        <v>4.91</v>
      </c>
      <c r="F889" s="46">
        <v>0.5</v>
      </c>
      <c r="G889" s="46">
        <v>0.36</v>
      </c>
      <c r="H889" s="46">
        <v>28.855799999999999</v>
      </c>
      <c r="I889" s="49">
        <f>IF(Table2[[#This Row],[Order Priority]]=Introduction!$B$42,1,0)</f>
        <v>0</v>
      </c>
      <c r="J889" s="49">
        <f>IF(Table2[[#This Row],[Order Priority]]=Introduction!$B$43,1,0)</f>
        <v>1</v>
      </c>
      <c r="K889" s="49">
        <f>IF(Table2[[#This Row],[Order Priority]]=Introduction!$B$44,1,0)</f>
        <v>0</v>
      </c>
      <c r="L889" s="49">
        <f>IF(Table2[[#This Row],[Order Priority]]=Introduction!$B$45,1,0)</f>
        <v>0</v>
      </c>
      <c r="M889" s="49">
        <f>IF(Table2[[#This Row],[Ship Mode]]=Introduction!$C$42,1,0)</f>
        <v>0</v>
      </c>
      <c r="N889" s="48">
        <f>IF(Table2[[#This Row],[Ship Mode]]=Introduction!$C$44,1,0)</f>
        <v>1</v>
      </c>
      <c r="O889" s="48">
        <f>IF(Table2[[#This Row],[Customer Segment]]=Introduction!$D$45,1,0)</f>
        <v>0</v>
      </c>
      <c r="P889" s="48">
        <f>IF(Table2[[#This Row],[Customer Segment]]=Introduction!$D$42,1,0)</f>
        <v>0</v>
      </c>
      <c r="Q889" s="48">
        <f>IF(Table2[[#This Row],[Customer Segment]]=Introduction!$D$44,1,0)</f>
        <v>0</v>
      </c>
      <c r="R889" s="38">
        <v>41.82</v>
      </c>
      <c r="S8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customFormat="1" x14ac:dyDescent="0.2">
      <c r="A890" s="1" t="s">
        <v>13</v>
      </c>
      <c r="B890" s="1" t="s">
        <v>2</v>
      </c>
      <c r="C890" s="1" t="s">
        <v>70</v>
      </c>
      <c r="D890" s="44">
        <v>0.01</v>
      </c>
      <c r="E890" s="44">
        <v>296.18</v>
      </c>
      <c r="F890" s="44">
        <v>54.12</v>
      </c>
      <c r="G890" s="44">
        <v>0.76</v>
      </c>
      <c r="H890" s="44">
        <v>173.48</v>
      </c>
      <c r="I890" s="49">
        <f>IF(Table2[[#This Row],[Order Priority]]=Introduction!$B$42,1,0)</f>
        <v>0</v>
      </c>
      <c r="J890" s="49">
        <f>IF(Table2[[#This Row],[Order Priority]]=Introduction!$B$43,1,0)</f>
        <v>1</v>
      </c>
      <c r="K890" s="49">
        <f>IF(Table2[[#This Row],[Order Priority]]=Introduction!$B$44,1,0)</f>
        <v>0</v>
      </c>
      <c r="L890" s="49">
        <f>IF(Table2[[#This Row],[Order Priority]]=Introduction!$B$45,1,0)</f>
        <v>0</v>
      </c>
      <c r="M890" s="49">
        <f>IF(Table2[[#This Row],[Ship Mode]]=Introduction!$C$42,1,0)</f>
        <v>1</v>
      </c>
      <c r="N890" s="48">
        <f>IF(Table2[[#This Row],[Ship Mode]]=Introduction!$C$44,1,0)</f>
        <v>0</v>
      </c>
      <c r="O890" s="48">
        <f>IF(Table2[[#This Row],[Customer Segment]]=Introduction!$D$45,1,0)</f>
        <v>0</v>
      </c>
      <c r="P890" s="48">
        <f>IF(Table2[[#This Row],[Customer Segment]]=Introduction!$D$42,1,0)</f>
        <v>0</v>
      </c>
      <c r="Q890" s="48">
        <f>IF(Table2[[#This Row],[Customer Segment]]=Introduction!$D$44,1,0)</f>
        <v>0</v>
      </c>
      <c r="R890" s="41">
        <v>2875.72</v>
      </c>
      <c r="S8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customFormat="1" x14ac:dyDescent="0.2">
      <c r="A891" s="1" t="s">
        <v>13</v>
      </c>
      <c r="B891" s="1" t="s">
        <v>14</v>
      </c>
      <c r="C891" s="1" t="s">
        <v>47</v>
      </c>
      <c r="D891" s="46">
        <v>7.0000000000000007E-2</v>
      </c>
      <c r="E891" s="46">
        <v>39.479999999999997</v>
      </c>
      <c r="F891" s="46">
        <v>1.99</v>
      </c>
      <c r="G891" s="46">
        <v>0.54</v>
      </c>
      <c r="H891" s="46">
        <v>88.72</v>
      </c>
      <c r="I891" s="49">
        <f>IF(Table2[[#This Row],[Order Priority]]=Introduction!$B$42,1,0)</f>
        <v>0</v>
      </c>
      <c r="J891" s="49">
        <f>IF(Table2[[#This Row],[Order Priority]]=Introduction!$B$43,1,0)</f>
        <v>1</v>
      </c>
      <c r="K891" s="49">
        <f>IF(Table2[[#This Row],[Order Priority]]=Introduction!$B$44,1,0)</f>
        <v>0</v>
      </c>
      <c r="L891" s="49">
        <f>IF(Table2[[#This Row],[Order Priority]]=Introduction!$B$45,1,0)</f>
        <v>0</v>
      </c>
      <c r="M891" s="49">
        <f>IF(Table2[[#This Row],[Ship Mode]]=Introduction!$C$42,1,0)</f>
        <v>0</v>
      </c>
      <c r="N891" s="48">
        <f>IF(Table2[[#This Row],[Ship Mode]]=Introduction!$C$44,1,0)</f>
        <v>1</v>
      </c>
      <c r="O891" s="48">
        <f>IF(Table2[[#This Row],[Customer Segment]]=Introduction!$D$45,1,0)</f>
        <v>0</v>
      </c>
      <c r="P891" s="48">
        <f>IF(Table2[[#This Row],[Customer Segment]]=Introduction!$D$42,1,0)</f>
        <v>0</v>
      </c>
      <c r="Q891" s="48">
        <f>IF(Table2[[#This Row],[Customer Segment]]=Introduction!$D$44,1,0)</f>
        <v>1</v>
      </c>
      <c r="R891" s="38">
        <v>151.27000000000001</v>
      </c>
      <c r="S8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customFormat="1" x14ac:dyDescent="0.2">
      <c r="A892" s="1" t="s">
        <v>13</v>
      </c>
      <c r="B892" s="1" t="s">
        <v>14</v>
      </c>
      <c r="C892" s="1" t="s">
        <v>47</v>
      </c>
      <c r="D892" s="44">
        <v>0</v>
      </c>
      <c r="E892" s="44">
        <v>4.91</v>
      </c>
      <c r="F892" s="44">
        <v>0.5</v>
      </c>
      <c r="G892" s="44">
        <v>0.36</v>
      </c>
      <c r="H892" s="44">
        <v>7.2519</v>
      </c>
      <c r="I892" s="49">
        <f>IF(Table2[[#This Row],[Order Priority]]=Introduction!$B$42,1,0)</f>
        <v>0</v>
      </c>
      <c r="J892" s="49">
        <f>IF(Table2[[#This Row],[Order Priority]]=Introduction!$B$43,1,0)</f>
        <v>1</v>
      </c>
      <c r="K892" s="49">
        <f>IF(Table2[[#This Row],[Order Priority]]=Introduction!$B$44,1,0)</f>
        <v>0</v>
      </c>
      <c r="L892" s="49">
        <f>IF(Table2[[#This Row],[Order Priority]]=Introduction!$B$45,1,0)</f>
        <v>0</v>
      </c>
      <c r="M892" s="49">
        <f>IF(Table2[[#This Row],[Ship Mode]]=Introduction!$C$42,1,0)</f>
        <v>0</v>
      </c>
      <c r="N892" s="48">
        <f>IF(Table2[[#This Row],[Ship Mode]]=Introduction!$C$44,1,0)</f>
        <v>1</v>
      </c>
      <c r="O892" s="48">
        <f>IF(Table2[[#This Row],[Customer Segment]]=Introduction!$D$45,1,0)</f>
        <v>0</v>
      </c>
      <c r="P892" s="48">
        <f>IF(Table2[[#This Row],[Customer Segment]]=Introduction!$D$42,1,0)</f>
        <v>0</v>
      </c>
      <c r="Q892" s="48">
        <f>IF(Table2[[#This Row],[Customer Segment]]=Introduction!$D$44,1,0)</f>
        <v>1</v>
      </c>
      <c r="R892" s="41">
        <v>10.51</v>
      </c>
      <c r="S8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customFormat="1" x14ac:dyDescent="0.2">
      <c r="A893" s="1" t="s">
        <v>23</v>
      </c>
      <c r="B893" s="1" t="s">
        <v>14</v>
      </c>
      <c r="C893" s="1" t="s">
        <v>15</v>
      </c>
      <c r="D893" s="46">
        <v>0.02</v>
      </c>
      <c r="E893" s="46">
        <v>48.04</v>
      </c>
      <c r="F893" s="46">
        <v>5.09</v>
      </c>
      <c r="G893" s="46">
        <v>0.37</v>
      </c>
      <c r="H893" s="46">
        <v>373.67</v>
      </c>
      <c r="I893" s="49">
        <f>IF(Table2[[#This Row],[Order Priority]]=Introduction!$B$42,1,0)</f>
        <v>0</v>
      </c>
      <c r="J893" s="49">
        <f>IF(Table2[[#This Row],[Order Priority]]=Introduction!$B$43,1,0)</f>
        <v>0</v>
      </c>
      <c r="K893" s="49">
        <f>IF(Table2[[#This Row],[Order Priority]]=Introduction!$B$44,1,0)</f>
        <v>1</v>
      </c>
      <c r="L893" s="49">
        <f>IF(Table2[[#This Row],[Order Priority]]=Introduction!$B$45,1,0)</f>
        <v>0</v>
      </c>
      <c r="M893" s="49">
        <f>IF(Table2[[#This Row],[Ship Mode]]=Introduction!$C$42,1,0)</f>
        <v>0</v>
      </c>
      <c r="N893" s="48">
        <f>IF(Table2[[#This Row],[Ship Mode]]=Introduction!$C$44,1,0)</f>
        <v>1</v>
      </c>
      <c r="O893" s="48">
        <f>IF(Table2[[#This Row],[Customer Segment]]=Introduction!$D$45,1,0)</f>
        <v>0</v>
      </c>
      <c r="P893" s="48">
        <f>IF(Table2[[#This Row],[Customer Segment]]=Introduction!$D$42,1,0)</f>
        <v>1</v>
      </c>
      <c r="Q893" s="48">
        <f>IF(Table2[[#This Row],[Customer Segment]]=Introduction!$D$44,1,0)</f>
        <v>0</v>
      </c>
      <c r="R893" s="38">
        <v>881.32</v>
      </c>
      <c r="S8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customFormat="1" x14ac:dyDescent="0.2">
      <c r="A894" s="1" t="s">
        <v>23</v>
      </c>
      <c r="B894" s="1" t="s">
        <v>2</v>
      </c>
      <c r="C894" s="1" t="s">
        <v>15</v>
      </c>
      <c r="D894" s="44">
        <v>0.05</v>
      </c>
      <c r="E894" s="44">
        <v>1500.97</v>
      </c>
      <c r="F894" s="44">
        <v>29.7</v>
      </c>
      <c r="G894" s="44">
        <v>0.56999999999999995</v>
      </c>
      <c r="H894" s="44">
        <v>-2561.3235</v>
      </c>
      <c r="I894" s="49">
        <f>IF(Table2[[#This Row],[Order Priority]]=Introduction!$B$42,1,0)</f>
        <v>0</v>
      </c>
      <c r="J894" s="49">
        <f>IF(Table2[[#This Row],[Order Priority]]=Introduction!$B$43,1,0)</f>
        <v>0</v>
      </c>
      <c r="K894" s="49">
        <f>IF(Table2[[#This Row],[Order Priority]]=Introduction!$B$44,1,0)</f>
        <v>1</v>
      </c>
      <c r="L894" s="49">
        <f>IF(Table2[[#This Row],[Order Priority]]=Introduction!$B$45,1,0)</f>
        <v>0</v>
      </c>
      <c r="M894" s="49">
        <f>IF(Table2[[#This Row],[Ship Mode]]=Introduction!$C$42,1,0)</f>
        <v>1</v>
      </c>
      <c r="N894" s="48">
        <f>IF(Table2[[#This Row],[Ship Mode]]=Introduction!$C$44,1,0)</f>
        <v>0</v>
      </c>
      <c r="O894" s="48">
        <f>IF(Table2[[#This Row],[Customer Segment]]=Introduction!$D$45,1,0)</f>
        <v>0</v>
      </c>
      <c r="P894" s="48">
        <f>IF(Table2[[#This Row],[Customer Segment]]=Introduction!$D$42,1,0)</f>
        <v>1</v>
      </c>
      <c r="Q894" s="48">
        <f>IF(Table2[[#This Row],[Customer Segment]]=Introduction!$D$44,1,0)</f>
        <v>0</v>
      </c>
      <c r="R894" s="41">
        <v>1497.22</v>
      </c>
      <c r="S8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customFormat="1" x14ac:dyDescent="0.2">
      <c r="A895" s="1" t="s">
        <v>23</v>
      </c>
      <c r="B895" s="1" t="s">
        <v>14</v>
      </c>
      <c r="C895" s="1" t="s">
        <v>15</v>
      </c>
      <c r="D895" s="46">
        <v>0.02</v>
      </c>
      <c r="E895" s="46">
        <v>48.04</v>
      </c>
      <c r="F895" s="46">
        <v>5.09</v>
      </c>
      <c r="G895" s="46">
        <v>0.37</v>
      </c>
      <c r="H895" s="46">
        <v>168.91890000000001</v>
      </c>
      <c r="I895" s="49">
        <f>IF(Table2[[#This Row],[Order Priority]]=Introduction!$B$42,1,0)</f>
        <v>0</v>
      </c>
      <c r="J895" s="49">
        <f>IF(Table2[[#This Row],[Order Priority]]=Introduction!$B$43,1,0)</f>
        <v>0</v>
      </c>
      <c r="K895" s="49">
        <f>IF(Table2[[#This Row],[Order Priority]]=Introduction!$B$44,1,0)</f>
        <v>1</v>
      </c>
      <c r="L895" s="49">
        <f>IF(Table2[[#This Row],[Order Priority]]=Introduction!$B$45,1,0)</f>
        <v>0</v>
      </c>
      <c r="M895" s="49">
        <f>IF(Table2[[#This Row],[Ship Mode]]=Introduction!$C$42,1,0)</f>
        <v>0</v>
      </c>
      <c r="N895" s="48">
        <f>IF(Table2[[#This Row],[Ship Mode]]=Introduction!$C$44,1,0)</f>
        <v>1</v>
      </c>
      <c r="O895" s="48">
        <f>IF(Table2[[#This Row],[Customer Segment]]=Introduction!$D$45,1,0)</f>
        <v>0</v>
      </c>
      <c r="P895" s="48">
        <f>IF(Table2[[#This Row],[Customer Segment]]=Introduction!$D$42,1,0)</f>
        <v>1</v>
      </c>
      <c r="Q895" s="48">
        <f>IF(Table2[[#This Row],[Customer Segment]]=Introduction!$D$44,1,0)</f>
        <v>0</v>
      </c>
      <c r="R895" s="38">
        <v>244.81</v>
      </c>
      <c r="S8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customFormat="1" x14ac:dyDescent="0.2">
      <c r="A896" s="1" t="s">
        <v>23</v>
      </c>
      <c r="B896" s="1" t="s">
        <v>14</v>
      </c>
      <c r="C896" s="1" t="s">
        <v>15</v>
      </c>
      <c r="D896" s="44">
        <v>0.03</v>
      </c>
      <c r="E896" s="44">
        <v>4.28</v>
      </c>
      <c r="F896" s="44">
        <v>1.6</v>
      </c>
      <c r="G896" s="44">
        <v>0.57999999999999996</v>
      </c>
      <c r="H896" s="44">
        <v>-6.2</v>
      </c>
      <c r="I896" s="49">
        <f>IF(Table2[[#This Row],[Order Priority]]=Introduction!$B$42,1,0)</f>
        <v>0</v>
      </c>
      <c r="J896" s="49">
        <f>IF(Table2[[#This Row],[Order Priority]]=Introduction!$B$43,1,0)</f>
        <v>0</v>
      </c>
      <c r="K896" s="49">
        <f>IF(Table2[[#This Row],[Order Priority]]=Introduction!$B$44,1,0)</f>
        <v>1</v>
      </c>
      <c r="L896" s="49">
        <f>IF(Table2[[#This Row],[Order Priority]]=Introduction!$B$45,1,0)</f>
        <v>0</v>
      </c>
      <c r="M896" s="49">
        <f>IF(Table2[[#This Row],[Ship Mode]]=Introduction!$C$42,1,0)</f>
        <v>0</v>
      </c>
      <c r="N896" s="48">
        <f>IF(Table2[[#This Row],[Ship Mode]]=Introduction!$C$44,1,0)</f>
        <v>1</v>
      </c>
      <c r="O896" s="48">
        <f>IF(Table2[[#This Row],[Customer Segment]]=Introduction!$D$45,1,0)</f>
        <v>0</v>
      </c>
      <c r="P896" s="48">
        <f>IF(Table2[[#This Row],[Customer Segment]]=Introduction!$D$42,1,0)</f>
        <v>1</v>
      </c>
      <c r="Q896" s="48">
        <f>IF(Table2[[#This Row],[Customer Segment]]=Introduction!$D$44,1,0)</f>
        <v>0</v>
      </c>
      <c r="R896" s="41">
        <v>4.55</v>
      </c>
      <c r="S8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customFormat="1" x14ac:dyDescent="0.2">
      <c r="A897" s="1" t="s">
        <v>92</v>
      </c>
      <c r="B897" s="1" t="s">
        <v>63</v>
      </c>
      <c r="C897" s="1" t="s">
        <v>70</v>
      </c>
      <c r="D897" s="46">
        <v>0.1</v>
      </c>
      <c r="E897" s="46">
        <v>152.47999999999999</v>
      </c>
      <c r="F897" s="46">
        <v>4</v>
      </c>
      <c r="G897" s="46">
        <v>0.79</v>
      </c>
      <c r="H897" s="46">
        <v>-521.09</v>
      </c>
      <c r="I897" s="49">
        <f>IF(Table2[[#This Row],[Order Priority]]=Introduction!$B$42,1,0)</f>
        <v>0</v>
      </c>
      <c r="J897" s="49">
        <f>IF(Table2[[#This Row],[Order Priority]]=Introduction!$B$43,1,0)</f>
        <v>0</v>
      </c>
      <c r="K897" s="49">
        <f>IF(Table2[[#This Row],[Order Priority]]=Introduction!$B$44,1,0)</f>
        <v>0</v>
      </c>
      <c r="L897" s="49">
        <f>IF(Table2[[#This Row],[Order Priority]]=Introduction!$B$45,1,0)</f>
        <v>1</v>
      </c>
      <c r="M897" s="49">
        <f>IF(Table2[[#This Row],[Ship Mode]]=Introduction!$C$42,1,0)</f>
        <v>0</v>
      </c>
      <c r="N897" s="48">
        <f>IF(Table2[[#This Row],[Ship Mode]]=Introduction!$C$44,1,0)</f>
        <v>0</v>
      </c>
      <c r="O897" s="48">
        <f>IF(Table2[[#This Row],[Customer Segment]]=Introduction!$D$45,1,0)</f>
        <v>0</v>
      </c>
      <c r="P897" s="48">
        <f>IF(Table2[[#This Row],[Customer Segment]]=Introduction!$D$42,1,0)</f>
        <v>0</v>
      </c>
      <c r="Q897" s="48">
        <f>IF(Table2[[#This Row],[Customer Segment]]=Introduction!$D$44,1,0)</f>
        <v>0</v>
      </c>
      <c r="R897" s="38">
        <v>558.16999999999996</v>
      </c>
      <c r="S8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customFormat="1" x14ac:dyDescent="0.2">
      <c r="A898" s="1" t="s">
        <v>92</v>
      </c>
      <c r="B898" s="1" t="s">
        <v>14</v>
      </c>
      <c r="C898" s="1" t="s">
        <v>70</v>
      </c>
      <c r="D898" s="44">
        <v>0.08</v>
      </c>
      <c r="E898" s="44">
        <v>6.84</v>
      </c>
      <c r="F898" s="44">
        <v>8.3699999999999992</v>
      </c>
      <c r="G898" s="44">
        <v>0.57999999999999996</v>
      </c>
      <c r="H898" s="44">
        <v>-29.49</v>
      </c>
      <c r="I898" s="49">
        <f>IF(Table2[[#This Row],[Order Priority]]=Introduction!$B$42,1,0)</f>
        <v>0</v>
      </c>
      <c r="J898" s="49">
        <f>IF(Table2[[#This Row],[Order Priority]]=Introduction!$B$43,1,0)</f>
        <v>0</v>
      </c>
      <c r="K898" s="49">
        <f>IF(Table2[[#This Row],[Order Priority]]=Introduction!$B$44,1,0)</f>
        <v>0</v>
      </c>
      <c r="L898" s="49">
        <f>IF(Table2[[#This Row],[Order Priority]]=Introduction!$B$45,1,0)</f>
        <v>1</v>
      </c>
      <c r="M898" s="49">
        <f>IF(Table2[[#This Row],[Ship Mode]]=Introduction!$C$42,1,0)</f>
        <v>0</v>
      </c>
      <c r="N898" s="48">
        <f>IF(Table2[[#This Row],[Ship Mode]]=Introduction!$C$44,1,0)</f>
        <v>1</v>
      </c>
      <c r="O898" s="48">
        <f>IF(Table2[[#This Row],[Customer Segment]]=Introduction!$D$45,1,0)</f>
        <v>0</v>
      </c>
      <c r="P898" s="48">
        <f>IF(Table2[[#This Row],[Customer Segment]]=Introduction!$D$42,1,0)</f>
        <v>0</v>
      </c>
      <c r="Q898" s="48">
        <f>IF(Table2[[#This Row],[Customer Segment]]=Introduction!$D$44,1,0)</f>
        <v>0</v>
      </c>
      <c r="R898" s="41">
        <v>8.39</v>
      </c>
      <c r="S8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customFormat="1" x14ac:dyDescent="0.2">
      <c r="A899" s="1" t="s">
        <v>46</v>
      </c>
      <c r="B899" s="1" t="s">
        <v>2</v>
      </c>
      <c r="C899" s="1" t="s">
        <v>70</v>
      </c>
      <c r="D899" s="46">
        <v>0.01</v>
      </c>
      <c r="E899" s="46">
        <v>145.44999999999999</v>
      </c>
      <c r="F899" s="46">
        <v>17.850000000000001</v>
      </c>
      <c r="G899" s="46">
        <v>0.56000000000000005</v>
      </c>
      <c r="H899" s="46">
        <v>837.6807</v>
      </c>
      <c r="I899" s="49">
        <f>IF(Table2[[#This Row],[Order Priority]]=Introduction!$B$42,1,0)</f>
        <v>0</v>
      </c>
      <c r="J899" s="49">
        <f>IF(Table2[[#This Row],[Order Priority]]=Introduction!$B$43,1,0)</f>
        <v>0</v>
      </c>
      <c r="K899" s="49">
        <f>IF(Table2[[#This Row],[Order Priority]]=Introduction!$B$44,1,0)</f>
        <v>0</v>
      </c>
      <c r="L899" s="49">
        <f>IF(Table2[[#This Row],[Order Priority]]=Introduction!$B$45,1,0)</f>
        <v>0</v>
      </c>
      <c r="M899" s="49">
        <f>IF(Table2[[#This Row],[Ship Mode]]=Introduction!$C$42,1,0)</f>
        <v>1</v>
      </c>
      <c r="N899" s="48">
        <f>IF(Table2[[#This Row],[Ship Mode]]=Introduction!$C$44,1,0)</f>
        <v>0</v>
      </c>
      <c r="O899" s="48">
        <f>IF(Table2[[#This Row],[Customer Segment]]=Introduction!$D$45,1,0)</f>
        <v>0</v>
      </c>
      <c r="P899" s="48">
        <f>IF(Table2[[#This Row],[Customer Segment]]=Introduction!$D$42,1,0)</f>
        <v>0</v>
      </c>
      <c r="Q899" s="48">
        <f>IF(Table2[[#This Row],[Customer Segment]]=Introduction!$D$44,1,0)</f>
        <v>0</v>
      </c>
      <c r="R899" s="38">
        <v>1214.03</v>
      </c>
      <c r="S8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customFormat="1" x14ac:dyDescent="0.2">
      <c r="A900" s="1" t="s">
        <v>46</v>
      </c>
      <c r="B900" s="1" t="s">
        <v>14</v>
      </c>
      <c r="C900" s="1" t="s">
        <v>3</v>
      </c>
      <c r="D900" s="44">
        <v>0.03</v>
      </c>
      <c r="E900" s="44">
        <v>12.28</v>
      </c>
      <c r="F900" s="44">
        <v>6.35</v>
      </c>
      <c r="G900" s="44">
        <v>0.38</v>
      </c>
      <c r="H900" s="44">
        <v>68.676000000000002</v>
      </c>
      <c r="I900" s="49">
        <f>IF(Table2[[#This Row],[Order Priority]]=Introduction!$B$42,1,0)</f>
        <v>0</v>
      </c>
      <c r="J900" s="49">
        <f>IF(Table2[[#This Row],[Order Priority]]=Introduction!$B$43,1,0)</f>
        <v>0</v>
      </c>
      <c r="K900" s="49">
        <f>IF(Table2[[#This Row],[Order Priority]]=Introduction!$B$44,1,0)</f>
        <v>0</v>
      </c>
      <c r="L900" s="49">
        <f>IF(Table2[[#This Row],[Order Priority]]=Introduction!$B$45,1,0)</f>
        <v>0</v>
      </c>
      <c r="M900" s="49">
        <f>IF(Table2[[#This Row],[Ship Mode]]=Introduction!$C$42,1,0)</f>
        <v>0</v>
      </c>
      <c r="N900" s="48">
        <f>IF(Table2[[#This Row],[Ship Mode]]=Introduction!$C$44,1,0)</f>
        <v>1</v>
      </c>
      <c r="O900" s="48">
        <f>IF(Table2[[#This Row],[Customer Segment]]=Introduction!$D$45,1,0)</f>
        <v>1</v>
      </c>
      <c r="P900" s="48">
        <f>IF(Table2[[#This Row],[Customer Segment]]=Introduction!$D$42,1,0)</f>
        <v>0</v>
      </c>
      <c r="Q900" s="48">
        <f>IF(Table2[[#This Row],[Customer Segment]]=Introduction!$D$44,1,0)</f>
        <v>0</v>
      </c>
      <c r="R900" s="41">
        <v>87.53</v>
      </c>
      <c r="S9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customFormat="1" x14ac:dyDescent="0.2">
      <c r="A901" s="1" t="s">
        <v>46</v>
      </c>
      <c r="B901" s="1" t="s">
        <v>2</v>
      </c>
      <c r="C901" s="1" t="s">
        <v>15</v>
      </c>
      <c r="D901" s="46">
        <v>0.03</v>
      </c>
      <c r="E901" s="46">
        <v>160.97999999999999</v>
      </c>
      <c r="F901" s="46">
        <v>30</v>
      </c>
      <c r="G901" s="46">
        <v>0.62</v>
      </c>
      <c r="H901" s="46">
        <v>1261.4718</v>
      </c>
      <c r="I901" s="49">
        <f>IF(Table2[[#This Row],[Order Priority]]=Introduction!$B$42,1,0)</f>
        <v>0</v>
      </c>
      <c r="J901" s="49">
        <f>IF(Table2[[#This Row],[Order Priority]]=Introduction!$B$43,1,0)</f>
        <v>0</v>
      </c>
      <c r="K901" s="49">
        <f>IF(Table2[[#This Row],[Order Priority]]=Introduction!$B$44,1,0)</f>
        <v>0</v>
      </c>
      <c r="L901" s="49">
        <f>IF(Table2[[#This Row],[Order Priority]]=Introduction!$B$45,1,0)</f>
        <v>0</v>
      </c>
      <c r="M901" s="49">
        <f>IF(Table2[[#This Row],[Ship Mode]]=Introduction!$C$42,1,0)</f>
        <v>1</v>
      </c>
      <c r="N901" s="48">
        <f>IF(Table2[[#This Row],[Ship Mode]]=Introduction!$C$44,1,0)</f>
        <v>0</v>
      </c>
      <c r="O901" s="48">
        <f>IF(Table2[[#This Row],[Customer Segment]]=Introduction!$D$45,1,0)</f>
        <v>0</v>
      </c>
      <c r="P901" s="48">
        <f>IF(Table2[[#This Row],[Customer Segment]]=Introduction!$D$42,1,0)</f>
        <v>1</v>
      </c>
      <c r="Q901" s="48">
        <f>IF(Table2[[#This Row],[Customer Segment]]=Introduction!$D$44,1,0)</f>
        <v>0</v>
      </c>
      <c r="R901" s="38">
        <v>1828.22</v>
      </c>
      <c r="S9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customFormat="1" x14ac:dyDescent="0.2">
      <c r="A902" s="1" t="s">
        <v>1</v>
      </c>
      <c r="B902" s="1" t="s">
        <v>14</v>
      </c>
      <c r="C902" s="1" t="s">
        <v>15</v>
      </c>
      <c r="D902" s="44">
        <v>0.06</v>
      </c>
      <c r="E902" s="44">
        <v>40.99</v>
      </c>
      <c r="F902" s="44">
        <v>17.48</v>
      </c>
      <c r="G902" s="44">
        <v>0.36</v>
      </c>
      <c r="H902" s="44">
        <v>214.23</v>
      </c>
      <c r="I902" s="49">
        <f>IF(Table2[[#This Row],[Order Priority]]=Introduction!$B$42,1,0)</f>
        <v>1</v>
      </c>
      <c r="J902" s="49">
        <f>IF(Table2[[#This Row],[Order Priority]]=Introduction!$B$43,1,0)</f>
        <v>0</v>
      </c>
      <c r="K902" s="49">
        <f>IF(Table2[[#This Row],[Order Priority]]=Introduction!$B$44,1,0)</f>
        <v>0</v>
      </c>
      <c r="L902" s="49">
        <f>IF(Table2[[#This Row],[Order Priority]]=Introduction!$B$45,1,0)</f>
        <v>0</v>
      </c>
      <c r="M902" s="49">
        <f>IF(Table2[[#This Row],[Ship Mode]]=Introduction!$C$42,1,0)</f>
        <v>0</v>
      </c>
      <c r="N902" s="48">
        <f>IF(Table2[[#This Row],[Ship Mode]]=Introduction!$C$44,1,0)</f>
        <v>1</v>
      </c>
      <c r="O902" s="48">
        <f>IF(Table2[[#This Row],[Customer Segment]]=Introduction!$D$45,1,0)</f>
        <v>0</v>
      </c>
      <c r="P902" s="48">
        <f>IF(Table2[[#This Row],[Customer Segment]]=Introduction!$D$42,1,0)</f>
        <v>1</v>
      </c>
      <c r="Q902" s="48">
        <f>IF(Table2[[#This Row],[Customer Segment]]=Introduction!$D$44,1,0)</f>
        <v>0</v>
      </c>
      <c r="R902" s="41">
        <v>585.08000000000004</v>
      </c>
      <c r="S9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customFormat="1" x14ac:dyDescent="0.2">
      <c r="A903" s="1" t="s">
        <v>1</v>
      </c>
      <c r="B903" s="1" t="s">
        <v>14</v>
      </c>
      <c r="C903" s="1" t="s">
        <v>70</v>
      </c>
      <c r="D903" s="46">
        <v>0.1</v>
      </c>
      <c r="E903" s="46">
        <v>20.27</v>
      </c>
      <c r="F903" s="46">
        <v>3.99</v>
      </c>
      <c r="G903" s="46">
        <v>0.56999999999999995</v>
      </c>
      <c r="H903" s="46">
        <v>84.05</v>
      </c>
      <c r="I903" s="49">
        <f>IF(Table2[[#This Row],[Order Priority]]=Introduction!$B$42,1,0)</f>
        <v>1</v>
      </c>
      <c r="J903" s="49">
        <f>IF(Table2[[#This Row],[Order Priority]]=Introduction!$B$43,1,0)</f>
        <v>0</v>
      </c>
      <c r="K903" s="49">
        <f>IF(Table2[[#This Row],[Order Priority]]=Introduction!$B$44,1,0)</f>
        <v>0</v>
      </c>
      <c r="L903" s="49">
        <f>IF(Table2[[#This Row],[Order Priority]]=Introduction!$B$45,1,0)</f>
        <v>0</v>
      </c>
      <c r="M903" s="49">
        <f>IF(Table2[[#This Row],[Ship Mode]]=Introduction!$C$42,1,0)</f>
        <v>0</v>
      </c>
      <c r="N903" s="48">
        <f>IF(Table2[[#This Row],[Ship Mode]]=Introduction!$C$44,1,0)</f>
        <v>1</v>
      </c>
      <c r="O903" s="48">
        <f>IF(Table2[[#This Row],[Customer Segment]]=Introduction!$D$45,1,0)</f>
        <v>0</v>
      </c>
      <c r="P903" s="48">
        <f>IF(Table2[[#This Row],[Customer Segment]]=Introduction!$D$42,1,0)</f>
        <v>0</v>
      </c>
      <c r="Q903" s="48">
        <f>IF(Table2[[#This Row],[Customer Segment]]=Introduction!$D$44,1,0)</f>
        <v>0</v>
      </c>
      <c r="R903" s="38">
        <v>1051.52</v>
      </c>
      <c r="S9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customFormat="1" x14ac:dyDescent="0.2">
      <c r="A904" s="1" t="s">
        <v>1</v>
      </c>
      <c r="B904" s="1" t="s">
        <v>14</v>
      </c>
      <c r="C904" s="1" t="s">
        <v>70</v>
      </c>
      <c r="D904" s="44">
        <v>0.1</v>
      </c>
      <c r="E904" s="44">
        <v>20.27</v>
      </c>
      <c r="F904" s="44">
        <v>3.99</v>
      </c>
      <c r="G904" s="44">
        <v>0.56999999999999995</v>
      </c>
      <c r="H904" s="44">
        <v>381.61799999999999</v>
      </c>
      <c r="I904" s="49">
        <f>IF(Table2[[#This Row],[Order Priority]]=Introduction!$B$42,1,0)</f>
        <v>1</v>
      </c>
      <c r="J904" s="49">
        <f>IF(Table2[[#This Row],[Order Priority]]=Introduction!$B$43,1,0)</f>
        <v>0</v>
      </c>
      <c r="K904" s="49">
        <f>IF(Table2[[#This Row],[Order Priority]]=Introduction!$B$44,1,0)</f>
        <v>0</v>
      </c>
      <c r="L904" s="49">
        <f>IF(Table2[[#This Row],[Order Priority]]=Introduction!$B$45,1,0)</f>
        <v>0</v>
      </c>
      <c r="M904" s="49">
        <f>IF(Table2[[#This Row],[Ship Mode]]=Introduction!$C$42,1,0)</f>
        <v>0</v>
      </c>
      <c r="N904" s="48">
        <f>IF(Table2[[#This Row],[Ship Mode]]=Introduction!$C$44,1,0)</f>
        <v>1</v>
      </c>
      <c r="O904" s="48">
        <f>IF(Table2[[#This Row],[Customer Segment]]=Introduction!$D$45,1,0)</f>
        <v>0</v>
      </c>
      <c r="P904" s="48">
        <f>IF(Table2[[#This Row],[Customer Segment]]=Introduction!$D$42,1,0)</f>
        <v>0</v>
      </c>
      <c r="Q904" s="48">
        <f>IF(Table2[[#This Row],[Customer Segment]]=Introduction!$D$44,1,0)</f>
        <v>0</v>
      </c>
      <c r="R904" s="41">
        <v>257.92</v>
      </c>
      <c r="S9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customFormat="1" x14ac:dyDescent="0.2">
      <c r="A905" s="1" t="s">
        <v>13</v>
      </c>
      <c r="B905" s="1" t="s">
        <v>63</v>
      </c>
      <c r="C905" s="1" t="s">
        <v>70</v>
      </c>
      <c r="D905" s="46">
        <v>0.05</v>
      </c>
      <c r="E905" s="46">
        <v>4.84</v>
      </c>
      <c r="F905" s="46">
        <v>0.71</v>
      </c>
      <c r="G905" s="46">
        <v>0.52</v>
      </c>
      <c r="H905" s="46">
        <v>29.17</v>
      </c>
      <c r="I905" s="49">
        <f>IF(Table2[[#This Row],[Order Priority]]=Introduction!$B$42,1,0)</f>
        <v>0</v>
      </c>
      <c r="J905" s="49">
        <f>IF(Table2[[#This Row],[Order Priority]]=Introduction!$B$43,1,0)</f>
        <v>1</v>
      </c>
      <c r="K905" s="49">
        <f>IF(Table2[[#This Row],[Order Priority]]=Introduction!$B$44,1,0)</f>
        <v>0</v>
      </c>
      <c r="L905" s="49">
        <f>IF(Table2[[#This Row],[Order Priority]]=Introduction!$B$45,1,0)</f>
        <v>0</v>
      </c>
      <c r="M905" s="49">
        <f>IF(Table2[[#This Row],[Ship Mode]]=Introduction!$C$42,1,0)</f>
        <v>0</v>
      </c>
      <c r="N905" s="48">
        <f>IF(Table2[[#This Row],[Ship Mode]]=Introduction!$C$44,1,0)</f>
        <v>0</v>
      </c>
      <c r="O905" s="48">
        <f>IF(Table2[[#This Row],[Customer Segment]]=Introduction!$D$45,1,0)</f>
        <v>0</v>
      </c>
      <c r="P905" s="48">
        <f>IF(Table2[[#This Row],[Customer Segment]]=Introduction!$D$42,1,0)</f>
        <v>0</v>
      </c>
      <c r="Q905" s="48">
        <f>IF(Table2[[#This Row],[Customer Segment]]=Introduction!$D$44,1,0)</f>
        <v>0</v>
      </c>
      <c r="R905" s="38">
        <v>103.39</v>
      </c>
      <c r="S9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customFormat="1" x14ac:dyDescent="0.2">
      <c r="A906" s="1" t="s">
        <v>13</v>
      </c>
      <c r="B906" s="1" t="s">
        <v>14</v>
      </c>
      <c r="C906" s="1" t="s">
        <v>70</v>
      </c>
      <c r="D906" s="44">
        <v>0.01</v>
      </c>
      <c r="E906" s="44">
        <v>14.98</v>
      </c>
      <c r="F906" s="44">
        <v>7.69</v>
      </c>
      <c r="G906" s="44">
        <v>0.56999999999999995</v>
      </c>
      <c r="H906" s="44">
        <v>-48.97</v>
      </c>
      <c r="I906" s="49">
        <f>IF(Table2[[#This Row],[Order Priority]]=Introduction!$B$42,1,0)</f>
        <v>0</v>
      </c>
      <c r="J906" s="49">
        <f>IF(Table2[[#This Row],[Order Priority]]=Introduction!$B$43,1,0)</f>
        <v>1</v>
      </c>
      <c r="K906" s="49">
        <f>IF(Table2[[#This Row],[Order Priority]]=Introduction!$B$44,1,0)</f>
        <v>0</v>
      </c>
      <c r="L906" s="49">
        <f>IF(Table2[[#This Row],[Order Priority]]=Introduction!$B$45,1,0)</f>
        <v>0</v>
      </c>
      <c r="M906" s="49">
        <f>IF(Table2[[#This Row],[Ship Mode]]=Introduction!$C$42,1,0)</f>
        <v>0</v>
      </c>
      <c r="N906" s="48">
        <f>IF(Table2[[#This Row],[Ship Mode]]=Introduction!$C$44,1,0)</f>
        <v>1</v>
      </c>
      <c r="O906" s="48">
        <f>IF(Table2[[#This Row],[Customer Segment]]=Introduction!$D$45,1,0)</f>
        <v>0</v>
      </c>
      <c r="P906" s="48">
        <f>IF(Table2[[#This Row],[Customer Segment]]=Introduction!$D$42,1,0)</f>
        <v>0</v>
      </c>
      <c r="Q906" s="48">
        <f>IF(Table2[[#This Row],[Customer Segment]]=Introduction!$D$44,1,0)</f>
        <v>0</v>
      </c>
      <c r="R906" s="41">
        <v>435.39</v>
      </c>
      <c r="S9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customFormat="1" x14ac:dyDescent="0.2">
      <c r="A907" s="1" t="s">
        <v>13</v>
      </c>
      <c r="B907" s="1" t="s">
        <v>63</v>
      </c>
      <c r="C907" s="1" t="s">
        <v>70</v>
      </c>
      <c r="D907" s="46">
        <v>0.05</v>
      </c>
      <c r="E907" s="46">
        <v>4.84</v>
      </c>
      <c r="F907" s="46">
        <v>0.71</v>
      </c>
      <c r="G907" s="46">
        <v>0.52</v>
      </c>
      <c r="H907" s="46">
        <v>17.836500000000001</v>
      </c>
      <c r="I907" s="49">
        <f>IF(Table2[[#This Row],[Order Priority]]=Introduction!$B$42,1,0)</f>
        <v>0</v>
      </c>
      <c r="J907" s="49">
        <f>IF(Table2[[#This Row],[Order Priority]]=Introduction!$B$43,1,0)</f>
        <v>1</v>
      </c>
      <c r="K907" s="49">
        <f>IF(Table2[[#This Row],[Order Priority]]=Introduction!$B$44,1,0)</f>
        <v>0</v>
      </c>
      <c r="L907" s="49">
        <f>IF(Table2[[#This Row],[Order Priority]]=Introduction!$B$45,1,0)</f>
        <v>0</v>
      </c>
      <c r="M907" s="49">
        <f>IF(Table2[[#This Row],[Ship Mode]]=Introduction!$C$42,1,0)</f>
        <v>0</v>
      </c>
      <c r="N907" s="48">
        <f>IF(Table2[[#This Row],[Ship Mode]]=Introduction!$C$44,1,0)</f>
        <v>0</v>
      </c>
      <c r="O907" s="48">
        <f>IF(Table2[[#This Row],[Customer Segment]]=Introduction!$D$45,1,0)</f>
        <v>0</v>
      </c>
      <c r="P907" s="48">
        <f>IF(Table2[[#This Row],[Customer Segment]]=Introduction!$D$42,1,0)</f>
        <v>0</v>
      </c>
      <c r="Q907" s="48">
        <f>IF(Table2[[#This Row],[Customer Segment]]=Introduction!$D$44,1,0)</f>
        <v>0</v>
      </c>
      <c r="R907" s="38">
        <v>25.85</v>
      </c>
      <c r="S9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customFormat="1" x14ac:dyDescent="0.2">
      <c r="A908" s="1" t="s">
        <v>23</v>
      </c>
      <c r="B908" s="1" t="s">
        <v>14</v>
      </c>
      <c r="C908" s="1" t="s">
        <v>70</v>
      </c>
      <c r="D908" s="44">
        <v>0.06</v>
      </c>
      <c r="E908" s="44">
        <v>20.99</v>
      </c>
      <c r="F908" s="44">
        <v>0.99</v>
      </c>
      <c r="G908" s="44">
        <v>0.37</v>
      </c>
      <c r="H908" s="44">
        <v>224.9607</v>
      </c>
      <c r="I908" s="49">
        <f>IF(Table2[[#This Row],[Order Priority]]=Introduction!$B$42,1,0)</f>
        <v>0</v>
      </c>
      <c r="J908" s="49">
        <f>IF(Table2[[#This Row],[Order Priority]]=Introduction!$B$43,1,0)</f>
        <v>0</v>
      </c>
      <c r="K908" s="49">
        <f>IF(Table2[[#This Row],[Order Priority]]=Introduction!$B$44,1,0)</f>
        <v>1</v>
      </c>
      <c r="L908" s="49">
        <f>IF(Table2[[#This Row],[Order Priority]]=Introduction!$B$45,1,0)</f>
        <v>0</v>
      </c>
      <c r="M908" s="49">
        <f>IF(Table2[[#This Row],[Ship Mode]]=Introduction!$C$42,1,0)</f>
        <v>0</v>
      </c>
      <c r="N908" s="48">
        <f>IF(Table2[[#This Row],[Ship Mode]]=Introduction!$C$44,1,0)</f>
        <v>1</v>
      </c>
      <c r="O908" s="48">
        <f>IF(Table2[[#This Row],[Customer Segment]]=Introduction!$D$45,1,0)</f>
        <v>0</v>
      </c>
      <c r="P908" s="48">
        <f>IF(Table2[[#This Row],[Customer Segment]]=Introduction!$D$42,1,0)</f>
        <v>0</v>
      </c>
      <c r="Q908" s="48">
        <f>IF(Table2[[#This Row],[Customer Segment]]=Introduction!$D$44,1,0)</f>
        <v>0</v>
      </c>
      <c r="R908" s="41">
        <v>326.02999999999997</v>
      </c>
      <c r="S9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customFormat="1" x14ac:dyDescent="0.2">
      <c r="A909" s="1" t="s">
        <v>92</v>
      </c>
      <c r="B909" s="1" t="s">
        <v>14</v>
      </c>
      <c r="C909" s="1" t="s">
        <v>15</v>
      </c>
      <c r="D909" s="46">
        <v>0.09</v>
      </c>
      <c r="E909" s="46">
        <v>4.55</v>
      </c>
      <c r="F909" s="46">
        <v>1.49</v>
      </c>
      <c r="G909" s="46">
        <v>0.35</v>
      </c>
      <c r="H909" s="46">
        <v>16.898</v>
      </c>
      <c r="I909" s="49">
        <f>IF(Table2[[#This Row],[Order Priority]]=Introduction!$B$42,1,0)</f>
        <v>0</v>
      </c>
      <c r="J909" s="49">
        <f>IF(Table2[[#This Row],[Order Priority]]=Introduction!$B$43,1,0)</f>
        <v>0</v>
      </c>
      <c r="K909" s="49">
        <f>IF(Table2[[#This Row],[Order Priority]]=Introduction!$B$44,1,0)</f>
        <v>0</v>
      </c>
      <c r="L909" s="49">
        <f>IF(Table2[[#This Row],[Order Priority]]=Introduction!$B$45,1,0)</f>
        <v>1</v>
      </c>
      <c r="M909" s="49">
        <f>IF(Table2[[#This Row],[Ship Mode]]=Introduction!$C$42,1,0)</f>
        <v>0</v>
      </c>
      <c r="N909" s="48">
        <f>IF(Table2[[#This Row],[Ship Mode]]=Introduction!$C$44,1,0)</f>
        <v>1</v>
      </c>
      <c r="O909" s="48">
        <f>IF(Table2[[#This Row],[Customer Segment]]=Introduction!$D$45,1,0)</f>
        <v>0</v>
      </c>
      <c r="P909" s="48">
        <f>IF(Table2[[#This Row],[Customer Segment]]=Introduction!$D$42,1,0)</f>
        <v>1</v>
      </c>
      <c r="Q909" s="48">
        <f>IF(Table2[[#This Row],[Customer Segment]]=Introduction!$D$44,1,0)</f>
        <v>0</v>
      </c>
      <c r="R909" s="38">
        <v>25.45</v>
      </c>
      <c r="S9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customFormat="1" x14ac:dyDescent="0.2">
      <c r="A910" s="1" t="s">
        <v>92</v>
      </c>
      <c r="B910" s="1" t="s">
        <v>63</v>
      </c>
      <c r="C910" s="1" t="s">
        <v>15</v>
      </c>
      <c r="D910" s="44">
        <v>7.0000000000000007E-2</v>
      </c>
      <c r="E910" s="44">
        <v>9.7799999999999994</v>
      </c>
      <c r="F910" s="44">
        <v>5.76</v>
      </c>
      <c r="G910" s="44">
        <v>0.35</v>
      </c>
      <c r="H910" s="44">
        <v>20.14</v>
      </c>
      <c r="I910" s="49">
        <f>IF(Table2[[#This Row],[Order Priority]]=Introduction!$B$42,1,0)</f>
        <v>0</v>
      </c>
      <c r="J910" s="49">
        <f>IF(Table2[[#This Row],[Order Priority]]=Introduction!$B$43,1,0)</f>
        <v>0</v>
      </c>
      <c r="K910" s="49">
        <f>IF(Table2[[#This Row],[Order Priority]]=Introduction!$B$44,1,0)</f>
        <v>0</v>
      </c>
      <c r="L910" s="49">
        <f>IF(Table2[[#This Row],[Order Priority]]=Introduction!$B$45,1,0)</f>
        <v>1</v>
      </c>
      <c r="M910" s="49">
        <f>IF(Table2[[#This Row],[Ship Mode]]=Introduction!$C$42,1,0)</f>
        <v>0</v>
      </c>
      <c r="N910" s="48">
        <f>IF(Table2[[#This Row],[Ship Mode]]=Introduction!$C$44,1,0)</f>
        <v>0</v>
      </c>
      <c r="O910" s="48">
        <f>IF(Table2[[#This Row],[Customer Segment]]=Introduction!$D$45,1,0)</f>
        <v>0</v>
      </c>
      <c r="P910" s="48">
        <f>IF(Table2[[#This Row],[Customer Segment]]=Introduction!$D$42,1,0)</f>
        <v>1</v>
      </c>
      <c r="Q910" s="48">
        <f>IF(Table2[[#This Row],[Customer Segment]]=Introduction!$D$44,1,0)</f>
        <v>0</v>
      </c>
      <c r="R910" s="41">
        <v>110.72</v>
      </c>
      <c r="S9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customFormat="1" x14ac:dyDescent="0.2">
      <c r="A911" s="1" t="s">
        <v>46</v>
      </c>
      <c r="B911" s="1" t="s">
        <v>14</v>
      </c>
      <c r="C911" s="1" t="s">
        <v>70</v>
      </c>
      <c r="D911" s="46">
        <v>0.04</v>
      </c>
      <c r="E911" s="46">
        <v>60.97</v>
      </c>
      <c r="F911" s="46">
        <v>4.5</v>
      </c>
      <c r="G911" s="46">
        <v>0.56000000000000005</v>
      </c>
      <c r="H911" s="46">
        <v>79.423199999999994</v>
      </c>
      <c r="I911" s="49">
        <f>IF(Table2[[#This Row],[Order Priority]]=Introduction!$B$42,1,0)</f>
        <v>0</v>
      </c>
      <c r="J911" s="49">
        <f>IF(Table2[[#This Row],[Order Priority]]=Introduction!$B$43,1,0)</f>
        <v>0</v>
      </c>
      <c r="K911" s="49">
        <f>IF(Table2[[#This Row],[Order Priority]]=Introduction!$B$44,1,0)</f>
        <v>0</v>
      </c>
      <c r="L911" s="49">
        <f>IF(Table2[[#This Row],[Order Priority]]=Introduction!$B$45,1,0)</f>
        <v>0</v>
      </c>
      <c r="M911" s="49">
        <f>IF(Table2[[#This Row],[Ship Mode]]=Introduction!$C$42,1,0)</f>
        <v>0</v>
      </c>
      <c r="N911" s="48">
        <f>IF(Table2[[#This Row],[Ship Mode]]=Introduction!$C$44,1,0)</f>
        <v>1</v>
      </c>
      <c r="O911" s="48">
        <f>IF(Table2[[#This Row],[Customer Segment]]=Introduction!$D$45,1,0)</f>
        <v>0</v>
      </c>
      <c r="P911" s="48">
        <f>IF(Table2[[#This Row],[Customer Segment]]=Introduction!$D$42,1,0)</f>
        <v>0</v>
      </c>
      <c r="Q911" s="48">
        <f>IF(Table2[[#This Row],[Customer Segment]]=Introduction!$D$44,1,0)</f>
        <v>0</v>
      </c>
      <c r="R911" s="38">
        <v>904.31</v>
      </c>
      <c r="S9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customFormat="1" x14ac:dyDescent="0.2">
      <c r="A912" s="1" t="s">
        <v>46</v>
      </c>
      <c r="B912" s="1" t="s">
        <v>14</v>
      </c>
      <c r="C912" s="1" t="s">
        <v>70</v>
      </c>
      <c r="D912" s="44">
        <v>0.05</v>
      </c>
      <c r="E912" s="44">
        <v>11.97</v>
      </c>
      <c r="F912" s="44">
        <v>5.81</v>
      </c>
      <c r="G912" s="44">
        <v>0.6</v>
      </c>
      <c r="H912" s="44">
        <v>349.05930000000001</v>
      </c>
      <c r="I912" s="49">
        <f>IF(Table2[[#This Row],[Order Priority]]=Introduction!$B$42,1,0)</f>
        <v>0</v>
      </c>
      <c r="J912" s="49">
        <f>IF(Table2[[#This Row],[Order Priority]]=Introduction!$B$43,1,0)</f>
        <v>0</v>
      </c>
      <c r="K912" s="49">
        <f>IF(Table2[[#This Row],[Order Priority]]=Introduction!$B$44,1,0)</f>
        <v>0</v>
      </c>
      <c r="L912" s="49">
        <f>IF(Table2[[#This Row],[Order Priority]]=Introduction!$B$45,1,0)</f>
        <v>0</v>
      </c>
      <c r="M912" s="49">
        <f>IF(Table2[[#This Row],[Ship Mode]]=Introduction!$C$42,1,0)</f>
        <v>0</v>
      </c>
      <c r="N912" s="48">
        <f>IF(Table2[[#This Row],[Ship Mode]]=Introduction!$C$44,1,0)</f>
        <v>1</v>
      </c>
      <c r="O912" s="48">
        <f>IF(Table2[[#This Row],[Customer Segment]]=Introduction!$D$45,1,0)</f>
        <v>0</v>
      </c>
      <c r="P912" s="48">
        <f>IF(Table2[[#This Row],[Customer Segment]]=Introduction!$D$42,1,0)</f>
        <v>0</v>
      </c>
      <c r="Q912" s="48">
        <f>IF(Table2[[#This Row],[Customer Segment]]=Introduction!$D$44,1,0)</f>
        <v>0</v>
      </c>
      <c r="R912" s="41">
        <v>25.31</v>
      </c>
      <c r="S9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customFormat="1" x14ac:dyDescent="0.2">
      <c r="A913" s="1" t="s">
        <v>1</v>
      </c>
      <c r="B913" s="1" t="s">
        <v>14</v>
      </c>
      <c r="C913" s="1" t="s">
        <v>15</v>
      </c>
      <c r="D913" s="46">
        <v>0.06</v>
      </c>
      <c r="E913" s="46">
        <v>17.98</v>
      </c>
      <c r="F913" s="46">
        <v>4</v>
      </c>
      <c r="G913" s="46">
        <v>0.79</v>
      </c>
      <c r="H913" s="46">
        <v>-78.13</v>
      </c>
      <c r="I913" s="49">
        <f>IF(Table2[[#This Row],[Order Priority]]=Introduction!$B$42,1,0)</f>
        <v>1</v>
      </c>
      <c r="J913" s="49">
        <f>IF(Table2[[#This Row],[Order Priority]]=Introduction!$B$43,1,0)</f>
        <v>0</v>
      </c>
      <c r="K913" s="49">
        <f>IF(Table2[[#This Row],[Order Priority]]=Introduction!$B$44,1,0)</f>
        <v>0</v>
      </c>
      <c r="L913" s="49">
        <f>IF(Table2[[#This Row],[Order Priority]]=Introduction!$B$45,1,0)</f>
        <v>0</v>
      </c>
      <c r="M913" s="49">
        <f>IF(Table2[[#This Row],[Ship Mode]]=Introduction!$C$42,1,0)</f>
        <v>0</v>
      </c>
      <c r="N913" s="48">
        <f>IF(Table2[[#This Row],[Ship Mode]]=Introduction!$C$44,1,0)</f>
        <v>1</v>
      </c>
      <c r="O913" s="48">
        <f>IF(Table2[[#This Row],[Customer Segment]]=Introduction!$D$45,1,0)</f>
        <v>0</v>
      </c>
      <c r="P913" s="48">
        <f>IF(Table2[[#This Row],[Customer Segment]]=Introduction!$D$42,1,0)</f>
        <v>1</v>
      </c>
      <c r="Q913" s="48">
        <f>IF(Table2[[#This Row],[Customer Segment]]=Introduction!$D$44,1,0)</f>
        <v>0</v>
      </c>
      <c r="R913" s="38">
        <v>70.06</v>
      </c>
      <c r="S9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customFormat="1" x14ac:dyDescent="0.2">
      <c r="A914" s="1" t="s">
        <v>1</v>
      </c>
      <c r="B914" s="1" t="s">
        <v>14</v>
      </c>
      <c r="C914" s="1" t="s">
        <v>3</v>
      </c>
      <c r="D914" s="44">
        <v>0.1</v>
      </c>
      <c r="E914" s="44">
        <v>6.64</v>
      </c>
      <c r="F914" s="44">
        <v>54.95</v>
      </c>
      <c r="G914" s="44">
        <v>0.37</v>
      </c>
      <c r="H914" s="44">
        <v>-25</v>
      </c>
      <c r="I914" s="49">
        <f>IF(Table2[[#This Row],[Order Priority]]=Introduction!$B$42,1,0)</f>
        <v>1</v>
      </c>
      <c r="J914" s="49">
        <f>IF(Table2[[#This Row],[Order Priority]]=Introduction!$B$43,1,0)</f>
        <v>0</v>
      </c>
      <c r="K914" s="49">
        <f>IF(Table2[[#This Row],[Order Priority]]=Introduction!$B$44,1,0)</f>
        <v>0</v>
      </c>
      <c r="L914" s="49">
        <f>IF(Table2[[#This Row],[Order Priority]]=Introduction!$B$45,1,0)</f>
        <v>0</v>
      </c>
      <c r="M914" s="49">
        <f>IF(Table2[[#This Row],[Ship Mode]]=Introduction!$C$42,1,0)</f>
        <v>0</v>
      </c>
      <c r="N914" s="48">
        <f>IF(Table2[[#This Row],[Ship Mode]]=Introduction!$C$44,1,0)</f>
        <v>1</v>
      </c>
      <c r="O914" s="48">
        <f>IF(Table2[[#This Row],[Customer Segment]]=Introduction!$D$45,1,0)</f>
        <v>1</v>
      </c>
      <c r="P914" s="48">
        <f>IF(Table2[[#This Row],[Customer Segment]]=Introduction!$D$42,1,0)</f>
        <v>0</v>
      </c>
      <c r="Q914" s="48">
        <f>IF(Table2[[#This Row],[Customer Segment]]=Introduction!$D$44,1,0)</f>
        <v>0</v>
      </c>
      <c r="R914" s="41">
        <v>25.31</v>
      </c>
      <c r="S9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customFormat="1" x14ac:dyDescent="0.2">
      <c r="A915" s="1" t="s">
        <v>1</v>
      </c>
      <c r="B915" s="1" t="s">
        <v>14</v>
      </c>
      <c r="C915" s="1" t="s">
        <v>3</v>
      </c>
      <c r="D915" s="46">
        <v>0.05</v>
      </c>
      <c r="E915" s="46">
        <v>90.48</v>
      </c>
      <c r="F915" s="46">
        <v>19.989999999999998</v>
      </c>
      <c r="G915" s="46">
        <v>0.4</v>
      </c>
      <c r="H915" s="46">
        <v>255.1482</v>
      </c>
      <c r="I915" s="49">
        <f>IF(Table2[[#This Row],[Order Priority]]=Introduction!$B$42,1,0)</f>
        <v>1</v>
      </c>
      <c r="J915" s="49">
        <f>IF(Table2[[#This Row],[Order Priority]]=Introduction!$B$43,1,0)</f>
        <v>0</v>
      </c>
      <c r="K915" s="49">
        <f>IF(Table2[[#This Row],[Order Priority]]=Introduction!$B$44,1,0)</f>
        <v>0</v>
      </c>
      <c r="L915" s="49">
        <f>IF(Table2[[#This Row],[Order Priority]]=Introduction!$B$45,1,0)</f>
        <v>0</v>
      </c>
      <c r="M915" s="49">
        <f>IF(Table2[[#This Row],[Ship Mode]]=Introduction!$C$42,1,0)</f>
        <v>0</v>
      </c>
      <c r="N915" s="48">
        <f>IF(Table2[[#This Row],[Ship Mode]]=Introduction!$C$44,1,0)</f>
        <v>1</v>
      </c>
      <c r="O915" s="48">
        <f>IF(Table2[[#This Row],[Customer Segment]]=Introduction!$D$45,1,0)</f>
        <v>1</v>
      </c>
      <c r="P915" s="48">
        <f>IF(Table2[[#This Row],[Customer Segment]]=Introduction!$D$42,1,0)</f>
        <v>0</v>
      </c>
      <c r="Q915" s="48">
        <f>IF(Table2[[#This Row],[Customer Segment]]=Introduction!$D$44,1,0)</f>
        <v>0</v>
      </c>
      <c r="R915" s="38">
        <v>369.78</v>
      </c>
      <c r="S9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customFormat="1" x14ac:dyDescent="0.2">
      <c r="A916" s="1" t="s">
        <v>13</v>
      </c>
      <c r="B916" s="1" t="s">
        <v>14</v>
      </c>
      <c r="C916" s="1" t="s">
        <v>70</v>
      </c>
      <c r="D916" s="44">
        <v>0</v>
      </c>
      <c r="E916" s="44">
        <v>48.91</v>
      </c>
      <c r="F916" s="44">
        <v>35</v>
      </c>
      <c r="G916" s="44">
        <v>0.83</v>
      </c>
      <c r="H916" s="44">
        <v>-628.38</v>
      </c>
      <c r="I916" s="49">
        <f>IF(Table2[[#This Row],[Order Priority]]=Introduction!$B$42,1,0)</f>
        <v>0</v>
      </c>
      <c r="J916" s="49">
        <f>IF(Table2[[#This Row],[Order Priority]]=Introduction!$B$43,1,0)</f>
        <v>1</v>
      </c>
      <c r="K916" s="49">
        <f>IF(Table2[[#This Row],[Order Priority]]=Introduction!$B$44,1,0)</f>
        <v>0</v>
      </c>
      <c r="L916" s="49">
        <f>IF(Table2[[#This Row],[Order Priority]]=Introduction!$B$45,1,0)</f>
        <v>0</v>
      </c>
      <c r="M916" s="49">
        <f>IF(Table2[[#This Row],[Ship Mode]]=Introduction!$C$42,1,0)</f>
        <v>0</v>
      </c>
      <c r="N916" s="48">
        <f>IF(Table2[[#This Row],[Ship Mode]]=Introduction!$C$44,1,0)</f>
        <v>1</v>
      </c>
      <c r="O916" s="48">
        <f>IF(Table2[[#This Row],[Customer Segment]]=Introduction!$D$45,1,0)</f>
        <v>0</v>
      </c>
      <c r="P916" s="48">
        <f>IF(Table2[[#This Row],[Customer Segment]]=Introduction!$D$42,1,0)</f>
        <v>0</v>
      </c>
      <c r="Q916" s="48">
        <f>IF(Table2[[#This Row],[Customer Segment]]=Introduction!$D$44,1,0)</f>
        <v>0</v>
      </c>
      <c r="R916" s="41">
        <v>514.79</v>
      </c>
      <c r="S9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customFormat="1" x14ac:dyDescent="0.2">
      <c r="A917" s="1" t="s">
        <v>23</v>
      </c>
      <c r="B917" s="1" t="s">
        <v>14</v>
      </c>
      <c r="C917" s="1" t="s">
        <v>3</v>
      </c>
      <c r="D917" s="46">
        <v>0.08</v>
      </c>
      <c r="E917" s="46">
        <v>9.48</v>
      </c>
      <c r="F917" s="46">
        <v>7.29</v>
      </c>
      <c r="G917" s="46">
        <v>0.45</v>
      </c>
      <c r="H917" s="46">
        <v>-50.4</v>
      </c>
      <c r="I917" s="49">
        <f>IF(Table2[[#This Row],[Order Priority]]=Introduction!$B$42,1,0)</f>
        <v>0</v>
      </c>
      <c r="J917" s="49">
        <f>IF(Table2[[#This Row],[Order Priority]]=Introduction!$B$43,1,0)</f>
        <v>0</v>
      </c>
      <c r="K917" s="49">
        <f>IF(Table2[[#This Row],[Order Priority]]=Introduction!$B$44,1,0)</f>
        <v>1</v>
      </c>
      <c r="L917" s="49">
        <f>IF(Table2[[#This Row],[Order Priority]]=Introduction!$B$45,1,0)</f>
        <v>0</v>
      </c>
      <c r="M917" s="49">
        <f>IF(Table2[[#This Row],[Ship Mode]]=Introduction!$C$42,1,0)</f>
        <v>0</v>
      </c>
      <c r="N917" s="48">
        <f>IF(Table2[[#This Row],[Ship Mode]]=Introduction!$C$44,1,0)</f>
        <v>1</v>
      </c>
      <c r="O917" s="48">
        <f>IF(Table2[[#This Row],[Customer Segment]]=Introduction!$D$45,1,0)</f>
        <v>1</v>
      </c>
      <c r="P917" s="48">
        <f>IF(Table2[[#This Row],[Customer Segment]]=Introduction!$D$42,1,0)</f>
        <v>0</v>
      </c>
      <c r="Q917" s="48">
        <f>IF(Table2[[#This Row],[Customer Segment]]=Introduction!$D$44,1,0)</f>
        <v>0</v>
      </c>
      <c r="R917" s="38">
        <v>20.22</v>
      </c>
      <c r="S9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customFormat="1" x14ac:dyDescent="0.2">
      <c r="A918" s="1" t="s">
        <v>23</v>
      </c>
      <c r="B918" s="1" t="s">
        <v>14</v>
      </c>
      <c r="C918" s="1" t="s">
        <v>3</v>
      </c>
      <c r="D918" s="44">
        <v>0.03</v>
      </c>
      <c r="E918" s="44">
        <v>193.17</v>
      </c>
      <c r="F918" s="44">
        <v>19.989999999999998</v>
      </c>
      <c r="G918" s="44">
        <v>0.71</v>
      </c>
      <c r="H918" s="44">
        <v>-348.75400000000002</v>
      </c>
      <c r="I918" s="49">
        <f>IF(Table2[[#This Row],[Order Priority]]=Introduction!$B$42,1,0)</f>
        <v>0</v>
      </c>
      <c r="J918" s="49">
        <f>IF(Table2[[#This Row],[Order Priority]]=Introduction!$B$43,1,0)</f>
        <v>0</v>
      </c>
      <c r="K918" s="49">
        <f>IF(Table2[[#This Row],[Order Priority]]=Introduction!$B$44,1,0)</f>
        <v>1</v>
      </c>
      <c r="L918" s="49">
        <f>IF(Table2[[#This Row],[Order Priority]]=Introduction!$B$45,1,0)</f>
        <v>0</v>
      </c>
      <c r="M918" s="49">
        <f>IF(Table2[[#This Row],[Ship Mode]]=Introduction!$C$42,1,0)</f>
        <v>0</v>
      </c>
      <c r="N918" s="48">
        <f>IF(Table2[[#This Row],[Ship Mode]]=Introduction!$C$44,1,0)</f>
        <v>1</v>
      </c>
      <c r="O918" s="48">
        <f>IF(Table2[[#This Row],[Customer Segment]]=Introduction!$D$45,1,0)</f>
        <v>1</v>
      </c>
      <c r="P918" s="48">
        <f>IF(Table2[[#This Row],[Customer Segment]]=Introduction!$D$42,1,0)</f>
        <v>0</v>
      </c>
      <c r="Q918" s="48">
        <f>IF(Table2[[#This Row],[Customer Segment]]=Introduction!$D$44,1,0)</f>
        <v>0</v>
      </c>
      <c r="R918" s="41">
        <v>1548.97</v>
      </c>
      <c r="S9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customFormat="1" x14ac:dyDescent="0.2">
      <c r="A919" s="1" t="s">
        <v>92</v>
      </c>
      <c r="B919" s="1" t="s">
        <v>2</v>
      </c>
      <c r="C919" s="1" t="s">
        <v>3</v>
      </c>
      <c r="D919" s="46">
        <v>0.09</v>
      </c>
      <c r="E919" s="46">
        <v>138.75</v>
      </c>
      <c r="F919" s="46">
        <v>52.42</v>
      </c>
      <c r="G919" s="46">
        <v>0.74</v>
      </c>
      <c r="H919" s="46">
        <v>-445.97177625</v>
      </c>
      <c r="I919" s="49">
        <f>IF(Table2[[#This Row],[Order Priority]]=Introduction!$B$42,1,0)</f>
        <v>0</v>
      </c>
      <c r="J919" s="49">
        <f>IF(Table2[[#This Row],[Order Priority]]=Introduction!$B$43,1,0)</f>
        <v>0</v>
      </c>
      <c r="K919" s="49">
        <f>IF(Table2[[#This Row],[Order Priority]]=Introduction!$B$44,1,0)</f>
        <v>0</v>
      </c>
      <c r="L919" s="49">
        <f>IF(Table2[[#This Row],[Order Priority]]=Introduction!$B$45,1,0)</f>
        <v>1</v>
      </c>
      <c r="M919" s="49">
        <f>IF(Table2[[#This Row],[Ship Mode]]=Introduction!$C$42,1,0)</f>
        <v>1</v>
      </c>
      <c r="N919" s="48">
        <f>IF(Table2[[#This Row],[Ship Mode]]=Introduction!$C$44,1,0)</f>
        <v>0</v>
      </c>
      <c r="O919" s="48">
        <f>IF(Table2[[#This Row],[Customer Segment]]=Introduction!$D$45,1,0)</f>
        <v>1</v>
      </c>
      <c r="P919" s="48">
        <f>IF(Table2[[#This Row],[Customer Segment]]=Introduction!$D$42,1,0)</f>
        <v>0</v>
      </c>
      <c r="Q919" s="48">
        <f>IF(Table2[[#This Row],[Customer Segment]]=Introduction!$D$44,1,0)</f>
        <v>0</v>
      </c>
      <c r="R919" s="38">
        <v>2527.79</v>
      </c>
      <c r="S9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customFormat="1" x14ac:dyDescent="0.2">
      <c r="A920" s="1" t="s">
        <v>92</v>
      </c>
      <c r="B920" s="1" t="s">
        <v>2</v>
      </c>
      <c r="C920" s="1" t="s">
        <v>3</v>
      </c>
      <c r="D920" s="44">
        <v>0.09</v>
      </c>
      <c r="E920" s="44">
        <v>138.75</v>
      </c>
      <c r="F920" s="44">
        <v>52.42</v>
      </c>
      <c r="G920" s="44">
        <v>0.74</v>
      </c>
      <c r="H920" s="44">
        <v>-335.31712499999998</v>
      </c>
      <c r="I920" s="49">
        <f>IF(Table2[[#This Row],[Order Priority]]=Introduction!$B$42,1,0)</f>
        <v>0</v>
      </c>
      <c r="J920" s="49">
        <f>IF(Table2[[#This Row],[Order Priority]]=Introduction!$B$43,1,0)</f>
        <v>0</v>
      </c>
      <c r="K920" s="49">
        <f>IF(Table2[[#This Row],[Order Priority]]=Introduction!$B$44,1,0)</f>
        <v>0</v>
      </c>
      <c r="L920" s="49">
        <f>IF(Table2[[#This Row],[Order Priority]]=Introduction!$B$45,1,0)</f>
        <v>1</v>
      </c>
      <c r="M920" s="49">
        <f>IF(Table2[[#This Row],[Ship Mode]]=Introduction!$C$42,1,0)</f>
        <v>1</v>
      </c>
      <c r="N920" s="48">
        <f>IF(Table2[[#This Row],[Ship Mode]]=Introduction!$C$44,1,0)</f>
        <v>0</v>
      </c>
      <c r="O920" s="48">
        <f>IF(Table2[[#This Row],[Customer Segment]]=Introduction!$D$45,1,0)</f>
        <v>1</v>
      </c>
      <c r="P920" s="48">
        <f>IF(Table2[[#This Row],[Customer Segment]]=Introduction!$D$42,1,0)</f>
        <v>0</v>
      </c>
      <c r="Q920" s="48">
        <f>IF(Table2[[#This Row],[Customer Segment]]=Introduction!$D$44,1,0)</f>
        <v>0</v>
      </c>
      <c r="R920" s="41">
        <v>659.42</v>
      </c>
      <c r="S9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customFormat="1" x14ac:dyDescent="0.2">
      <c r="A921" s="1" t="s">
        <v>92</v>
      </c>
      <c r="B921" s="1" t="s">
        <v>14</v>
      </c>
      <c r="C921" s="1" t="s">
        <v>47</v>
      </c>
      <c r="D921" s="46">
        <v>0.06</v>
      </c>
      <c r="E921" s="46">
        <v>3.95</v>
      </c>
      <c r="F921" s="46">
        <v>2</v>
      </c>
      <c r="G921" s="46">
        <v>0.53</v>
      </c>
      <c r="H921" s="46">
        <v>-9.68</v>
      </c>
      <c r="I921" s="49">
        <f>IF(Table2[[#This Row],[Order Priority]]=Introduction!$B$42,1,0)</f>
        <v>0</v>
      </c>
      <c r="J921" s="49">
        <f>IF(Table2[[#This Row],[Order Priority]]=Introduction!$B$43,1,0)</f>
        <v>0</v>
      </c>
      <c r="K921" s="49">
        <f>IF(Table2[[#This Row],[Order Priority]]=Introduction!$B$44,1,0)</f>
        <v>0</v>
      </c>
      <c r="L921" s="49">
        <f>IF(Table2[[#This Row],[Order Priority]]=Introduction!$B$45,1,0)</f>
        <v>1</v>
      </c>
      <c r="M921" s="49">
        <f>IF(Table2[[#This Row],[Ship Mode]]=Introduction!$C$42,1,0)</f>
        <v>0</v>
      </c>
      <c r="N921" s="48">
        <f>IF(Table2[[#This Row],[Ship Mode]]=Introduction!$C$44,1,0)</f>
        <v>1</v>
      </c>
      <c r="O921" s="48">
        <f>IF(Table2[[#This Row],[Customer Segment]]=Introduction!$D$45,1,0)</f>
        <v>0</v>
      </c>
      <c r="P921" s="48">
        <f>IF(Table2[[#This Row],[Customer Segment]]=Introduction!$D$42,1,0)</f>
        <v>0</v>
      </c>
      <c r="Q921" s="48">
        <f>IF(Table2[[#This Row],[Customer Segment]]=Introduction!$D$44,1,0)</f>
        <v>1</v>
      </c>
      <c r="R921" s="38">
        <v>19.66</v>
      </c>
      <c r="S9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customFormat="1" x14ac:dyDescent="0.2">
      <c r="A922" s="1" t="s">
        <v>92</v>
      </c>
      <c r="B922" s="1" t="s">
        <v>2</v>
      </c>
      <c r="C922" s="1" t="s">
        <v>70</v>
      </c>
      <c r="D922" s="44">
        <v>7.0000000000000007E-2</v>
      </c>
      <c r="E922" s="44">
        <v>70.98</v>
      </c>
      <c r="F922" s="44">
        <v>30</v>
      </c>
      <c r="G922" s="44">
        <v>0.73</v>
      </c>
      <c r="H922" s="44">
        <v>-222.95</v>
      </c>
      <c r="I922" s="49">
        <f>IF(Table2[[#This Row],[Order Priority]]=Introduction!$B$42,1,0)</f>
        <v>0</v>
      </c>
      <c r="J922" s="49">
        <f>IF(Table2[[#This Row],[Order Priority]]=Introduction!$B$43,1,0)</f>
        <v>0</v>
      </c>
      <c r="K922" s="49">
        <f>IF(Table2[[#This Row],[Order Priority]]=Introduction!$B$44,1,0)</f>
        <v>0</v>
      </c>
      <c r="L922" s="49">
        <f>IF(Table2[[#This Row],[Order Priority]]=Introduction!$B$45,1,0)</f>
        <v>1</v>
      </c>
      <c r="M922" s="49">
        <f>IF(Table2[[#This Row],[Ship Mode]]=Introduction!$C$42,1,0)</f>
        <v>1</v>
      </c>
      <c r="N922" s="48">
        <f>IF(Table2[[#This Row],[Ship Mode]]=Introduction!$C$44,1,0)</f>
        <v>0</v>
      </c>
      <c r="O922" s="48">
        <f>IF(Table2[[#This Row],[Customer Segment]]=Introduction!$D$45,1,0)</f>
        <v>0</v>
      </c>
      <c r="P922" s="48">
        <f>IF(Table2[[#This Row],[Customer Segment]]=Introduction!$D$42,1,0)</f>
        <v>0</v>
      </c>
      <c r="Q922" s="48">
        <f>IF(Table2[[#This Row],[Customer Segment]]=Introduction!$D$44,1,0)</f>
        <v>0</v>
      </c>
      <c r="R922" s="41">
        <v>1373.47</v>
      </c>
      <c r="S9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customFormat="1" x14ac:dyDescent="0.2">
      <c r="A923" s="1" t="s">
        <v>92</v>
      </c>
      <c r="B923" s="1" t="s">
        <v>14</v>
      </c>
      <c r="C923" s="1" t="s">
        <v>47</v>
      </c>
      <c r="D923" s="46">
        <v>0.06</v>
      </c>
      <c r="E923" s="46">
        <v>28.53</v>
      </c>
      <c r="F923" s="46">
        <v>1.49</v>
      </c>
      <c r="G923" s="46">
        <v>0.38</v>
      </c>
      <c r="H923" s="46">
        <v>74.638499999999993</v>
      </c>
      <c r="I923" s="49">
        <f>IF(Table2[[#This Row],[Order Priority]]=Introduction!$B$42,1,0)</f>
        <v>0</v>
      </c>
      <c r="J923" s="49">
        <f>IF(Table2[[#This Row],[Order Priority]]=Introduction!$B$43,1,0)</f>
        <v>0</v>
      </c>
      <c r="K923" s="49">
        <f>IF(Table2[[#This Row],[Order Priority]]=Introduction!$B$44,1,0)</f>
        <v>0</v>
      </c>
      <c r="L923" s="49">
        <f>IF(Table2[[#This Row],[Order Priority]]=Introduction!$B$45,1,0)</f>
        <v>1</v>
      </c>
      <c r="M923" s="49">
        <f>IF(Table2[[#This Row],[Ship Mode]]=Introduction!$C$42,1,0)</f>
        <v>0</v>
      </c>
      <c r="N923" s="48">
        <f>IF(Table2[[#This Row],[Ship Mode]]=Introduction!$C$44,1,0)</f>
        <v>1</v>
      </c>
      <c r="O923" s="48">
        <f>IF(Table2[[#This Row],[Customer Segment]]=Introduction!$D$45,1,0)</f>
        <v>0</v>
      </c>
      <c r="P923" s="48">
        <f>IF(Table2[[#This Row],[Customer Segment]]=Introduction!$D$42,1,0)</f>
        <v>0</v>
      </c>
      <c r="Q923" s="48">
        <f>IF(Table2[[#This Row],[Customer Segment]]=Introduction!$D$44,1,0)</f>
        <v>1</v>
      </c>
      <c r="R923" s="38">
        <v>134.09</v>
      </c>
      <c r="S9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customFormat="1" x14ac:dyDescent="0.2">
      <c r="A924" s="1" t="s">
        <v>92</v>
      </c>
      <c r="B924" s="1" t="s">
        <v>14</v>
      </c>
      <c r="C924" s="1" t="s">
        <v>15</v>
      </c>
      <c r="D924" s="44">
        <v>0.02</v>
      </c>
      <c r="E924" s="44">
        <v>15.42</v>
      </c>
      <c r="F924" s="44">
        <v>5.41</v>
      </c>
      <c r="G924" s="44">
        <v>0.59</v>
      </c>
      <c r="H924" s="44">
        <v>-16.37</v>
      </c>
      <c r="I924" s="49">
        <f>IF(Table2[[#This Row],[Order Priority]]=Introduction!$B$42,1,0)</f>
        <v>0</v>
      </c>
      <c r="J924" s="49">
        <f>IF(Table2[[#This Row],[Order Priority]]=Introduction!$B$43,1,0)</f>
        <v>0</v>
      </c>
      <c r="K924" s="49">
        <f>IF(Table2[[#This Row],[Order Priority]]=Introduction!$B$44,1,0)</f>
        <v>0</v>
      </c>
      <c r="L924" s="49">
        <f>IF(Table2[[#This Row],[Order Priority]]=Introduction!$B$45,1,0)</f>
        <v>1</v>
      </c>
      <c r="M924" s="49">
        <f>IF(Table2[[#This Row],[Ship Mode]]=Introduction!$C$42,1,0)</f>
        <v>0</v>
      </c>
      <c r="N924" s="48">
        <f>IF(Table2[[#This Row],[Ship Mode]]=Introduction!$C$44,1,0)</f>
        <v>1</v>
      </c>
      <c r="O924" s="48">
        <f>IF(Table2[[#This Row],[Customer Segment]]=Introduction!$D$45,1,0)</f>
        <v>0</v>
      </c>
      <c r="P924" s="48">
        <f>IF(Table2[[#This Row],[Customer Segment]]=Introduction!$D$42,1,0)</f>
        <v>1</v>
      </c>
      <c r="Q924" s="48">
        <f>IF(Table2[[#This Row],[Customer Segment]]=Introduction!$D$44,1,0)</f>
        <v>0</v>
      </c>
      <c r="R924" s="41">
        <v>33.840000000000003</v>
      </c>
      <c r="S9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customFormat="1" x14ac:dyDescent="0.2">
      <c r="A925" s="1" t="s">
        <v>46</v>
      </c>
      <c r="B925" s="1" t="s">
        <v>14</v>
      </c>
      <c r="C925" s="1" t="s">
        <v>47</v>
      </c>
      <c r="D925" s="46">
        <v>0.1</v>
      </c>
      <c r="E925" s="46">
        <v>14.28</v>
      </c>
      <c r="F925" s="46">
        <v>2.99</v>
      </c>
      <c r="G925" s="46">
        <v>0.39</v>
      </c>
      <c r="H925" s="46">
        <v>104.9145</v>
      </c>
      <c r="I925" s="49">
        <f>IF(Table2[[#This Row],[Order Priority]]=Introduction!$B$42,1,0)</f>
        <v>0</v>
      </c>
      <c r="J925" s="49">
        <f>IF(Table2[[#This Row],[Order Priority]]=Introduction!$B$43,1,0)</f>
        <v>0</v>
      </c>
      <c r="K925" s="49">
        <f>IF(Table2[[#This Row],[Order Priority]]=Introduction!$B$44,1,0)</f>
        <v>0</v>
      </c>
      <c r="L925" s="49">
        <f>IF(Table2[[#This Row],[Order Priority]]=Introduction!$B$45,1,0)</f>
        <v>0</v>
      </c>
      <c r="M925" s="49">
        <f>IF(Table2[[#This Row],[Ship Mode]]=Introduction!$C$42,1,0)</f>
        <v>0</v>
      </c>
      <c r="N925" s="48">
        <f>IF(Table2[[#This Row],[Ship Mode]]=Introduction!$C$44,1,0)</f>
        <v>1</v>
      </c>
      <c r="O925" s="48">
        <f>IF(Table2[[#This Row],[Customer Segment]]=Introduction!$D$45,1,0)</f>
        <v>0</v>
      </c>
      <c r="P925" s="48">
        <f>IF(Table2[[#This Row],[Customer Segment]]=Introduction!$D$42,1,0)</f>
        <v>0</v>
      </c>
      <c r="Q925" s="48">
        <f>IF(Table2[[#This Row],[Customer Segment]]=Introduction!$D$44,1,0)</f>
        <v>1</v>
      </c>
      <c r="R925" s="38">
        <v>152.05000000000001</v>
      </c>
      <c r="S9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customFormat="1" x14ac:dyDescent="0.2">
      <c r="A926" s="1" t="s">
        <v>1</v>
      </c>
      <c r="B926" s="1" t="s">
        <v>14</v>
      </c>
      <c r="C926" s="1" t="s">
        <v>3</v>
      </c>
      <c r="D926" s="44">
        <v>7.0000000000000007E-2</v>
      </c>
      <c r="E926" s="44">
        <v>5.68</v>
      </c>
      <c r="F926" s="44">
        <v>1.39</v>
      </c>
      <c r="G926" s="44">
        <v>0.38</v>
      </c>
      <c r="H926" s="44">
        <v>18.643799999999999</v>
      </c>
      <c r="I926" s="49">
        <f>IF(Table2[[#This Row],[Order Priority]]=Introduction!$B$42,1,0)</f>
        <v>1</v>
      </c>
      <c r="J926" s="49">
        <f>IF(Table2[[#This Row],[Order Priority]]=Introduction!$B$43,1,0)</f>
        <v>0</v>
      </c>
      <c r="K926" s="49">
        <f>IF(Table2[[#This Row],[Order Priority]]=Introduction!$B$44,1,0)</f>
        <v>0</v>
      </c>
      <c r="L926" s="49">
        <f>IF(Table2[[#This Row],[Order Priority]]=Introduction!$B$45,1,0)</f>
        <v>0</v>
      </c>
      <c r="M926" s="49">
        <f>IF(Table2[[#This Row],[Ship Mode]]=Introduction!$C$42,1,0)</f>
        <v>0</v>
      </c>
      <c r="N926" s="48">
        <f>IF(Table2[[#This Row],[Ship Mode]]=Introduction!$C$44,1,0)</f>
        <v>1</v>
      </c>
      <c r="O926" s="48">
        <f>IF(Table2[[#This Row],[Customer Segment]]=Introduction!$D$45,1,0)</f>
        <v>1</v>
      </c>
      <c r="P926" s="48">
        <f>IF(Table2[[#This Row],[Customer Segment]]=Introduction!$D$42,1,0)</f>
        <v>0</v>
      </c>
      <c r="Q926" s="48">
        <f>IF(Table2[[#This Row],[Customer Segment]]=Introduction!$D$44,1,0)</f>
        <v>0</v>
      </c>
      <c r="R926" s="41">
        <v>27.02</v>
      </c>
      <c r="S9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customFormat="1" x14ac:dyDescent="0.2">
      <c r="A927" s="1" t="s">
        <v>1</v>
      </c>
      <c r="B927" s="1" t="s">
        <v>14</v>
      </c>
      <c r="C927" s="1" t="s">
        <v>3</v>
      </c>
      <c r="D927" s="46">
        <v>0.06</v>
      </c>
      <c r="E927" s="46">
        <v>22.84</v>
      </c>
      <c r="F927" s="46">
        <v>11.54</v>
      </c>
      <c r="G927" s="46">
        <v>0.39</v>
      </c>
      <c r="H927" s="46">
        <v>-31.24</v>
      </c>
      <c r="I927" s="49">
        <f>IF(Table2[[#This Row],[Order Priority]]=Introduction!$B$42,1,0)</f>
        <v>1</v>
      </c>
      <c r="J927" s="49">
        <f>IF(Table2[[#This Row],[Order Priority]]=Introduction!$B$43,1,0)</f>
        <v>0</v>
      </c>
      <c r="K927" s="49">
        <f>IF(Table2[[#This Row],[Order Priority]]=Introduction!$B$44,1,0)</f>
        <v>0</v>
      </c>
      <c r="L927" s="49">
        <f>IF(Table2[[#This Row],[Order Priority]]=Introduction!$B$45,1,0)</f>
        <v>0</v>
      </c>
      <c r="M927" s="49">
        <f>IF(Table2[[#This Row],[Ship Mode]]=Introduction!$C$42,1,0)</f>
        <v>0</v>
      </c>
      <c r="N927" s="48">
        <f>IF(Table2[[#This Row],[Ship Mode]]=Introduction!$C$44,1,0)</f>
        <v>1</v>
      </c>
      <c r="O927" s="48">
        <f>IF(Table2[[#This Row],[Customer Segment]]=Introduction!$D$45,1,0)</f>
        <v>1</v>
      </c>
      <c r="P927" s="48">
        <f>IF(Table2[[#This Row],[Customer Segment]]=Introduction!$D$42,1,0)</f>
        <v>0</v>
      </c>
      <c r="Q927" s="48">
        <f>IF(Table2[[#This Row],[Customer Segment]]=Introduction!$D$44,1,0)</f>
        <v>0</v>
      </c>
      <c r="R927" s="38">
        <v>27.67</v>
      </c>
      <c r="S9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customFormat="1" x14ac:dyDescent="0.2">
      <c r="A928" s="1" t="s">
        <v>1</v>
      </c>
      <c r="B928" s="1" t="s">
        <v>2</v>
      </c>
      <c r="C928" s="1" t="s">
        <v>3</v>
      </c>
      <c r="D928" s="44">
        <v>0.06</v>
      </c>
      <c r="E928" s="44">
        <v>200.97</v>
      </c>
      <c r="F928" s="44">
        <v>15.59</v>
      </c>
      <c r="G928" s="44">
        <v>0.36</v>
      </c>
      <c r="H928" s="44">
        <v>531.61800000000005</v>
      </c>
      <c r="I928" s="49">
        <f>IF(Table2[[#This Row],[Order Priority]]=Introduction!$B$42,1,0)</f>
        <v>1</v>
      </c>
      <c r="J928" s="49">
        <f>IF(Table2[[#This Row],[Order Priority]]=Introduction!$B$43,1,0)</f>
        <v>0</v>
      </c>
      <c r="K928" s="49">
        <f>IF(Table2[[#This Row],[Order Priority]]=Introduction!$B$44,1,0)</f>
        <v>0</v>
      </c>
      <c r="L928" s="49">
        <f>IF(Table2[[#This Row],[Order Priority]]=Introduction!$B$45,1,0)</f>
        <v>0</v>
      </c>
      <c r="M928" s="49">
        <f>IF(Table2[[#This Row],[Ship Mode]]=Introduction!$C$42,1,0)</f>
        <v>1</v>
      </c>
      <c r="N928" s="48">
        <f>IF(Table2[[#This Row],[Ship Mode]]=Introduction!$C$44,1,0)</f>
        <v>0</v>
      </c>
      <c r="O928" s="48">
        <f>IF(Table2[[#This Row],[Customer Segment]]=Introduction!$D$45,1,0)</f>
        <v>1</v>
      </c>
      <c r="P928" s="48">
        <f>IF(Table2[[#This Row],[Customer Segment]]=Introduction!$D$42,1,0)</f>
        <v>0</v>
      </c>
      <c r="Q928" s="48">
        <f>IF(Table2[[#This Row],[Customer Segment]]=Introduction!$D$44,1,0)</f>
        <v>0</v>
      </c>
      <c r="R928" s="41">
        <v>1348.83</v>
      </c>
      <c r="S9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customFormat="1" x14ac:dyDescent="0.2">
      <c r="A929" s="1" t="s">
        <v>1</v>
      </c>
      <c r="B929" s="1" t="s">
        <v>14</v>
      </c>
      <c r="C929" s="1" t="s">
        <v>70</v>
      </c>
      <c r="D929" s="46">
        <v>0.08</v>
      </c>
      <c r="E929" s="46">
        <v>46.89</v>
      </c>
      <c r="F929" s="46">
        <v>5.0999999999999996</v>
      </c>
      <c r="G929" s="46">
        <v>0.46</v>
      </c>
      <c r="H929" s="46">
        <v>507.63299999999998</v>
      </c>
      <c r="I929" s="49">
        <f>IF(Table2[[#This Row],[Order Priority]]=Introduction!$B$42,1,0)</f>
        <v>1</v>
      </c>
      <c r="J929" s="49">
        <f>IF(Table2[[#This Row],[Order Priority]]=Introduction!$B$43,1,0)</f>
        <v>0</v>
      </c>
      <c r="K929" s="49">
        <f>IF(Table2[[#This Row],[Order Priority]]=Introduction!$B$44,1,0)</f>
        <v>0</v>
      </c>
      <c r="L929" s="49">
        <f>IF(Table2[[#This Row],[Order Priority]]=Introduction!$B$45,1,0)</f>
        <v>0</v>
      </c>
      <c r="M929" s="49">
        <f>IF(Table2[[#This Row],[Ship Mode]]=Introduction!$C$42,1,0)</f>
        <v>0</v>
      </c>
      <c r="N929" s="48">
        <f>IF(Table2[[#This Row],[Ship Mode]]=Introduction!$C$44,1,0)</f>
        <v>1</v>
      </c>
      <c r="O929" s="48">
        <f>IF(Table2[[#This Row],[Customer Segment]]=Introduction!$D$45,1,0)</f>
        <v>0</v>
      </c>
      <c r="P929" s="48">
        <f>IF(Table2[[#This Row],[Customer Segment]]=Introduction!$D$42,1,0)</f>
        <v>0</v>
      </c>
      <c r="Q929" s="48">
        <f>IF(Table2[[#This Row],[Customer Segment]]=Introduction!$D$44,1,0)</f>
        <v>0</v>
      </c>
      <c r="R929" s="38">
        <v>735.7</v>
      </c>
      <c r="S9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customFormat="1" x14ac:dyDescent="0.2">
      <c r="A930" s="1" t="s">
        <v>1</v>
      </c>
      <c r="B930" s="1" t="s">
        <v>14</v>
      </c>
      <c r="C930" s="1" t="s">
        <v>70</v>
      </c>
      <c r="D930" s="44">
        <v>0.05</v>
      </c>
      <c r="E930" s="44">
        <v>12.98</v>
      </c>
      <c r="F930" s="44">
        <v>3.14</v>
      </c>
      <c r="G930" s="44">
        <v>0.6</v>
      </c>
      <c r="H930" s="44">
        <v>38.229999999999997</v>
      </c>
      <c r="I930" s="49">
        <f>IF(Table2[[#This Row],[Order Priority]]=Introduction!$B$42,1,0)</f>
        <v>1</v>
      </c>
      <c r="J930" s="49">
        <f>IF(Table2[[#This Row],[Order Priority]]=Introduction!$B$43,1,0)</f>
        <v>0</v>
      </c>
      <c r="K930" s="49">
        <f>IF(Table2[[#This Row],[Order Priority]]=Introduction!$B$44,1,0)</f>
        <v>0</v>
      </c>
      <c r="L930" s="49">
        <f>IF(Table2[[#This Row],[Order Priority]]=Introduction!$B$45,1,0)</f>
        <v>0</v>
      </c>
      <c r="M930" s="49">
        <f>IF(Table2[[#This Row],[Ship Mode]]=Introduction!$C$42,1,0)</f>
        <v>0</v>
      </c>
      <c r="N930" s="48">
        <f>IF(Table2[[#This Row],[Ship Mode]]=Introduction!$C$44,1,0)</f>
        <v>1</v>
      </c>
      <c r="O930" s="48">
        <f>IF(Table2[[#This Row],[Customer Segment]]=Introduction!$D$45,1,0)</f>
        <v>0</v>
      </c>
      <c r="P930" s="48">
        <f>IF(Table2[[#This Row],[Customer Segment]]=Introduction!$D$42,1,0)</f>
        <v>0</v>
      </c>
      <c r="Q930" s="48">
        <f>IF(Table2[[#This Row],[Customer Segment]]=Introduction!$D$44,1,0)</f>
        <v>0</v>
      </c>
      <c r="R930" s="41">
        <v>225.59</v>
      </c>
      <c r="S9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customFormat="1" x14ac:dyDescent="0.2">
      <c r="A931" s="1" t="s">
        <v>1</v>
      </c>
      <c r="B931" s="1" t="s">
        <v>63</v>
      </c>
      <c r="C931" s="1" t="s">
        <v>70</v>
      </c>
      <c r="D931" s="46">
        <v>0.01</v>
      </c>
      <c r="E931" s="46">
        <v>10.64</v>
      </c>
      <c r="F931" s="46">
        <v>5.16</v>
      </c>
      <c r="G931" s="46">
        <v>0.56999999999999995</v>
      </c>
      <c r="H931" s="46">
        <v>-11.69</v>
      </c>
      <c r="I931" s="49">
        <f>IF(Table2[[#This Row],[Order Priority]]=Introduction!$B$42,1,0)</f>
        <v>1</v>
      </c>
      <c r="J931" s="49">
        <f>IF(Table2[[#This Row],[Order Priority]]=Introduction!$B$43,1,0)</f>
        <v>0</v>
      </c>
      <c r="K931" s="49">
        <f>IF(Table2[[#This Row],[Order Priority]]=Introduction!$B$44,1,0)</f>
        <v>0</v>
      </c>
      <c r="L931" s="49">
        <f>IF(Table2[[#This Row],[Order Priority]]=Introduction!$B$45,1,0)</f>
        <v>0</v>
      </c>
      <c r="M931" s="49">
        <f>IF(Table2[[#This Row],[Ship Mode]]=Introduction!$C$42,1,0)</f>
        <v>0</v>
      </c>
      <c r="N931" s="48">
        <f>IF(Table2[[#This Row],[Ship Mode]]=Introduction!$C$44,1,0)</f>
        <v>0</v>
      </c>
      <c r="O931" s="48">
        <f>IF(Table2[[#This Row],[Customer Segment]]=Introduction!$D$45,1,0)</f>
        <v>0</v>
      </c>
      <c r="P931" s="48">
        <f>IF(Table2[[#This Row],[Customer Segment]]=Introduction!$D$42,1,0)</f>
        <v>0</v>
      </c>
      <c r="Q931" s="48">
        <f>IF(Table2[[#This Row],[Customer Segment]]=Introduction!$D$44,1,0)</f>
        <v>0</v>
      </c>
      <c r="R931" s="38">
        <v>58.52</v>
      </c>
      <c r="S9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customFormat="1" x14ac:dyDescent="0.2">
      <c r="A932" s="1" t="s">
        <v>1</v>
      </c>
      <c r="B932" s="1" t="s">
        <v>14</v>
      </c>
      <c r="C932" s="1" t="s">
        <v>3</v>
      </c>
      <c r="D932" s="44">
        <v>0.17</v>
      </c>
      <c r="E932" s="44">
        <v>14.89</v>
      </c>
      <c r="F932" s="44">
        <v>13.56</v>
      </c>
      <c r="G932" s="44">
        <v>0.57999999999999996</v>
      </c>
      <c r="H932" s="44">
        <v>-9.1300000000000008</v>
      </c>
      <c r="I932" s="49">
        <f>IF(Table2[[#This Row],[Order Priority]]=Introduction!$B$42,1,0)</f>
        <v>1</v>
      </c>
      <c r="J932" s="49">
        <f>IF(Table2[[#This Row],[Order Priority]]=Introduction!$B$43,1,0)</f>
        <v>0</v>
      </c>
      <c r="K932" s="49">
        <f>IF(Table2[[#This Row],[Order Priority]]=Introduction!$B$44,1,0)</f>
        <v>0</v>
      </c>
      <c r="L932" s="49">
        <f>IF(Table2[[#This Row],[Order Priority]]=Introduction!$B$45,1,0)</f>
        <v>0</v>
      </c>
      <c r="M932" s="49">
        <f>IF(Table2[[#This Row],[Ship Mode]]=Introduction!$C$42,1,0)</f>
        <v>0</v>
      </c>
      <c r="N932" s="48">
        <f>IF(Table2[[#This Row],[Ship Mode]]=Introduction!$C$44,1,0)</f>
        <v>1</v>
      </c>
      <c r="O932" s="48">
        <f>IF(Table2[[#This Row],[Customer Segment]]=Introduction!$D$45,1,0)</f>
        <v>1</v>
      </c>
      <c r="P932" s="48">
        <f>IF(Table2[[#This Row],[Customer Segment]]=Introduction!$D$42,1,0)</f>
        <v>0</v>
      </c>
      <c r="Q932" s="48">
        <f>IF(Table2[[#This Row],[Customer Segment]]=Introduction!$D$44,1,0)</f>
        <v>0</v>
      </c>
      <c r="R932" s="41">
        <v>27.96</v>
      </c>
      <c r="S9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customFormat="1" x14ac:dyDescent="0.2">
      <c r="A933" s="1" t="s">
        <v>1</v>
      </c>
      <c r="B933" s="1" t="s">
        <v>14</v>
      </c>
      <c r="C933" s="1" t="s">
        <v>15</v>
      </c>
      <c r="D933" s="46">
        <v>7.0000000000000007E-2</v>
      </c>
      <c r="E933" s="46">
        <v>35.99</v>
      </c>
      <c r="F933" s="46">
        <v>5</v>
      </c>
      <c r="G933" s="46">
        <v>0.82</v>
      </c>
      <c r="H933" s="46">
        <v>-299.81420000000003</v>
      </c>
      <c r="I933" s="49">
        <f>IF(Table2[[#This Row],[Order Priority]]=Introduction!$B$42,1,0)</f>
        <v>1</v>
      </c>
      <c r="J933" s="49">
        <f>IF(Table2[[#This Row],[Order Priority]]=Introduction!$B$43,1,0)</f>
        <v>0</v>
      </c>
      <c r="K933" s="49">
        <f>IF(Table2[[#This Row],[Order Priority]]=Introduction!$B$44,1,0)</f>
        <v>0</v>
      </c>
      <c r="L933" s="49">
        <f>IF(Table2[[#This Row],[Order Priority]]=Introduction!$B$45,1,0)</f>
        <v>0</v>
      </c>
      <c r="M933" s="49">
        <f>IF(Table2[[#This Row],[Ship Mode]]=Introduction!$C$42,1,0)</f>
        <v>0</v>
      </c>
      <c r="N933" s="48">
        <f>IF(Table2[[#This Row],[Ship Mode]]=Introduction!$C$44,1,0)</f>
        <v>1</v>
      </c>
      <c r="O933" s="48">
        <f>IF(Table2[[#This Row],[Customer Segment]]=Introduction!$D$45,1,0)</f>
        <v>0</v>
      </c>
      <c r="P933" s="48">
        <f>IF(Table2[[#This Row],[Customer Segment]]=Introduction!$D$42,1,0)</f>
        <v>1</v>
      </c>
      <c r="Q933" s="48">
        <f>IF(Table2[[#This Row],[Customer Segment]]=Introduction!$D$44,1,0)</f>
        <v>0</v>
      </c>
      <c r="R933" s="38">
        <v>31.71</v>
      </c>
      <c r="S9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customFormat="1" x14ac:dyDescent="0.2">
      <c r="A934" s="1" t="s">
        <v>23</v>
      </c>
      <c r="B934" s="1" t="s">
        <v>2</v>
      </c>
      <c r="C934" s="1" t="s">
        <v>3</v>
      </c>
      <c r="D934" s="44">
        <v>0.02</v>
      </c>
      <c r="E934" s="44">
        <v>500.98</v>
      </c>
      <c r="F934" s="44">
        <v>41.44</v>
      </c>
      <c r="G934" s="44">
        <v>0.66</v>
      </c>
      <c r="H934" s="44">
        <v>2568.4629</v>
      </c>
      <c r="I934" s="49">
        <f>IF(Table2[[#This Row],[Order Priority]]=Introduction!$B$42,1,0)</f>
        <v>0</v>
      </c>
      <c r="J934" s="49">
        <f>IF(Table2[[#This Row],[Order Priority]]=Introduction!$B$43,1,0)</f>
        <v>0</v>
      </c>
      <c r="K934" s="49">
        <f>IF(Table2[[#This Row],[Order Priority]]=Introduction!$B$44,1,0)</f>
        <v>1</v>
      </c>
      <c r="L934" s="49">
        <f>IF(Table2[[#This Row],[Order Priority]]=Introduction!$B$45,1,0)</f>
        <v>0</v>
      </c>
      <c r="M934" s="49">
        <f>IF(Table2[[#This Row],[Ship Mode]]=Introduction!$C$42,1,0)</f>
        <v>1</v>
      </c>
      <c r="N934" s="48">
        <f>IF(Table2[[#This Row],[Ship Mode]]=Introduction!$C$44,1,0)</f>
        <v>0</v>
      </c>
      <c r="O934" s="48">
        <f>IF(Table2[[#This Row],[Customer Segment]]=Introduction!$D$45,1,0)</f>
        <v>1</v>
      </c>
      <c r="P934" s="48">
        <f>IF(Table2[[#This Row],[Customer Segment]]=Introduction!$D$42,1,0)</f>
        <v>0</v>
      </c>
      <c r="Q934" s="48">
        <f>IF(Table2[[#This Row],[Customer Segment]]=Introduction!$D$44,1,0)</f>
        <v>0</v>
      </c>
      <c r="R934" s="41">
        <v>3722.41</v>
      </c>
      <c r="S9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customFormat="1" x14ac:dyDescent="0.2">
      <c r="A935" s="1" t="s">
        <v>23</v>
      </c>
      <c r="B935" s="1" t="s">
        <v>14</v>
      </c>
      <c r="C935" s="1" t="s">
        <v>15</v>
      </c>
      <c r="D935" s="46">
        <v>0.09</v>
      </c>
      <c r="E935" s="46">
        <v>60.98</v>
      </c>
      <c r="F935" s="46">
        <v>49</v>
      </c>
      <c r="G935" s="46">
        <v>0.59</v>
      </c>
      <c r="H935" s="46">
        <v>-954.75800000000004</v>
      </c>
      <c r="I935" s="49">
        <f>IF(Table2[[#This Row],[Order Priority]]=Introduction!$B$42,1,0)</f>
        <v>0</v>
      </c>
      <c r="J935" s="49">
        <f>IF(Table2[[#This Row],[Order Priority]]=Introduction!$B$43,1,0)</f>
        <v>0</v>
      </c>
      <c r="K935" s="49">
        <f>IF(Table2[[#This Row],[Order Priority]]=Introduction!$B$44,1,0)</f>
        <v>1</v>
      </c>
      <c r="L935" s="49">
        <f>IF(Table2[[#This Row],[Order Priority]]=Introduction!$B$45,1,0)</f>
        <v>0</v>
      </c>
      <c r="M935" s="49">
        <f>IF(Table2[[#This Row],[Ship Mode]]=Introduction!$C$42,1,0)</f>
        <v>0</v>
      </c>
      <c r="N935" s="48">
        <f>IF(Table2[[#This Row],[Ship Mode]]=Introduction!$C$44,1,0)</f>
        <v>1</v>
      </c>
      <c r="O935" s="48">
        <f>IF(Table2[[#This Row],[Customer Segment]]=Introduction!$D$45,1,0)</f>
        <v>0</v>
      </c>
      <c r="P935" s="48">
        <f>IF(Table2[[#This Row],[Customer Segment]]=Introduction!$D$42,1,0)</f>
        <v>1</v>
      </c>
      <c r="Q935" s="48">
        <f>IF(Table2[[#This Row],[Customer Segment]]=Introduction!$D$44,1,0)</f>
        <v>0</v>
      </c>
      <c r="R935" s="38">
        <v>879.62</v>
      </c>
      <c r="S9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customFormat="1" x14ac:dyDescent="0.2">
      <c r="A936" s="1" t="s">
        <v>23</v>
      </c>
      <c r="B936" s="1" t="s">
        <v>14</v>
      </c>
      <c r="C936" s="1" t="s">
        <v>15</v>
      </c>
      <c r="D936" s="44">
        <v>0.05</v>
      </c>
      <c r="E936" s="44">
        <v>29.89</v>
      </c>
      <c r="F936" s="44">
        <v>1.99</v>
      </c>
      <c r="G936" s="44">
        <v>0.5</v>
      </c>
      <c r="H936" s="44">
        <v>219.4734</v>
      </c>
      <c r="I936" s="49">
        <f>IF(Table2[[#This Row],[Order Priority]]=Introduction!$B$42,1,0)</f>
        <v>0</v>
      </c>
      <c r="J936" s="49">
        <f>IF(Table2[[#This Row],[Order Priority]]=Introduction!$B$43,1,0)</f>
        <v>0</v>
      </c>
      <c r="K936" s="49">
        <f>IF(Table2[[#This Row],[Order Priority]]=Introduction!$B$44,1,0)</f>
        <v>1</v>
      </c>
      <c r="L936" s="49">
        <f>IF(Table2[[#This Row],[Order Priority]]=Introduction!$B$45,1,0)</f>
        <v>0</v>
      </c>
      <c r="M936" s="49">
        <f>IF(Table2[[#This Row],[Ship Mode]]=Introduction!$C$42,1,0)</f>
        <v>0</v>
      </c>
      <c r="N936" s="48">
        <f>IF(Table2[[#This Row],[Ship Mode]]=Introduction!$C$44,1,0)</f>
        <v>1</v>
      </c>
      <c r="O936" s="48">
        <f>IF(Table2[[#This Row],[Customer Segment]]=Introduction!$D$45,1,0)</f>
        <v>0</v>
      </c>
      <c r="P936" s="48">
        <f>IF(Table2[[#This Row],[Customer Segment]]=Introduction!$D$42,1,0)</f>
        <v>1</v>
      </c>
      <c r="Q936" s="48">
        <f>IF(Table2[[#This Row],[Customer Segment]]=Introduction!$D$44,1,0)</f>
        <v>0</v>
      </c>
      <c r="R936" s="41">
        <v>361.19</v>
      </c>
      <c r="S9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customFormat="1" x14ac:dyDescent="0.2">
      <c r="A937" s="1" t="s">
        <v>23</v>
      </c>
      <c r="B937" s="1" t="s">
        <v>14</v>
      </c>
      <c r="C937" s="1" t="s">
        <v>3</v>
      </c>
      <c r="D937" s="46">
        <v>0.05</v>
      </c>
      <c r="E937" s="46">
        <v>3.98</v>
      </c>
      <c r="F937" s="46">
        <v>5.26</v>
      </c>
      <c r="G937" s="46">
        <v>0.38</v>
      </c>
      <c r="H937" s="46">
        <v>-152.52449999999999</v>
      </c>
      <c r="I937" s="49">
        <f>IF(Table2[[#This Row],[Order Priority]]=Introduction!$B$42,1,0)</f>
        <v>0</v>
      </c>
      <c r="J937" s="49">
        <f>IF(Table2[[#This Row],[Order Priority]]=Introduction!$B$43,1,0)</f>
        <v>0</v>
      </c>
      <c r="K937" s="49">
        <f>IF(Table2[[#This Row],[Order Priority]]=Introduction!$B$44,1,0)</f>
        <v>1</v>
      </c>
      <c r="L937" s="49">
        <f>IF(Table2[[#This Row],[Order Priority]]=Introduction!$B$45,1,0)</f>
        <v>0</v>
      </c>
      <c r="M937" s="49">
        <f>IF(Table2[[#This Row],[Ship Mode]]=Introduction!$C$42,1,0)</f>
        <v>0</v>
      </c>
      <c r="N937" s="48">
        <f>IF(Table2[[#This Row],[Ship Mode]]=Introduction!$C$44,1,0)</f>
        <v>1</v>
      </c>
      <c r="O937" s="48">
        <f>IF(Table2[[#This Row],[Customer Segment]]=Introduction!$D$45,1,0)</f>
        <v>1</v>
      </c>
      <c r="P937" s="48">
        <f>IF(Table2[[#This Row],[Customer Segment]]=Introduction!$D$42,1,0)</f>
        <v>0</v>
      </c>
      <c r="Q937" s="48">
        <f>IF(Table2[[#This Row],[Customer Segment]]=Introduction!$D$44,1,0)</f>
        <v>0</v>
      </c>
      <c r="R937" s="38">
        <v>49.44</v>
      </c>
      <c r="S9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customFormat="1" x14ac:dyDescent="0.2">
      <c r="A938" s="1" t="s">
        <v>23</v>
      </c>
      <c r="B938" s="1" t="s">
        <v>14</v>
      </c>
      <c r="C938" s="1" t="s">
        <v>3</v>
      </c>
      <c r="D938" s="44">
        <v>0.01</v>
      </c>
      <c r="E938" s="44">
        <v>6.48</v>
      </c>
      <c r="F938" s="44">
        <v>5.4</v>
      </c>
      <c r="G938" s="44">
        <v>0.37</v>
      </c>
      <c r="H938" s="44">
        <v>-18.850000000000001</v>
      </c>
      <c r="I938" s="49">
        <f>IF(Table2[[#This Row],[Order Priority]]=Introduction!$B$42,1,0)</f>
        <v>0</v>
      </c>
      <c r="J938" s="49">
        <f>IF(Table2[[#This Row],[Order Priority]]=Introduction!$B$43,1,0)</f>
        <v>0</v>
      </c>
      <c r="K938" s="49">
        <f>IF(Table2[[#This Row],[Order Priority]]=Introduction!$B$44,1,0)</f>
        <v>1</v>
      </c>
      <c r="L938" s="49">
        <f>IF(Table2[[#This Row],[Order Priority]]=Introduction!$B$45,1,0)</f>
        <v>0</v>
      </c>
      <c r="M938" s="49">
        <f>IF(Table2[[#This Row],[Ship Mode]]=Introduction!$C$42,1,0)</f>
        <v>0</v>
      </c>
      <c r="N938" s="48">
        <f>IF(Table2[[#This Row],[Ship Mode]]=Introduction!$C$44,1,0)</f>
        <v>1</v>
      </c>
      <c r="O938" s="48">
        <f>IF(Table2[[#This Row],[Customer Segment]]=Introduction!$D$45,1,0)</f>
        <v>1</v>
      </c>
      <c r="P938" s="48">
        <f>IF(Table2[[#This Row],[Customer Segment]]=Introduction!$D$42,1,0)</f>
        <v>0</v>
      </c>
      <c r="Q938" s="48">
        <f>IF(Table2[[#This Row],[Customer Segment]]=Introduction!$D$44,1,0)</f>
        <v>0</v>
      </c>
      <c r="R938" s="41">
        <v>14.29</v>
      </c>
      <c r="S9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customFormat="1" x14ac:dyDescent="0.2">
      <c r="A939" s="1" t="s">
        <v>46</v>
      </c>
      <c r="B939" s="1" t="s">
        <v>14</v>
      </c>
      <c r="C939" s="1" t="s">
        <v>3</v>
      </c>
      <c r="D939" s="46">
        <v>0.04</v>
      </c>
      <c r="E939" s="46">
        <v>4.9800000000000004</v>
      </c>
      <c r="F939" s="46">
        <v>4.62</v>
      </c>
      <c r="G939" s="46">
        <v>0.64</v>
      </c>
      <c r="H939" s="46">
        <v>-135.16</v>
      </c>
      <c r="I939" s="49">
        <f>IF(Table2[[#This Row],[Order Priority]]=Introduction!$B$42,1,0)</f>
        <v>0</v>
      </c>
      <c r="J939" s="49">
        <f>IF(Table2[[#This Row],[Order Priority]]=Introduction!$B$43,1,0)</f>
        <v>0</v>
      </c>
      <c r="K939" s="49">
        <f>IF(Table2[[#This Row],[Order Priority]]=Introduction!$B$44,1,0)</f>
        <v>0</v>
      </c>
      <c r="L939" s="49">
        <f>IF(Table2[[#This Row],[Order Priority]]=Introduction!$B$45,1,0)</f>
        <v>0</v>
      </c>
      <c r="M939" s="49">
        <f>IF(Table2[[#This Row],[Ship Mode]]=Introduction!$C$42,1,0)</f>
        <v>0</v>
      </c>
      <c r="N939" s="48">
        <f>IF(Table2[[#This Row],[Ship Mode]]=Introduction!$C$44,1,0)</f>
        <v>1</v>
      </c>
      <c r="O939" s="48">
        <f>IF(Table2[[#This Row],[Customer Segment]]=Introduction!$D$45,1,0)</f>
        <v>1</v>
      </c>
      <c r="P939" s="48">
        <f>IF(Table2[[#This Row],[Customer Segment]]=Introduction!$D$42,1,0)</f>
        <v>0</v>
      </c>
      <c r="Q939" s="48">
        <f>IF(Table2[[#This Row],[Customer Segment]]=Introduction!$D$44,1,0)</f>
        <v>0</v>
      </c>
      <c r="R939" s="38">
        <v>102.54</v>
      </c>
      <c r="S9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customFormat="1" x14ac:dyDescent="0.2">
      <c r="A940" s="1" t="s">
        <v>46</v>
      </c>
      <c r="B940" s="1" t="s">
        <v>14</v>
      </c>
      <c r="C940" s="1" t="s">
        <v>70</v>
      </c>
      <c r="D940" s="44">
        <v>0.01</v>
      </c>
      <c r="E940" s="44">
        <v>18.97</v>
      </c>
      <c r="F940" s="44">
        <v>9.0299999999999994</v>
      </c>
      <c r="G940" s="44">
        <v>0.37</v>
      </c>
      <c r="H940" s="44">
        <v>-12.0267</v>
      </c>
      <c r="I940" s="49">
        <f>IF(Table2[[#This Row],[Order Priority]]=Introduction!$B$42,1,0)</f>
        <v>0</v>
      </c>
      <c r="J940" s="49">
        <f>IF(Table2[[#This Row],[Order Priority]]=Introduction!$B$43,1,0)</f>
        <v>0</v>
      </c>
      <c r="K940" s="49">
        <f>IF(Table2[[#This Row],[Order Priority]]=Introduction!$B$44,1,0)</f>
        <v>0</v>
      </c>
      <c r="L940" s="49">
        <f>IF(Table2[[#This Row],[Order Priority]]=Introduction!$B$45,1,0)</f>
        <v>0</v>
      </c>
      <c r="M940" s="49">
        <f>IF(Table2[[#This Row],[Ship Mode]]=Introduction!$C$42,1,0)</f>
        <v>0</v>
      </c>
      <c r="N940" s="48">
        <f>IF(Table2[[#This Row],[Ship Mode]]=Introduction!$C$44,1,0)</f>
        <v>1</v>
      </c>
      <c r="O940" s="48">
        <f>IF(Table2[[#This Row],[Customer Segment]]=Introduction!$D$45,1,0)</f>
        <v>0</v>
      </c>
      <c r="P940" s="48">
        <f>IF(Table2[[#This Row],[Customer Segment]]=Introduction!$D$42,1,0)</f>
        <v>0</v>
      </c>
      <c r="Q940" s="48">
        <f>IF(Table2[[#This Row],[Customer Segment]]=Introduction!$D$44,1,0)</f>
        <v>0</v>
      </c>
      <c r="R940" s="41">
        <v>164.67</v>
      </c>
      <c r="S9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customFormat="1" x14ac:dyDescent="0.2">
      <c r="A941" s="1" t="s">
        <v>46</v>
      </c>
      <c r="B941" s="1" t="s">
        <v>14</v>
      </c>
      <c r="C941" s="1" t="s">
        <v>70</v>
      </c>
      <c r="D941" s="46">
        <v>0.03</v>
      </c>
      <c r="E941" s="46">
        <v>12.28</v>
      </c>
      <c r="F941" s="46">
        <v>4.8600000000000003</v>
      </c>
      <c r="G941" s="46">
        <v>0.38</v>
      </c>
      <c r="H941" s="46">
        <v>122.508</v>
      </c>
      <c r="I941" s="49">
        <f>IF(Table2[[#This Row],[Order Priority]]=Introduction!$B$42,1,0)</f>
        <v>0</v>
      </c>
      <c r="J941" s="49">
        <f>IF(Table2[[#This Row],[Order Priority]]=Introduction!$B$43,1,0)</f>
        <v>0</v>
      </c>
      <c r="K941" s="49">
        <f>IF(Table2[[#This Row],[Order Priority]]=Introduction!$B$44,1,0)</f>
        <v>0</v>
      </c>
      <c r="L941" s="49">
        <f>IF(Table2[[#This Row],[Order Priority]]=Introduction!$B$45,1,0)</f>
        <v>0</v>
      </c>
      <c r="M941" s="49">
        <f>IF(Table2[[#This Row],[Ship Mode]]=Introduction!$C$42,1,0)</f>
        <v>0</v>
      </c>
      <c r="N941" s="48">
        <f>IF(Table2[[#This Row],[Ship Mode]]=Introduction!$C$44,1,0)</f>
        <v>1</v>
      </c>
      <c r="O941" s="48">
        <f>IF(Table2[[#This Row],[Customer Segment]]=Introduction!$D$45,1,0)</f>
        <v>0</v>
      </c>
      <c r="P941" s="48">
        <f>IF(Table2[[#This Row],[Customer Segment]]=Introduction!$D$42,1,0)</f>
        <v>0</v>
      </c>
      <c r="Q941" s="48">
        <f>IF(Table2[[#This Row],[Customer Segment]]=Introduction!$D$44,1,0)</f>
        <v>0</v>
      </c>
      <c r="R941" s="38">
        <v>72.739999999999995</v>
      </c>
      <c r="S9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customFormat="1" x14ac:dyDescent="0.2">
      <c r="A942" s="1" t="s">
        <v>46</v>
      </c>
      <c r="B942" s="1" t="s">
        <v>63</v>
      </c>
      <c r="C942" s="1" t="s">
        <v>70</v>
      </c>
      <c r="D942" s="44">
        <v>0.05</v>
      </c>
      <c r="E942" s="44">
        <v>34.99</v>
      </c>
      <c r="F942" s="44">
        <v>7.73</v>
      </c>
      <c r="G942" s="44">
        <v>0.59</v>
      </c>
      <c r="H942" s="44">
        <v>-12.0267</v>
      </c>
      <c r="I942" s="49">
        <f>IF(Table2[[#This Row],[Order Priority]]=Introduction!$B$42,1,0)</f>
        <v>0</v>
      </c>
      <c r="J942" s="49">
        <f>IF(Table2[[#This Row],[Order Priority]]=Introduction!$B$43,1,0)</f>
        <v>0</v>
      </c>
      <c r="K942" s="49">
        <f>IF(Table2[[#This Row],[Order Priority]]=Introduction!$B$44,1,0)</f>
        <v>0</v>
      </c>
      <c r="L942" s="49">
        <f>IF(Table2[[#This Row],[Order Priority]]=Introduction!$B$45,1,0)</f>
        <v>0</v>
      </c>
      <c r="M942" s="49">
        <f>IF(Table2[[#This Row],[Ship Mode]]=Introduction!$C$42,1,0)</f>
        <v>0</v>
      </c>
      <c r="N942" s="48">
        <f>IF(Table2[[#This Row],[Ship Mode]]=Introduction!$C$44,1,0)</f>
        <v>0</v>
      </c>
      <c r="O942" s="48">
        <f>IF(Table2[[#This Row],[Customer Segment]]=Introduction!$D$45,1,0)</f>
        <v>0</v>
      </c>
      <c r="P942" s="48">
        <f>IF(Table2[[#This Row],[Customer Segment]]=Introduction!$D$42,1,0)</f>
        <v>0</v>
      </c>
      <c r="Q942" s="48">
        <f>IF(Table2[[#This Row],[Customer Segment]]=Introduction!$D$44,1,0)</f>
        <v>0</v>
      </c>
      <c r="R942" s="41">
        <v>418.75</v>
      </c>
      <c r="S9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customFormat="1" x14ac:dyDescent="0.2">
      <c r="A943" s="1" t="s">
        <v>46</v>
      </c>
      <c r="B943" s="1" t="s">
        <v>2</v>
      </c>
      <c r="C943" s="1" t="s">
        <v>3</v>
      </c>
      <c r="D943" s="46">
        <v>0.03</v>
      </c>
      <c r="E943" s="46">
        <v>140.97999999999999</v>
      </c>
      <c r="F943" s="46">
        <v>36.090000000000003</v>
      </c>
      <c r="G943" s="46">
        <v>0.77</v>
      </c>
      <c r="H943" s="46">
        <v>-221.5</v>
      </c>
      <c r="I943" s="49">
        <f>IF(Table2[[#This Row],[Order Priority]]=Introduction!$B$42,1,0)</f>
        <v>0</v>
      </c>
      <c r="J943" s="49">
        <f>IF(Table2[[#This Row],[Order Priority]]=Introduction!$B$43,1,0)</f>
        <v>0</v>
      </c>
      <c r="K943" s="49">
        <f>IF(Table2[[#This Row],[Order Priority]]=Introduction!$B$44,1,0)</f>
        <v>0</v>
      </c>
      <c r="L943" s="49">
        <f>IF(Table2[[#This Row],[Order Priority]]=Introduction!$B$45,1,0)</f>
        <v>0</v>
      </c>
      <c r="M943" s="49">
        <f>IF(Table2[[#This Row],[Ship Mode]]=Introduction!$C$42,1,0)</f>
        <v>1</v>
      </c>
      <c r="N943" s="48">
        <f>IF(Table2[[#This Row],[Ship Mode]]=Introduction!$C$44,1,0)</f>
        <v>0</v>
      </c>
      <c r="O943" s="48">
        <f>IF(Table2[[#This Row],[Customer Segment]]=Introduction!$D$45,1,0)</f>
        <v>1</v>
      </c>
      <c r="P943" s="48">
        <f>IF(Table2[[#This Row],[Customer Segment]]=Introduction!$D$42,1,0)</f>
        <v>0</v>
      </c>
      <c r="Q943" s="48">
        <f>IF(Table2[[#This Row],[Customer Segment]]=Introduction!$D$44,1,0)</f>
        <v>0</v>
      </c>
      <c r="R943" s="38">
        <v>608.80999999999995</v>
      </c>
      <c r="S9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customFormat="1" x14ac:dyDescent="0.2">
      <c r="A944" s="1" t="s">
        <v>46</v>
      </c>
      <c r="B944" s="1" t="s">
        <v>14</v>
      </c>
      <c r="C944" s="1" t="s">
        <v>3</v>
      </c>
      <c r="D944" s="44">
        <v>0.08</v>
      </c>
      <c r="E944" s="44">
        <v>65.989999999999995</v>
      </c>
      <c r="F944" s="44">
        <v>8.99</v>
      </c>
      <c r="G944" s="44">
        <v>0.56000000000000005</v>
      </c>
      <c r="H944" s="44">
        <v>206.352</v>
      </c>
      <c r="I944" s="49">
        <f>IF(Table2[[#This Row],[Order Priority]]=Introduction!$B$42,1,0)</f>
        <v>0</v>
      </c>
      <c r="J944" s="49">
        <f>IF(Table2[[#This Row],[Order Priority]]=Introduction!$B$43,1,0)</f>
        <v>0</v>
      </c>
      <c r="K944" s="49">
        <f>IF(Table2[[#This Row],[Order Priority]]=Introduction!$B$44,1,0)</f>
        <v>0</v>
      </c>
      <c r="L944" s="49">
        <f>IF(Table2[[#This Row],[Order Priority]]=Introduction!$B$45,1,0)</f>
        <v>0</v>
      </c>
      <c r="M944" s="49">
        <f>IF(Table2[[#This Row],[Ship Mode]]=Introduction!$C$42,1,0)</f>
        <v>0</v>
      </c>
      <c r="N944" s="48">
        <f>IF(Table2[[#This Row],[Ship Mode]]=Introduction!$C$44,1,0)</f>
        <v>1</v>
      </c>
      <c r="O944" s="48">
        <f>IF(Table2[[#This Row],[Customer Segment]]=Introduction!$D$45,1,0)</f>
        <v>1</v>
      </c>
      <c r="P944" s="48">
        <f>IF(Table2[[#This Row],[Customer Segment]]=Introduction!$D$42,1,0)</f>
        <v>0</v>
      </c>
      <c r="Q944" s="48">
        <f>IF(Table2[[#This Row],[Customer Segment]]=Introduction!$D$44,1,0)</f>
        <v>0</v>
      </c>
      <c r="R944" s="41">
        <v>808.61</v>
      </c>
      <c r="S9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customFormat="1" x14ac:dyDescent="0.2">
      <c r="A945" s="1" t="s">
        <v>1</v>
      </c>
      <c r="B945" s="1" t="s">
        <v>14</v>
      </c>
      <c r="C945" s="1" t="s">
        <v>47</v>
      </c>
      <c r="D945" s="46">
        <v>0.01</v>
      </c>
      <c r="E945" s="46">
        <v>50.98</v>
      </c>
      <c r="F945" s="46">
        <v>6.5</v>
      </c>
      <c r="G945" s="46">
        <v>0.73</v>
      </c>
      <c r="H945" s="46">
        <v>5.3396999999999997</v>
      </c>
      <c r="I945" s="49">
        <f>IF(Table2[[#This Row],[Order Priority]]=Introduction!$B$42,1,0)</f>
        <v>1</v>
      </c>
      <c r="J945" s="49">
        <f>IF(Table2[[#This Row],[Order Priority]]=Introduction!$B$43,1,0)</f>
        <v>0</v>
      </c>
      <c r="K945" s="49">
        <f>IF(Table2[[#This Row],[Order Priority]]=Introduction!$B$44,1,0)</f>
        <v>0</v>
      </c>
      <c r="L945" s="49">
        <f>IF(Table2[[#This Row],[Order Priority]]=Introduction!$B$45,1,0)</f>
        <v>0</v>
      </c>
      <c r="M945" s="49">
        <f>IF(Table2[[#This Row],[Ship Mode]]=Introduction!$C$42,1,0)</f>
        <v>0</v>
      </c>
      <c r="N945" s="48">
        <f>IF(Table2[[#This Row],[Ship Mode]]=Introduction!$C$44,1,0)</f>
        <v>1</v>
      </c>
      <c r="O945" s="48">
        <f>IF(Table2[[#This Row],[Customer Segment]]=Introduction!$D$45,1,0)</f>
        <v>0</v>
      </c>
      <c r="P945" s="48">
        <f>IF(Table2[[#This Row],[Customer Segment]]=Introduction!$D$42,1,0)</f>
        <v>0</v>
      </c>
      <c r="Q945" s="48">
        <f>IF(Table2[[#This Row],[Customer Segment]]=Introduction!$D$44,1,0)</f>
        <v>1</v>
      </c>
      <c r="R945" s="38">
        <v>818.49</v>
      </c>
      <c r="S9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customFormat="1" x14ac:dyDescent="0.2">
      <c r="A946" s="1" t="s">
        <v>1</v>
      </c>
      <c r="B946" s="1" t="s">
        <v>14</v>
      </c>
      <c r="C946" s="1" t="s">
        <v>70</v>
      </c>
      <c r="D946" s="44">
        <v>0.08</v>
      </c>
      <c r="E946" s="44">
        <v>6.68</v>
      </c>
      <c r="F946" s="44">
        <v>1.5</v>
      </c>
      <c r="G946" s="44">
        <v>0.48</v>
      </c>
      <c r="H946" s="44">
        <v>-601.80399999999997</v>
      </c>
      <c r="I946" s="49">
        <f>IF(Table2[[#This Row],[Order Priority]]=Introduction!$B$42,1,0)</f>
        <v>1</v>
      </c>
      <c r="J946" s="49">
        <f>IF(Table2[[#This Row],[Order Priority]]=Introduction!$B$43,1,0)</f>
        <v>0</v>
      </c>
      <c r="K946" s="49">
        <f>IF(Table2[[#This Row],[Order Priority]]=Introduction!$B$44,1,0)</f>
        <v>0</v>
      </c>
      <c r="L946" s="49">
        <f>IF(Table2[[#This Row],[Order Priority]]=Introduction!$B$45,1,0)</f>
        <v>0</v>
      </c>
      <c r="M946" s="49">
        <f>IF(Table2[[#This Row],[Ship Mode]]=Introduction!$C$42,1,0)</f>
        <v>0</v>
      </c>
      <c r="N946" s="48">
        <f>IF(Table2[[#This Row],[Ship Mode]]=Introduction!$C$44,1,0)</f>
        <v>1</v>
      </c>
      <c r="O946" s="48">
        <f>IF(Table2[[#This Row],[Customer Segment]]=Introduction!$D$45,1,0)</f>
        <v>0</v>
      </c>
      <c r="P946" s="48">
        <f>IF(Table2[[#This Row],[Customer Segment]]=Introduction!$D$42,1,0)</f>
        <v>0</v>
      </c>
      <c r="Q946" s="48">
        <f>IF(Table2[[#This Row],[Customer Segment]]=Introduction!$D$44,1,0)</f>
        <v>0</v>
      </c>
      <c r="R946" s="41">
        <v>66.12</v>
      </c>
      <c r="S9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customFormat="1" x14ac:dyDescent="0.2">
      <c r="A947" s="1" t="s">
        <v>1</v>
      </c>
      <c r="B947" s="1" t="s">
        <v>63</v>
      </c>
      <c r="C947" s="1" t="s">
        <v>70</v>
      </c>
      <c r="D947" s="46">
        <v>0</v>
      </c>
      <c r="E947" s="46">
        <v>19.98</v>
      </c>
      <c r="F947" s="46">
        <v>5.97</v>
      </c>
      <c r="G947" s="46">
        <v>0.38</v>
      </c>
      <c r="H947" s="46">
        <v>-189.714</v>
      </c>
      <c r="I947" s="49">
        <f>IF(Table2[[#This Row],[Order Priority]]=Introduction!$B$42,1,0)</f>
        <v>1</v>
      </c>
      <c r="J947" s="49">
        <f>IF(Table2[[#This Row],[Order Priority]]=Introduction!$B$43,1,0)</f>
        <v>0</v>
      </c>
      <c r="K947" s="49">
        <f>IF(Table2[[#This Row],[Order Priority]]=Introduction!$B$44,1,0)</f>
        <v>0</v>
      </c>
      <c r="L947" s="49">
        <f>IF(Table2[[#This Row],[Order Priority]]=Introduction!$B$45,1,0)</f>
        <v>0</v>
      </c>
      <c r="M947" s="49">
        <f>IF(Table2[[#This Row],[Ship Mode]]=Introduction!$C$42,1,0)</f>
        <v>0</v>
      </c>
      <c r="N947" s="48">
        <f>IF(Table2[[#This Row],[Ship Mode]]=Introduction!$C$44,1,0)</f>
        <v>0</v>
      </c>
      <c r="O947" s="48">
        <f>IF(Table2[[#This Row],[Customer Segment]]=Introduction!$D$45,1,0)</f>
        <v>0</v>
      </c>
      <c r="P947" s="48">
        <f>IF(Table2[[#This Row],[Customer Segment]]=Introduction!$D$42,1,0)</f>
        <v>0</v>
      </c>
      <c r="Q947" s="48">
        <f>IF(Table2[[#This Row],[Customer Segment]]=Introduction!$D$44,1,0)</f>
        <v>0</v>
      </c>
      <c r="R947" s="38">
        <v>249.07</v>
      </c>
      <c r="S9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customFormat="1" x14ac:dyDescent="0.2">
      <c r="A948" s="1" t="s">
        <v>13</v>
      </c>
      <c r="B948" s="1" t="s">
        <v>2</v>
      </c>
      <c r="C948" s="1" t="s">
        <v>70</v>
      </c>
      <c r="D948" s="44">
        <v>0.03</v>
      </c>
      <c r="E948" s="44">
        <v>124.49</v>
      </c>
      <c r="F948" s="44">
        <v>51.94</v>
      </c>
      <c r="G948" s="44">
        <v>0.63</v>
      </c>
      <c r="H948" s="44">
        <v>18.173999999999999</v>
      </c>
      <c r="I948" s="49">
        <f>IF(Table2[[#This Row],[Order Priority]]=Introduction!$B$42,1,0)</f>
        <v>0</v>
      </c>
      <c r="J948" s="49">
        <f>IF(Table2[[#This Row],[Order Priority]]=Introduction!$B$43,1,0)</f>
        <v>1</v>
      </c>
      <c r="K948" s="49">
        <f>IF(Table2[[#This Row],[Order Priority]]=Introduction!$B$44,1,0)</f>
        <v>0</v>
      </c>
      <c r="L948" s="49">
        <f>IF(Table2[[#This Row],[Order Priority]]=Introduction!$B$45,1,0)</f>
        <v>0</v>
      </c>
      <c r="M948" s="49">
        <f>IF(Table2[[#This Row],[Ship Mode]]=Introduction!$C$42,1,0)</f>
        <v>1</v>
      </c>
      <c r="N948" s="48">
        <f>IF(Table2[[#This Row],[Ship Mode]]=Introduction!$C$44,1,0)</f>
        <v>0</v>
      </c>
      <c r="O948" s="48">
        <f>IF(Table2[[#This Row],[Customer Segment]]=Introduction!$D$45,1,0)</f>
        <v>0</v>
      </c>
      <c r="P948" s="48">
        <f>IF(Table2[[#This Row],[Customer Segment]]=Introduction!$D$42,1,0)</f>
        <v>0</v>
      </c>
      <c r="Q948" s="48">
        <f>IF(Table2[[#This Row],[Customer Segment]]=Introduction!$D$44,1,0)</f>
        <v>0</v>
      </c>
      <c r="R948" s="41">
        <v>2761.94</v>
      </c>
      <c r="S9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customFormat="1" x14ac:dyDescent="0.2">
      <c r="A949" s="1" t="s">
        <v>92</v>
      </c>
      <c r="B949" s="1" t="s">
        <v>14</v>
      </c>
      <c r="C949" s="1" t="s">
        <v>47</v>
      </c>
      <c r="D949" s="46">
        <v>0.09</v>
      </c>
      <c r="E949" s="46">
        <v>20.89</v>
      </c>
      <c r="F949" s="46">
        <v>11.52</v>
      </c>
      <c r="G949" s="46">
        <v>0.83</v>
      </c>
      <c r="H949" s="46">
        <v>-133.54599999999999</v>
      </c>
      <c r="I949" s="49">
        <f>IF(Table2[[#This Row],[Order Priority]]=Introduction!$B$42,1,0)</f>
        <v>0</v>
      </c>
      <c r="J949" s="49">
        <f>IF(Table2[[#This Row],[Order Priority]]=Introduction!$B$43,1,0)</f>
        <v>0</v>
      </c>
      <c r="K949" s="49">
        <f>IF(Table2[[#This Row],[Order Priority]]=Introduction!$B$44,1,0)</f>
        <v>0</v>
      </c>
      <c r="L949" s="49">
        <f>IF(Table2[[#This Row],[Order Priority]]=Introduction!$B$45,1,0)</f>
        <v>1</v>
      </c>
      <c r="M949" s="49">
        <f>IF(Table2[[#This Row],[Ship Mode]]=Introduction!$C$42,1,0)</f>
        <v>0</v>
      </c>
      <c r="N949" s="48">
        <f>IF(Table2[[#This Row],[Ship Mode]]=Introduction!$C$44,1,0)</f>
        <v>1</v>
      </c>
      <c r="O949" s="48">
        <f>IF(Table2[[#This Row],[Customer Segment]]=Introduction!$D$45,1,0)</f>
        <v>0</v>
      </c>
      <c r="P949" s="48">
        <f>IF(Table2[[#This Row],[Customer Segment]]=Introduction!$D$42,1,0)</f>
        <v>0</v>
      </c>
      <c r="Q949" s="48">
        <f>IF(Table2[[#This Row],[Customer Segment]]=Introduction!$D$44,1,0)</f>
        <v>1</v>
      </c>
      <c r="R949" s="38">
        <v>146.5</v>
      </c>
      <c r="S9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customFormat="1" x14ac:dyDescent="0.2">
      <c r="A950" s="1" t="s">
        <v>46</v>
      </c>
      <c r="B950" s="1" t="s">
        <v>14</v>
      </c>
      <c r="C950" s="1" t="s">
        <v>15</v>
      </c>
      <c r="D950" s="44">
        <v>7.0000000000000007E-2</v>
      </c>
      <c r="E950" s="44">
        <v>225.04</v>
      </c>
      <c r="F950" s="44">
        <v>11.79</v>
      </c>
      <c r="G950" s="44">
        <v>0.42</v>
      </c>
      <c r="H950" s="44">
        <v>-162.91800000000001</v>
      </c>
      <c r="I950" s="49">
        <f>IF(Table2[[#This Row],[Order Priority]]=Introduction!$B$42,1,0)</f>
        <v>0</v>
      </c>
      <c r="J950" s="49">
        <f>IF(Table2[[#This Row],[Order Priority]]=Introduction!$B$43,1,0)</f>
        <v>0</v>
      </c>
      <c r="K950" s="49">
        <f>IF(Table2[[#This Row],[Order Priority]]=Introduction!$B$44,1,0)</f>
        <v>0</v>
      </c>
      <c r="L950" s="49">
        <f>IF(Table2[[#This Row],[Order Priority]]=Introduction!$B$45,1,0)</f>
        <v>0</v>
      </c>
      <c r="M950" s="49">
        <f>IF(Table2[[#This Row],[Ship Mode]]=Introduction!$C$42,1,0)</f>
        <v>0</v>
      </c>
      <c r="N950" s="48">
        <f>IF(Table2[[#This Row],[Ship Mode]]=Introduction!$C$44,1,0)</f>
        <v>1</v>
      </c>
      <c r="O950" s="48">
        <f>IF(Table2[[#This Row],[Customer Segment]]=Introduction!$D$45,1,0)</f>
        <v>0</v>
      </c>
      <c r="P950" s="48">
        <f>IF(Table2[[#This Row],[Customer Segment]]=Introduction!$D$42,1,0)</f>
        <v>1</v>
      </c>
      <c r="Q950" s="48">
        <f>IF(Table2[[#This Row],[Customer Segment]]=Introduction!$D$44,1,0)</f>
        <v>0</v>
      </c>
      <c r="R950" s="41">
        <v>1130.1500000000001</v>
      </c>
      <c r="S9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customFormat="1" x14ac:dyDescent="0.2">
      <c r="A951" s="1" t="s">
        <v>46</v>
      </c>
      <c r="B951" s="1" t="s">
        <v>14</v>
      </c>
      <c r="C951" s="1" t="s">
        <v>15</v>
      </c>
      <c r="D951" s="46">
        <v>0.03</v>
      </c>
      <c r="E951" s="46">
        <v>7.84</v>
      </c>
      <c r="F951" s="46">
        <v>4.71</v>
      </c>
      <c r="G951" s="46">
        <v>0.35</v>
      </c>
      <c r="H951" s="46">
        <v>859.71780000000001</v>
      </c>
      <c r="I951" s="49">
        <f>IF(Table2[[#This Row],[Order Priority]]=Introduction!$B$42,1,0)</f>
        <v>0</v>
      </c>
      <c r="J951" s="49">
        <f>IF(Table2[[#This Row],[Order Priority]]=Introduction!$B$43,1,0)</f>
        <v>0</v>
      </c>
      <c r="K951" s="49">
        <f>IF(Table2[[#This Row],[Order Priority]]=Introduction!$B$44,1,0)</f>
        <v>0</v>
      </c>
      <c r="L951" s="49">
        <f>IF(Table2[[#This Row],[Order Priority]]=Introduction!$B$45,1,0)</f>
        <v>0</v>
      </c>
      <c r="M951" s="49">
        <f>IF(Table2[[#This Row],[Ship Mode]]=Introduction!$C$42,1,0)</f>
        <v>0</v>
      </c>
      <c r="N951" s="48">
        <f>IF(Table2[[#This Row],[Ship Mode]]=Introduction!$C$44,1,0)</f>
        <v>1</v>
      </c>
      <c r="O951" s="48">
        <f>IF(Table2[[#This Row],[Customer Segment]]=Introduction!$D$45,1,0)</f>
        <v>0</v>
      </c>
      <c r="P951" s="48">
        <f>IF(Table2[[#This Row],[Customer Segment]]=Introduction!$D$42,1,0)</f>
        <v>1</v>
      </c>
      <c r="Q951" s="48">
        <f>IF(Table2[[#This Row],[Customer Segment]]=Introduction!$D$44,1,0)</f>
        <v>0</v>
      </c>
      <c r="R951" s="38">
        <v>54.37</v>
      </c>
      <c r="S9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customFormat="1" x14ac:dyDescent="0.2">
      <c r="A952" s="1" t="s">
        <v>46</v>
      </c>
      <c r="B952" s="1" t="s">
        <v>14</v>
      </c>
      <c r="C952" s="1" t="s">
        <v>70</v>
      </c>
      <c r="D952" s="44">
        <v>0.1</v>
      </c>
      <c r="E952" s="44">
        <v>5.18</v>
      </c>
      <c r="F952" s="44">
        <v>5.74</v>
      </c>
      <c r="G952" s="44">
        <v>0.36</v>
      </c>
      <c r="H952" s="44">
        <v>-29.003</v>
      </c>
      <c r="I952" s="49">
        <f>IF(Table2[[#This Row],[Order Priority]]=Introduction!$B$42,1,0)</f>
        <v>0</v>
      </c>
      <c r="J952" s="49">
        <f>IF(Table2[[#This Row],[Order Priority]]=Introduction!$B$43,1,0)</f>
        <v>0</v>
      </c>
      <c r="K952" s="49">
        <f>IF(Table2[[#This Row],[Order Priority]]=Introduction!$B$44,1,0)</f>
        <v>0</v>
      </c>
      <c r="L952" s="49">
        <f>IF(Table2[[#This Row],[Order Priority]]=Introduction!$B$45,1,0)</f>
        <v>0</v>
      </c>
      <c r="M952" s="49">
        <f>IF(Table2[[#This Row],[Ship Mode]]=Introduction!$C$42,1,0)</f>
        <v>0</v>
      </c>
      <c r="N952" s="48">
        <f>IF(Table2[[#This Row],[Ship Mode]]=Introduction!$C$44,1,0)</f>
        <v>1</v>
      </c>
      <c r="O952" s="48">
        <f>IF(Table2[[#This Row],[Customer Segment]]=Introduction!$D$45,1,0)</f>
        <v>0</v>
      </c>
      <c r="P952" s="48">
        <f>IF(Table2[[#This Row],[Customer Segment]]=Introduction!$D$42,1,0)</f>
        <v>0</v>
      </c>
      <c r="Q952" s="48">
        <f>IF(Table2[[#This Row],[Customer Segment]]=Introduction!$D$44,1,0)</f>
        <v>0</v>
      </c>
      <c r="R952" s="41">
        <v>10.96</v>
      </c>
      <c r="S9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customFormat="1" x14ac:dyDescent="0.2">
      <c r="A953" s="1" t="s">
        <v>1</v>
      </c>
      <c r="B953" s="1" t="s">
        <v>14</v>
      </c>
      <c r="C953" s="1" t="s">
        <v>70</v>
      </c>
      <c r="D953" s="46">
        <v>0.1</v>
      </c>
      <c r="E953" s="46">
        <v>9.85</v>
      </c>
      <c r="F953" s="46">
        <v>4.82</v>
      </c>
      <c r="G953" s="46">
        <v>0.47</v>
      </c>
      <c r="H953" s="46">
        <v>374.904</v>
      </c>
      <c r="I953" s="49">
        <f>IF(Table2[[#This Row],[Order Priority]]=Introduction!$B$42,1,0)</f>
        <v>1</v>
      </c>
      <c r="J953" s="49">
        <f>IF(Table2[[#This Row],[Order Priority]]=Introduction!$B$43,1,0)</f>
        <v>0</v>
      </c>
      <c r="K953" s="49">
        <f>IF(Table2[[#This Row],[Order Priority]]=Introduction!$B$44,1,0)</f>
        <v>0</v>
      </c>
      <c r="L953" s="49">
        <f>IF(Table2[[#This Row],[Order Priority]]=Introduction!$B$45,1,0)</f>
        <v>0</v>
      </c>
      <c r="M953" s="49">
        <f>IF(Table2[[#This Row],[Ship Mode]]=Introduction!$C$42,1,0)</f>
        <v>0</v>
      </c>
      <c r="N953" s="48">
        <f>IF(Table2[[#This Row],[Ship Mode]]=Introduction!$C$44,1,0)</f>
        <v>1</v>
      </c>
      <c r="O953" s="48">
        <f>IF(Table2[[#This Row],[Customer Segment]]=Introduction!$D$45,1,0)</f>
        <v>0</v>
      </c>
      <c r="P953" s="48">
        <f>IF(Table2[[#This Row],[Customer Segment]]=Introduction!$D$42,1,0)</f>
        <v>0</v>
      </c>
      <c r="Q953" s="48">
        <f>IF(Table2[[#This Row],[Customer Segment]]=Introduction!$D$44,1,0)</f>
        <v>0</v>
      </c>
      <c r="R953" s="38">
        <v>114.91</v>
      </c>
      <c r="S9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customFormat="1" x14ac:dyDescent="0.2">
      <c r="A954" s="1" t="s">
        <v>1</v>
      </c>
      <c r="B954" s="1" t="s">
        <v>14</v>
      </c>
      <c r="C954" s="1" t="s">
        <v>70</v>
      </c>
      <c r="D954" s="44">
        <v>0.04</v>
      </c>
      <c r="E954" s="44">
        <v>125.99</v>
      </c>
      <c r="F954" s="44">
        <v>7.69</v>
      </c>
      <c r="G954" s="44">
        <v>0.57999999999999996</v>
      </c>
      <c r="H954" s="44">
        <v>-528.83600000000001</v>
      </c>
      <c r="I954" s="49">
        <f>IF(Table2[[#This Row],[Order Priority]]=Introduction!$B$42,1,0)</f>
        <v>1</v>
      </c>
      <c r="J954" s="49">
        <f>IF(Table2[[#This Row],[Order Priority]]=Introduction!$B$43,1,0)</f>
        <v>0</v>
      </c>
      <c r="K954" s="49">
        <f>IF(Table2[[#This Row],[Order Priority]]=Introduction!$B$44,1,0)</f>
        <v>0</v>
      </c>
      <c r="L954" s="49">
        <f>IF(Table2[[#This Row],[Order Priority]]=Introduction!$B$45,1,0)</f>
        <v>0</v>
      </c>
      <c r="M954" s="49">
        <f>IF(Table2[[#This Row],[Ship Mode]]=Introduction!$C$42,1,0)</f>
        <v>0</v>
      </c>
      <c r="N954" s="48">
        <f>IF(Table2[[#This Row],[Ship Mode]]=Introduction!$C$44,1,0)</f>
        <v>1</v>
      </c>
      <c r="O954" s="48">
        <f>IF(Table2[[#This Row],[Customer Segment]]=Introduction!$D$45,1,0)</f>
        <v>0</v>
      </c>
      <c r="P954" s="48">
        <f>IF(Table2[[#This Row],[Customer Segment]]=Introduction!$D$42,1,0)</f>
        <v>0</v>
      </c>
      <c r="Q954" s="48">
        <f>IF(Table2[[#This Row],[Customer Segment]]=Introduction!$D$44,1,0)</f>
        <v>0</v>
      </c>
      <c r="R954" s="41">
        <v>934.52</v>
      </c>
      <c r="S9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customFormat="1" x14ac:dyDescent="0.2">
      <c r="A955" s="1" t="s">
        <v>13</v>
      </c>
      <c r="B955" s="1" t="s">
        <v>14</v>
      </c>
      <c r="C955" s="1" t="s">
        <v>70</v>
      </c>
      <c r="D955" s="46">
        <v>0.01</v>
      </c>
      <c r="E955" s="46">
        <v>17.98</v>
      </c>
      <c r="F955" s="46">
        <v>8.51</v>
      </c>
      <c r="G955" s="46">
        <v>0.4</v>
      </c>
      <c r="H955" s="46">
        <v>-35.878799999999998</v>
      </c>
      <c r="I955" s="49">
        <f>IF(Table2[[#This Row],[Order Priority]]=Introduction!$B$42,1,0)</f>
        <v>0</v>
      </c>
      <c r="J955" s="49">
        <f>IF(Table2[[#This Row],[Order Priority]]=Introduction!$B$43,1,0)</f>
        <v>1</v>
      </c>
      <c r="K955" s="49">
        <f>IF(Table2[[#This Row],[Order Priority]]=Introduction!$B$44,1,0)</f>
        <v>0</v>
      </c>
      <c r="L955" s="49">
        <f>IF(Table2[[#This Row],[Order Priority]]=Introduction!$B$45,1,0)</f>
        <v>0</v>
      </c>
      <c r="M955" s="49">
        <f>IF(Table2[[#This Row],[Ship Mode]]=Introduction!$C$42,1,0)</f>
        <v>0</v>
      </c>
      <c r="N955" s="48">
        <f>IF(Table2[[#This Row],[Ship Mode]]=Introduction!$C$44,1,0)</f>
        <v>1</v>
      </c>
      <c r="O955" s="48">
        <f>IF(Table2[[#This Row],[Customer Segment]]=Introduction!$D$45,1,0)</f>
        <v>0</v>
      </c>
      <c r="P955" s="48">
        <f>IF(Table2[[#This Row],[Customer Segment]]=Introduction!$D$42,1,0)</f>
        <v>0</v>
      </c>
      <c r="Q955" s="48">
        <f>IF(Table2[[#This Row],[Customer Segment]]=Introduction!$D$44,1,0)</f>
        <v>0</v>
      </c>
      <c r="R955" s="38">
        <v>40.17</v>
      </c>
      <c r="S9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customFormat="1" x14ac:dyDescent="0.2">
      <c r="A956" s="1" t="s">
        <v>13</v>
      </c>
      <c r="B956" s="1" t="s">
        <v>14</v>
      </c>
      <c r="C956" s="1" t="s">
        <v>3</v>
      </c>
      <c r="D956" s="44">
        <v>0.03</v>
      </c>
      <c r="E956" s="44">
        <v>28.53</v>
      </c>
      <c r="F956" s="44">
        <v>1.49</v>
      </c>
      <c r="G956" s="44">
        <v>0.38</v>
      </c>
      <c r="H956" s="44">
        <v>136.33709999999999</v>
      </c>
      <c r="I956" s="49">
        <f>IF(Table2[[#This Row],[Order Priority]]=Introduction!$B$42,1,0)</f>
        <v>0</v>
      </c>
      <c r="J956" s="49">
        <f>IF(Table2[[#This Row],[Order Priority]]=Introduction!$B$43,1,0)</f>
        <v>1</v>
      </c>
      <c r="K956" s="49">
        <f>IF(Table2[[#This Row],[Order Priority]]=Introduction!$B$44,1,0)</f>
        <v>0</v>
      </c>
      <c r="L956" s="49">
        <f>IF(Table2[[#This Row],[Order Priority]]=Introduction!$B$45,1,0)</f>
        <v>0</v>
      </c>
      <c r="M956" s="49">
        <f>IF(Table2[[#This Row],[Ship Mode]]=Introduction!$C$42,1,0)</f>
        <v>0</v>
      </c>
      <c r="N956" s="48">
        <f>IF(Table2[[#This Row],[Ship Mode]]=Introduction!$C$44,1,0)</f>
        <v>1</v>
      </c>
      <c r="O956" s="48">
        <f>IF(Table2[[#This Row],[Customer Segment]]=Introduction!$D$45,1,0)</f>
        <v>1</v>
      </c>
      <c r="P956" s="48">
        <f>IF(Table2[[#This Row],[Customer Segment]]=Introduction!$D$42,1,0)</f>
        <v>0</v>
      </c>
      <c r="Q956" s="48">
        <f>IF(Table2[[#This Row],[Customer Segment]]=Introduction!$D$44,1,0)</f>
        <v>0</v>
      </c>
      <c r="R956" s="41">
        <v>197.59</v>
      </c>
      <c r="S9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customFormat="1" x14ac:dyDescent="0.2">
      <c r="A957" s="1" t="s">
        <v>13</v>
      </c>
      <c r="B957" s="1" t="s">
        <v>14</v>
      </c>
      <c r="C957" s="1" t="s">
        <v>3</v>
      </c>
      <c r="D957" s="46">
        <v>0.01</v>
      </c>
      <c r="E957" s="46">
        <v>15.28</v>
      </c>
      <c r="F957" s="46">
        <v>1.99</v>
      </c>
      <c r="G957" s="46">
        <v>0.42</v>
      </c>
      <c r="H957" s="46">
        <v>-12.46</v>
      </c>
      <c r="I957" s="49">
        <f>IF(Table2[[#This Row],[Order Priority]]=Introduction!$B$42,1,0)</f>
        <v>0</v>
      </c>
      <c r="J957" s="49">
        <f>IF(Table2[[#This Row],[Order Priority]]=Introduction!$B$43,1,0)</f>
        <v>1</v>
      </c>
      <c r="K957" s="49">
        <f>IF(Table2[[#This Row],[Order Priority]]=Introduction!$B$44,1,0)</f>
        <v>0</v>
      </c>
      <c r="L957" s="49">
        <f>IF(Table2[[#This Row],[Order Priority]]=Introduction!$B$45,1,0)</f>
        <v>0</v>
      </c>
      <c r="M957" s="49">
        <f>IF(Table2[[#This Row],[Ship Mode]]=Introduction!$C$42,1,0)</f>
        <v>0</v>
      </c>
      <c r="N957" s="48">
        <f>IF(Table2[[#This Row],[Ship Mode]]=Introduction!$C$44,1,0)</f>
        <v>1</v>
      </c>
      <c r="O957" s="48">
        <f>IF(Table2[[#This Row],[Customer Segment]]=Introduction!$D$45,1,0)</f>
        <v>1</v>
      </c>
      <c r="P957" s="48">
        <f>IF(Table2[[#This Row],[Customer Segment]]=Introduction!$D$42,1,0)</f>
        <v>0</v>
      </c>
      <c r="Q957" s="48">
        <f>IF(Table2[[#This Row],[Customer Segment]]=Introduction!$D$44,1,0)</f>
        <v>0</v>
      </c>
      <c r="R957" s="38">
        <v>33.04</v>
      </c>
      <c r="S9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customFormat="1" x14ac:dyDescent="0.2">
      <c r="A958" s="1" t="s">
        <v>23</v>
      </c>
      <c r="B958" s="1" t="s">
        <v>14</v>
      </c>
      <c r="C958" s="1" t="s">
        <v>70</v>
      </c>
      <c r="D958" s="44">
        <v>0.1</v>
      </c>
      <c r="E958" s="44">
        <v>15.98</v>
      </c>
      <c r="F958" s="44">
        <v>4</v>
      </c>
      <c r="G958" s="44">
        <v>0.37</v>
      </c>
      <c r="H958" s="44">
        <v>92.722200000000001</v>
      </c>
      <c r="I958" s="49">
        <f>IF(Table2[[#This Row],[Order Priority]]=Introduction!$B$42,1,0)</f>
        <v>0</v>
      </c>
      <c r="J958" s="49">
        <f>IF(Table2[[#This Row],[Order Priority]]=Introduction!$B$43,1,0)</f>
        <v>0</v>
      </c>
      <c r="K958" s="49">
        <f>IF(Table2[[#This Row],[Order Priority]]=Introduction!$B$44,1,0)</f>
        <v>1</v>
      </c>
      <c r="L958" s="49">
        <f>IF(Table2[[#This Row],[Order Priority]]=Introduction!$B$45,1,0)</f>
        <v>0</v>
      </c>
      <c r="M958" s="49">
        <f>IF(Table2[[#This Row],[Ship Mode]]=Introduction!$C$42,1,0)</f>
        <v>0</v>
      </c>
      <c r="N958" s="48">
        <f>IF(Table2[[#This Row],[Ship Mode]]=Introduction!$C$44,1,0)</f>
        <v>1</v>
      </c>
      <c r="O958" s="48">
        <f>IF(Table2[[#This Row],[Customer Segment]]=Introduction!$D$45,1,0)</f>
        <v>0</v>
      </c>
      <c r="P958" s="48">
        <f>IF(Table2[[#This Row],[Customer Segment]]=Introduction!$D$42,1,0)</f>
        <v>0</v>
      </c>
      <c r="Q958" s="48">
        <f>IF(Table2[[#This Row],[Customer Segment]]=Introduction!$D$44,1,0)</f>
        <v>0</v>
      </c>
      <c r="R958" s="41">
        <v>134.38</v>
      </c>
      <c r="S9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customFormat="1" x14ac:dyDescent="0.2">
      <c r="A959" s="1" t="s">
        <v>92</v>
      </c>
      <c r="B959" s="1" t="s">
        <v>14</v>
      </c>
      <c r="C959" s="1" t="s">
        <v>70</v>
      </c>
      <c r="D959" s="46">
        <v>0.06</v>
      </c>
      <c r="E959" s="46">
        <v>8.1199999999999992</v>
      </c>
      <c r="F959" s="46">
        <v>2.83</v>
      </c>
      <c r="G959" s="46">
        <v>0.77</v>
      </c>
      <c r="H959" s="46">
        <v>-82.83</v>
      </c>
      <c r="I959" s="49">
        <f>IF(Table2[[#This Row],[Order Priority]]=Introduction!$B$42,1,0)</f>
        <v>0</v>
      </c>
      <c r="J959" s="49">
        <f>IF(Table2[[#This Row],[Order Priority]]=Introduction!$B$43,1,0)</f>
        <v>0</v>
      </c>
      <c r="K959" s="49">
        <f>IF(Table2[[#This Row],[Order Priority]]=Introduction!$B$44,1,0)</f>
        <v>0</v>
      </c>
      <c r="L959" s="49">
        <f>IF(Table2[[#This Row],[Order Priority]]=Introduction!$B$45,1,0)</f>
        <v>1</v>
      </c>
      <c r="M959" s="49">
        <f>IF(Table2[[#This Row],[Ship Mode]]=Introduction!$C$42,1,0)</f>
        <v>0</v>
      </c>
      <c r="N959" s="48">
        <f>IF(Table2[[#This Row],[Ship Mode]]=Introduction!$C$44,1,0)</f>
        <v>1</v>
      </c>
      <c r="O959" s="48">
        <f>IF(Table2[[#This Row],[Customer Segment]]=Introduction!$D$45,1,0)</f>
        <v>0</v>
      </c>
      <c r="P959" s="48">
        <f>IF(Table2[[#This Row],[Customer Segment]]=Introduction!$D$42,1,0)</f>
        <v>0</v>
      </c>
      <c r="Q959" s="48">
        <f>IF(Table2[[#This Row],[Customer Segment]]=Introduction!$D$44,1,0)</f>
        <v>0</v>
      </c>
      <c r="R959" s="38">
        <v>78.540000000000006</v>
      </c>
      <c r="S9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customFormat="1" x14ac:dyDescent="0.2">
      <c r="A960" s="1" t="s">
        <v>92</v>
      </c>
      <c r="B960" s="1" t="s">
        <v>14</v>
      </c>
      <c r="C960" s="1" t="s">
        <v>70</v>
      </c>
      <c r="D960" s="44">
        <v>0.05</v>
      </c>
      <c r="E960" s="44">
        <v>51.65</v>
      </c>
      <c r="F960" s="44">
        <v>18.45</v>
      </c>
      <c r="G960" s="44">
        <v>0.65</v>
      </c>
      <c r="H960" s="44">
        <v>25.04</v>
      </c>
      <c r="I960" s="49">
        <f>IF(Table2[[#This Row],[Order Priority]]=Introduction!$B$42,1,0)</f>
        <v>0</v>
      </c>
      <c r="J960" s="49">
        <f>IF(Table2[[#This Row],[Order Priority]]=Introduction!$B$43,1,0)</f>
        <v>0</v>
      </c>
      <c r="K960" s="49">
        <f>IF(Table2[[#This Row],[Order Priority]]=Introduction!$B$44,1,0)</f>
        <v>0</v>
      </c>
      <c r="L960" s="49">
        <f>IF(Table2[[#This Row],[Order Priority]]=Introduction!$B$45,1,0)</f>
        <v>1</v>
      </c>
      <c r="M960" s="49">
        <f>IF(Table2[[#This Row],[Ship Mode]]=Introduction!$C$42,1,0)</f>
        <v>0</v>
      </c>
      <c r="N960" s="48">
        <f>IF(Table2[[#This Row],[Ship Mode]]=Introduction!$C$44,1,0)</f>
        <v>1</v>
      </c>
      <c r="O960" s="48">
        <f>IF(Table2[[#This Row],[Customer Segment]]=Introduction!$D$45,1,0)</f>
        <v>0</v>
      </c>
      <c r="P960" s="48">
        <f>IF(Table2[[#This Row],[Customer Segment]]=Introduction!$D$42,1,0)</f>
        <v>0</v>
      </c>
      <c r="Q960" s="48">
        <f>IF(Table2[[#This Row],[Customer Segment]]=Introduction!$D$44,1,0)</f>
        <v>0</v>
      </c>
      <c r="R960" s="41">
        <v>605.1</v>
      </c>
      <c r="S9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customFormat="1" x14ac:dyDescent="0.2">
      <c r="A961" s="1" t="s">
        <v>92</v>
      </c>
      <c r="B961" s="1" t="s">
        <v>14</v>
      </c>
      <c r="C961" s="1" t="s">
        <v>70</v>
      </c>
      <c r="D961" s="46">
        <v>0.1</v>
      </c>
      <c r="E961" s="46">
        <v>175.99</v>
      </c>
      <c r="F961" s="46">
        <v>8.99</v>
      </c>
      <c r="G961" s="46">
        <v>0.56999999999999995</v>
      </c>
      <c r="H961" s="46">
        <v>928.96079999999995</v>
      </c>
      <c r="I961" s="49">
        <f>IF(Table2[[#This Row],[Order Priority]]=Introduction!$B$42,1,0)</f>
        <v>0</v>
      </c>
      <c r="J961" s="49">
        <f>IF(Table2[[#This Row],[Order Priority]]=Introduction!$B$43,1,0)</f>
        <v>0</v>
      </c>
      <c r="K961" s="49">
        <f>IF(Table2[[#This Row],[Order Priority]]=Introduction!$B$44,1,0)</f>
        <v>0</v>
      </c>
      <c r="L961" s="49">
        <f>IF(Table2[[#This Row],[Order Priority]]=Introduction!$B$45,1,0)</f>
        <v>1</v>
      </c>
      <c r="M961" s="49">
        <f>IF(Table2[[#This Row],[Ship Mode]]=Introduction!$C$42,1,0)</f>
        <v>0</v>
      </c>
      <c r="N961" s="48">
        <f>IF(Table2[[#This Row],[Ship Mode]]=Introduction!$C$44,1,0)</f>
        <v>1</v>
      </c>
      <c r="O961" s="48">
        <f>IF(Table2[[#This Row],[Customer Segment]]=Introduction!$D$45,1,0)</f>
        <v>0</v>
      </c>
      <c r="P961" s="48">
        <f>IF(Table2[[#This Row],[Customer Segment]]=Introduction!$D$42,1,0)</f>
        <v>0</v>
      </c>
      <c r="Q961" s="48">
        <f>IF(Table2[[#This Row],[Customer Segment]]=Introduction!$D$44,1,0)</f>
        <v>0</v>
      </c>
      <c r="R961" s="38">
        <v>1346.32</v>
      </c>
      <c r="S9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customFormat="1" x14ac:dyDescent="0.2">
      <c r="A962" s="1" t="s">
        <v>92</v>
      </c>
      <c r="B962" s="1" t="s">
        <v>14</v>
      </c>
      <c r="C962" s="1" t="s">
        <v>70</v>
      </c>
      <c r="D962" s="44">
        <v>0.06</v>
      </c>
      <c r="E962" s="44">
        <v>8.1199999999999992</v>
      </c>
      <c r="F962" s="44">
        <v>2.83</v>
      </c>
      <c r="G962" s="44">
        <v>0.77</v>
      </c>
      <c r="H962" s="44">
        <v>-82.83</v>
      </c>
      <c r="I962" s="49">
        <f>IF(Table2[[#This Row],[Order Priority]]=Introduction!$B$42,1,0)</f>
        <v>0</v>
      </c>
      <c r="J962" s="49">
        <f>IF(Table2[[#This Row],[Order Priority]]=Introduction!$B$43,1,0)</f>
        <v>0</v>
      </c>
      <c r="K962" s="49">
        <f>IF(Table2[[#This Row],[Order Priority]]=Introduction!$B$44,1,0)</f>
        <v>0</v>
      </c>
      <c r="L962" s="49">
        <f>IF(Table2[[#This Row],[Order Priority]]=Introduction!$B$45,1,0)</f>
        <v>1</v>
      </c>
      <c r="M962" s="49">
        <f>IF(Table2[[#This Row],[Ship Mode]]=Introduction!$C$42,1,0)</f>
        <v>0</v>
      </c>
      <c r="N962" s="48">
        <f>IF(Table2[[#This Row],[Ship Mode]]=Introduction!$C$44,1,0)</f>
        <v>1</v>
      </c>
      <c r="O962" s="48">
        <f>IF(Table2[[#This Row],[Customer Segment]]=Introduction!$D$45,1,0)</f>
        <v>0</v>
      </c>
      <c r="P962" s="48">
        <f>IF(Table2[[#This Row],[Customer Segment]]=Introduction!$D$42,1,0)</f>
        <v>0</v>
      </c>
      <c r="Q962" s="48">
        <f>IF(Table2[[#This Row],[Customer Segment]]=Introduction!$D$44,1,0)</f>
        <v>0</v>
      </c>
      <c r="R962" s="41">
        <v>322.02999999999997</v>
      </c>
      <c r="S9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customFormat="1" x14ac:dyDescent="0.2">
      <c r="A963" s="1" t="s">
        <v>92</v>
      </c>
      <c r="B963" s="1" t="s">
        <v>14</v>
      </c>
      <c r="C963" s="1" t="s">
        <v>70</v>
      </c>
      <c r="D963" s="46">
        <v>0.05</v>
      </c>
      <c r="E963" s="46">
        <v>51.65</v>
      </c>
      <c r="F963" s="46">
        <v>18.45</v>
      </c>
      <c r="G963" s="46">
        <v>0.65</v>
      </c>
      <c r="H963" s="46">
        <v>25.04</v>
      </c>
      <c r="I963" s="49">
        <f>IF(Table2[[#This Row],[Order Priority]]=Introduction!$B$42,1,0)</f>
        <v>0</v>
      </c>
      <c r="J963" s="49">
        <f>IF(Table2[[#This Row],[Order Priority]]=Introduction!$B$43,1,0)</f>
        <v>0</v>
      </c>
      <c r="K963" s="49">
        <f>IF(Table2[[#This Row],[Order Priority]]=Introduction!$B$44,1,0)</f>
        <v>0</v>
      </c>
      <c r="L963" s="49">
        <f>IF(Table2[[#This Row],[Order Priority]]=Introduction!$B$45,1,0)</f>
        <v>1</v>
      </c>
      <c r="M963" s="49">
        <f>IF(Table2[[#This Row],[Ship Mode]]=Introduction!$C$42,1,0)</f>
        <v>0</v>
      </c>
      <c r="N963" s="48">
        <f>IF(Table2[[#This Row],[Ship Mode]]=Introduction!$C$44,1,0)</f>
        <v>1</v>
      </c>
      <c r="O963" s="48">
        <f>IF(Table2[[#This Row],[Customer Segment]]=Introduction!$D$45,1,0)</f>
        <v>0</v>
      </c>
      <c r="P963" s="48">
        <f>IF(Table2[[#This Row],[Customer Segment]]=Introduction!$D$42,1,0)</f>
        <v>0</v>
      </c>
      <c r="Q963" s="48">
        <f>IF(Table2[[#This Row],[Customer Segment]]=Introduction!$D$44,1,0)</f>
        <v>0</v>
      </c>
      <c r="R963" s="38">
        <v>2470.84</v>
      </c>
      <c r="S9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customFormat="1" x14ac:dyDescent="0.2">
      <c r="A964" s="1" t="s">
        <v>92</v>
      </c>
      <c r="B964" s="1" t="s">
        <v>14</v>
      </c>
      <c r="C964" s="1" t="s">
        <v>70</v>
      </c>
      <c r="D964" s="44">
        <v>0.1</v>
      </c>
      <c r="E964" s="44">
        <v>175.99</v>
      </c>
      <c r="F964" s="44">
        <v>8.99</v>
      </c>
      <c r="G964" s="44">
        <v>0.56999999999999995</v>
      </c>
      <c r="H964" s="44">
        <v>930.98699999999997</v>
      </c>
      <c r="I964" s="49">
        <f>IF(Table2[[#This Row],[Order Priority]]=Introduction!$B$42,1,0)</f>
        <v>0</v>
      </c>
      <c r="J964" s="49">
        <f>IF(Table2[[#This Row],[Order Priority]]=Introduction!$B$43,1,0)</f>
        <v>0</v>
      </c>
      <c r="K964" s="49">
        <f>IF(Table2[[#This Row],[Order Priority]]=Introduction!$B$44,1,0)</f>
        <v>0</v>
      </c>
      <c r="L964" s="49">
        <f>IF(Table2[[#This Row],[Order Priority]]=Introduction!$B$45,1,0)</f>
        <v>1</v>
      </c>
      <c r="M964" s="49">
        <f>IF(Table2[[#This Row],[Ship Mode]]=Introduction!$C$42,1,0)</f>
        <v>0</v>
      </c>
      <c r="N964" s="48">
        <f>IF(Table2[[#This Row],[Ship Mode]]=Introduction!$C$44,1,0)</f>
        <v>1</v>
      </c>
      <c r="O964" s="48">
        <f>IF(Table2[[#This Row],[Customer Segment]]=Introduction!$D$45,1,0)</f>
        <v>0</v>
      </c>
      <c r="P964" s="48">
        <f>IF(Table2[[#This Row],[Customer Segment]]=Introduction!$D$42,1,0)</f>
        <v>0</v>
      </c>
      <c r="Q964" s="48">
        <f>IF(Table2[[#This Row],[Customer Segment]]=Introduction!$D$44,1,0)</f>
        <v>0</v>
      </c>
      <c r="R964" s="41">
        <v>5250.66</v>
      </c>
      <c r="S9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customFormat="1" x14ac:dyDescent="0.2">
      <c r="A965" s="1" t="s">
        <v>92</v>
      </c>
      <c r="B965" s="1" t="s">
        <v>2</v>
      </c>
      <c r="C965" s="1" t="s">
        <v>47</v>
      </c>
      <c r="D965" s="46">
        <v>0.08</v>
      </c>
      <c r="E965" s="46">
        <v>213.45</v>
      </c>
      <c r="F965" s="46">
        <v>14.7</v>
      </c>
      <c r="G965" s="46">
        <v>0.59</v>
      </c>
      <c r="H965" s="46">
        <v>1674.7542000000001</v>
      </c>
      <c r="I965" s="49">
        <f>IF(Table2[[#This Row],[Order Priority]]=Introduction!$B$42,1,0)</f>
        <v>0</v>
      </c>
      <c r="J965" s="49">
        <f>IF(Table2[[#This Row],[Order Priority]]=Introduction!$B$43,1,0)</f>
        <v>0</v>
      </c>
      <c r="K965" s="49">
        <f>IF(Table2[[#This Row],[Order Priority]]=Introduction!$B$44,1,0)</f>
        <v>0</v>
      </c>
      <c r="L965" s="49">
        <f>IF(Table2[[#This Row],[Order Priority]]=Introduction!$B$45,1,0)</f>
        <v>1</v>
      </c>
      <c r="M965" s="49">
        <f>IF(Table2[[#This Row],[Ship Mode]]=Introduction!$C$42,1,0)</f>
        <v>1</v>
      </c>
      <c r="N965" s="48">
        <f>IF(Table2[[#This Row],[Ship Mode]]=Introduction!$C$44,1,0)</f>
        <v>0</v>
      </c>
      <c r="O965" s="48">
        <f>IF(Table2[[#This Row],[Customer Segment]]=Introduction!$D$45,1,0)</f>
        <v>0</v>
      </c>
      <c r="P965" s="48">
        <f>IF(Table2[[#This Row],[Customer Segment]]=Introduction!$D$42,1,0)</f>
        <v>0</v>
      </c>
      <c r="Q965" s="48">
        <f>IF(Table2[[#This Row],[Customer Segment]]=Introduction!$D$44,1,0)</f>
        <v>1</v>
      </c>
      <c r="R965" s="38">
        <v>2427.1799999999998</v>
      </c>
      <c r="S9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customFormat="1" x14ac:dyDescent="0.2">
      <c r="A966" s="1" t="s">
        <v>92</v>
      </c>
      <c r="B966" s="1" t="s">
        <v>14</v>
      </c>
      <c r="C966" s="1" t="s">
        <v>47</v>
      </c>
      <c r="D966" s="44">
        <v>0.1</v>
      </c>
      <c r="E966" s="44">
        <v>55.98</v>
      </c>
      <c r="F966" s="44">
        <v>13.88</v>
      </c>
      <c r="G966" s="44">
        <v>0.36</v>
      </c>
      <c r="H966" s="44">
        <v>300.04649999999998</v>
      </c>
      <c r="I966" s="49">
        <f>IF(Table2[[#This Row],[Order Priority]]=Introduction!$B$42,1,0)</f>
        <v>0</v>
      </c>
      <c r="J966" s="49">
        <f>IF(Table2[[#This Row],[Order Priority]]=Introduction!$B$43,1,0)</f>
        <v>0</v>
      </c>
      <c r="K966" s="49">
        <f>IF(Table2[[#This Row],[Order Priority]]=Introduction!$B$44,1,0)</f>
        <v>0</v>
      </c>
      <c r="L966" s="49">
        <f>IF(Table2[[#This Row],[Order Priority]]=Introduction!$B$45,1,0)</f>
        <v>1</v>
      </c>
      <c r="M966" s="49">
        <f>IF(Table2[[#This Row],[Ship Mode]]=Introduction!$C$42,1,0)</f>
        <v>0</v>
      </c>
      <c r="N966" s="48">
        <f>IF(Table2[[#This Row],[Ship Mode]]=Introduction!$C$44,1,0)</f>
        <v>1</v>
      </c>
      <c r="O966" s="48">
        <f>IF(Table2[[#This Row],[Customer Segment]]=Introduction!$D$45,1,0)</f>
        <v>0</v>
      </c>
      <c r="P966" s="48">
        <f>IF(Table2[[#This Row],[Customer Segment]]=Introduction!$D$42,1,0)</f>
        <v>0</v>
      </c>
      <c r="Q966" s="48">
        <f>IF(Table2[[#This Row],[Customer Segment]]=Introduction!$D$44,1,0)</f>
        <v>1</v>
      </c>
      <c r="R966" s="41">
        <v>434.85</v>
      </c>
      <c r="S9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customFormat="1" x14ac:dyDescent="0.2">
      <c r="A967" s="1" t="s">
        <v>92</v>
      </c>
      <c r="B967" s="1" t="s">
        <v>14</v>
      </c>
      <c r="C967" s="1" t="s">
        <v>47</v>
      </c>
      <c r="D967" s="46">
        <v>0</v>
      </c>
      <c r="E967" s="46">
        <v>16.059999999999999</v>
      </c>
      <c r="F967" s="46">
        <v>8.34</v>
      </c>
      <c r="G967" s="46">
        <v>0.59</v>
      </c>
      <c r="H967" s="46">
        <v>-28.09</v>
      </c>
      <c r="I967" s="49">
        <f>IF(Table2[[#This Row],[Order Priority]]=Introduction!$B$42,1,0)</f>
        <v>0</v>
      </c>
      <c r="J967" s="49">
        <f>IF(Table2[[#This Row],[Order Priority]]=Introduction!$B$43,1,0)</f>
        <v>0</v>
      </c>
      <c r="K967" s="49">
        <f>IF(Table2[[#This Row],[Order Priority]]=Introduction!$B$44,1,0)</f>
        <v>0</v>
      </c>
      <c r="L967" s="49">
        <f>IF(Table2[[#This Row],[Order Priority]]=Introduction!$B$45,1,0)</f>
        <v>1</v>
      </c>
      <c r="M967" s="49">
        <f>IF(Table2[[#This Row],[Ship Mode]]=Introduction!$C$42,1,0)</f>
        <v>0</v>
      </c>
      <c r="N967" s="48">
        <f>IF(Table2[[#This Row],[Ship Mode]]=Introduction!$C$44,1,0)</f>
        <v>1</v>
      </c>
      <c r="O967" s="48">
        <f>IF(Table2[[#This Row],[Customer Segment]]=Introduction!$D$45,1,0)</f>
        <v>0</v>
      </c>
      <c r="P967" s="48">
        <f>IF(Table2[[#This Row],[Customer Segment]]=Introduction!$D$42,1,0)</f>
        <v>0</v>
      </c>
      <c r="Q967" s="48">
        <f>IF(Table2[[#This Row],[Customer Segment]]=Introduction!$D$44,1,0)</f>
        <v>1</v>
      </c>
      <c r="R967" s="38">
        <v>19.16</v>
      </c>
      <c r="S9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customFormat="1" x14ac:dyDescent="0.2">
      <c r="A968" s="1" t="s">
        <v>92</v>
      </c>
      <c r="B968" s="1" t="s">
        <v>14</v>
      </c>
      <c r="C968" s="1" t="s">
        <v>47</v>
      </c>
      <c r="D968" s="44">
        <v>0.08</v>
      </c>
      <c r="E968" s="44">
        <v>18.7</v>
      </c>
      <c r="F968" s="44">
        <v>8.99</v>
      </c>
      <c r="G968" s="44">
        <v>0.47</v>
      </c>
      <c r="H968" s="44">
        <v>16.136399999999998</v>
      </c>
      <c r="I968" s="49">
        <f>IF(Table2[[#This Row],[Order Priority]]=Introduction!$B$42,1,0)</f>
        <v>0</v>
      </c>
      <c r="J968" s="49">
        <f>IF(Table2[[#This Row],[Order Priority]]=Introduction!$B$43,1,0)</f>
        <v>0</v>
      </c>
      <c r="K968" s="49">
        <f>IF(Table2[[#This Row],[Order Priority]]=Introduction!$B$44,1,0)</f>
        <v>0</v>
      </c>
      <c r="L968" s="49">
        <f>IF(Table2[[#This Row],[Order Priority]]=Introduction!$B$45,1,0)</f>
        <v>1</v>
      </c>
      <c r="M968" s="49">
        <f>IF(Table2[[#This Row],[Ship Mode]]=Introduction!$C$42,1,0)</f>
        <v>0</v>
      </c>
      <c r="N968" s="48">
        <f>IF(Table2[[#This Row],[Ship Mode]]=Introduction!$C$44,1,0)</f>
        <v>1</v>
      </c>
      <c r="O968" s="48">
        <f>IF(Table2[[#This Row],[Customer Segment]]=Introduction!$D$45,1,0)</f>
        <v>0</v>
      </c>
      <c r="P968" s="48">
        <f>IF(Table2[[#This Row],[Customer Segment]]=Introduction!$D$42,1,0)</f>
        <v>0</v>
      </c>
      <c r="Q968" s="48">
        <f>IF(Table2[[#This Row],[Customer Segment]]=Introduction!$D$44,1,0)</f>
        <v>1</v>
      </c>
      <c r="R968" s="41">
        <v>132.22999999999999</v>
      </c>
      <c r="S9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customFormat="1" x14ac:dyDescent="0.2">
      <c r="A969" s="1" t="s">
        <v>46</v>
      </c>
      <c r="B969" s="1" t="s">
        <v>2</v>
      </c>
      <c r="C969" s="1" t="s">
        <v>70</v>
      </c>
      <c r="D969" s="46">
        <v>0.01</v>
      </c>
      <c r="E969" s="46">
        <v>150.88999999999999</v>
      </c>
      <c r="F969" s="46">
        <v>60.2</v>
      </c>
      <c r="G969" s="46">
        <v>0.77</v>
      </c>
      <c r="H969" s="46">
        <v>-505.76</v>
      </c>
      <c r="I969" s="49">
        <f>IF(Table2[[#This Row],[Order Priority]]=Introduction!$B$42,1,0)</f>
        <v>0</v>
      </c>
      <c r="J969" s="49">
        <f>IF(Table2[[#This Row],[Order Priority]]=Introduction!$B$43,1,0)</f>
        <v>0</v>
      </c>
      <c r="K969" s="49">
        <f>IF(Table2[[#This Row],[Order Priority]]=Introduction!$B$44,1,0)</f>
        <v>0</v>
      </c>
      <c r="L969" s="49">
        <f>IF(Table2[[#This Row],[Order Priority]]=Introduction!$B$45,1,0)</f>
        <v>0</v>
      </c>
      <c r="M969" s="49">
        <f>IF(Table2[[#This Row],[Ship Mode]]=Introduction!$C$42,1,0)</f>
        <v>1</v>
      </c>
      <c r="N969" s="48">
        <f>IF(Table2[[#This Row],[Ship Mode]]=Introduction!$C$44,1,0)</f>
        <v>0</v>
      </c>
      <c r="O969" s="48">
        <f>IF(Table2[[#This Row],[Customer Segment]]=Introduction!$D$45,1,0)</f>
        <v>0</v>
      </c>
      <c r="P969" s="48">
        <f>IF(Table2[[#This Row],[Customer Segment]]=Introduction!$D$42,1,0)</f>
        <v>0</v>
      </c>
      <c r="Q969" s="48">
        <f>IF(Table2[[#This Row],[Customer Segment]]=Introduction!$D$44,1,0)</f>
        <v>0</v>
      </c>
      <c r="R969" s="38">
        <v>473.53</v>
      </c>
      <c r="S9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customFormat="1" x14ac:dyDescent="0.2">
      <c r="A970" s="1" t="s">
        <v>46</v>
      </c>
      <c r="B970" s="1" t="s">
        <v>14</v>
      </c>
      <c r="C970" s="1" t="s">
        <v>70</v>
      </c>
      <c r="D970" s="44">
        <v>7.0000000000000007E-2</v>
      </c>
      <c r="E970" s="44">
        <v>8.9499999999999993</v>
      </c>
      <c r="F970" s="44">
        <v>2.0099999999999998</v>
      </c>
      <c r="G970" s="44">
        <v>0.39</v>
      </c>
      <c r="H970" s="44">
        <v>91.73</v>
      </c>
      <c r="I970" s="49">
        <f>IF(Table2[[#This Row],[Order Priority]]=Introduction!$B$42,1,0)</f>
        <v>0</v>
      </c>
      <c r="J970" s="49">
        <f>IF(Table2[[#This Row],[Order Priority]]=Introduction!$B$43,1,0)</f>
        <v>0</v>
      </c>
      <c r="K970" s="49">
        <f>IF(Table2[[#This Row],[Order Priority]]=Introduction!$B$44,1,0)</f>
        <v>0</v>
      </c>
      <c r="L970" s="49">
        <f>IF(Table2[[#This Row],[Order Priority]]=Introduction!$B$45,1,0)</f>
        <v>0</v>
      </c>
      <c r="M970" s="49">
        <f>IF(Table2[[#This Row],[Ship Mode]]=Introduction!$C$42,1,0)</f>
        <v>0</v>
      </c>
      <c r="N970" s="48">
        <f>IF(Table2[[#This Row],[Ship Mode]]=Introduction!$C$44,1,0)</f>
        <v>1</v>
      </c>
      <c r="O970" s="48">
        <f>IF(Table2[[#This Row],[Customer Segment]]=Introduction!$D$45,1,0)</f>
        <v>0</v>
      </c>
      <c r="P970" s="48">
        <f>IF(Table2[[#This Row],[Customer Segment]]=Introduction!$D$42,1,0)</f>
        <v>0</v>
      </c>
      <c r="Q970" s="48">
        <f>IF(Table2[[#This Row],[Customer Segment]]=Introduction!$D$44,1,0)</f>
        <v>0</v>
      </c>
      <c r="R970" s="41">
        <v>307.64999999999998</v>
      </c>
      <c r="S9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customFormat="1" x14ac:dyDescent="0.2">
      <c r="A971" s="1" t="s">
        <v>46</v>
      </c>
      <c r="B971" s="1" t="s">
        <v>14</v>
      </c>
      <c r="C971" s="1" t="s">
        <v>70</v>
      </c>
      <c r="D971" s="46">
        <v>7.0000000000000007E-2</v>
      </c>
      <c r="E971" s="46">
        <v>8.9499999999999993</v>
      </c>
      <c r="F971" s="46">
        <v>2.0099999999999998</v>
      </c>
      <c r="G971" s="46">
        <v>0.39</v>
      </c>
      <c r="H971" s="46">
        <v>53.067900000000002</v>
      </c>
      <c r="I971" s="49">
        <f>IF(Table2[[#This Row],[Order Priority]]=Introduction!$B$42,1,0)</f>
        <v>0</v>
      </c>
      <c r="J971" s="49">
        <f>IF(Table2[[#This Row],[Order Priority]]=Introduction!$B$43,1,0)</f>
        <v>0</v>
      </c>
      <c r="K971" s="49">
        <f>IF(Table2[[#This Row],[Order Priority]]=Introduction!$B$44,1,0)</f>
        <v>0</v>
      </c>
      <c r="L971" s="49">
        <f>IF(Table2[[#This Row],[Order Priority]]=Introduction!$B$45,1,0)</f>
        <v>0</v>
      </c>
      <c r="M971" s="49">
        <f>IF(Table2[[#This Row],[Ship Mode]]=Introduction!$C$42,1,0)</f>
        <v>0</v>
      </c>
      <c r="N971" s="48">
        <f>IF(Table2[[#This Row],[Ship Mode]]=Introduction!$C$44,1,0)</f>
        <v>1</v>
      </c>
      <c r="O971" s="48">
        <f>IF(Table2[[#This Row],[Customer Segment]]=Introduction!$D$45,1,0)</f>
        <v>0</v>
      </c>
      <c r="P971" s="48">
        <f>IF(Table2[[#This Row],[Customer Segment]]=Introduction!$D$42,1,0)</f>
        <v>0</v>
      </c>
      <c r="Q971" s="48">
        <f>IF(Table2[[#This Row],[Customer Segment]]=Introduction!$D$44,1,0)</f>
        <v>0</v>
      </c>
      <c r="R971" s="38">
        <v>76.91</v>
      </c>
      <c r="S9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customFormat="1" x14ac:dyDescent="0.2">
      <c r="A972" s="1" t="s">
        <v>46</v>
      </c>
      <c r="B972" s="1" t="s">
        <v>14</v>
      </c>
      <c r="C972" s="1" t="s">
        <v>70</v>
      </c>
      <c r="D972" s="44">
        <v>0.04</v>
      </c>
      <c r="E972" s="44">
        <v>3.69</v>
      </c>
      <c r="F972" s="44">
        <v>0.5</v>
      </c>
      <c r="G972" s="44">
        <v>0.38</v>
      </c>
      <c r="H972" s="44">
        <v>47.527200000000001</v>
      </c>
      <c r="I972" s="49">
        <f>IF(Table2[[#This Row],[Order Priority]]=Introduction!$B$42,1,0)</f>
        <v>0</v>
      </c>
      <c r="J972" s="49">
        <f>IF(Table2[[#This Row],[Order Priority]]=Introduction!$B$43,1,0)</f>
        <v>0</v>
      </c>
      <c r="K972" s="49">
        <f>IF(Table2[[#This Row],[Order Priority]]=Introduction!$B$44,1,0)</f>
        <v>0</v>
      </c>
      <c r="L972" s="49">
        <f>IF(Table2[[#This Row],[Order Priority]]=Introduction!$B$45,1,0)</f>
        <v>0</v>
      </c>
      <c r="M972" s="49">
        <f>IF(Table2[[#This Row],[Ship Mode]]=Introduction!$C$42,1,0)</f>
        <v>0</v>
      </c>
      <c r="N972" s="48">
        <f>IF(Table2[[#This Row],[Ship Mode]]=Introduction!$C$44,1,0)</f>
        <v>1</v>
      </c>
      <c r="O972" s="48">
        <f>IF(Table2[[#This Row],[Customer Segment]]=Introduction!$D$45,1,0)</f>
        <v>0</v>
      </c>
      <c r="P972" s="48">
        <f>IF(Table2[[#This Row],[Customer Segment]]=Introduction!$D$42,1,0)</f>
        <v>0</v>
      </c>
      <c r="Q972" s="48">
        <f>IF(Table2[[#This Row],[Customer Segment]]=Introduction!$D$44,1,0)</f>
        <v>0</v>
      </c>
      <c r="R972" s="41">
        <v>68.88</v>
      </c>
      <c r="S9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customFormat="1" x14ac:dyDescent="0.2">
      <c r="A973" s="1" t="s">
        <v>13</v>
      </c>
      <c r="B973" s="1" t="s">
        <v>14</v>
      </c>
      <c r="C973" s="1" t="s">
        <v>70</v>
      </c>
      <c r="D973" s="46">
        <v>0.04</v>
      </c>
      <c r="E973" s="46">
        <v>10.4</v>
      </c>
      <c r="F973" s="46">
        <v>5.4</v>
      </c>
      <c r="G973" s="46">
        <v>0.51</v>
      </c>
      <c r="H973" s="46">
        <v>29.98</v>
      </c>
      <c r="I973" s="49">
        <f>IF(Table2[[#This Row],[Order Priority]]=Introduction!$B$42,1,0)</f>
        <v>0</v>
      </c>
      <c r="J973" s="49">
        <f>IF(Table2[[#This Row],[Order Priority]]=Introduction!$B$43,1,0)</f>
        <v>1</v>
      </c>
      <c r="K973" s="49">
        <f>IF(Table2[[#This Row],[Order Priority]]=Introduction!$B$44,1,0)</f>
        <v>0</v>
      </c>
      <c r="L973" s="49">
        <f>IF(Table2[[#This Row],[Order Priority]]=Introduction!$B$45,1,0)</f>
        <v>0</v>
      </c>
      <c r="M973" s="49">
        <f>IF(Table2[[#This Row],[Ship Mode]]=Introduction!$C$42,1,0)</f>
        <v>0</v>
      </c>
      <c r="N973" s="48">
        <f>IF(Table2[[#This Row],[Ship Mode]]=Introduction!$C$44,1,0)</f>
        <v>1</v>
      </c>
      <c r="O973" s="48">
        <f>IF(Table2[[#This Row],[Customer Segment]]=Introduction!$D$45,1,0)</f>
        <v>0</v>
      </c>
      <c r="P973" s="48">
        <f>IF(Table2[[#This Row],[Customer Segment]]=Introduction!$D$42,1,0)</f>
        <v>0</v>
      </c>
      <c r="Q973" s="48">
        <f>IF(Table2[[#This Row],[Customer Segment]]=Introduction!$D$44,1,0)</f>
        <v>0</v>
      </c>
      <c r="R973" s="38">
        <v>130.74</v>
      </c>
      <c r="S9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customFormat="1" x14ac:dyDescent="0.2">
      <c r="A974" s="1" t="s">
        <v>13</v>
      </c>
      <c r="B974" s="1" t="s">
        <v>14</v>
      </c>
      <c r="C974" s="1" t="s">
        <v>70</v>
      </c>
      <c r="D974" s="44">
        <v>0.08</v>
      </c>
      <c r="E974" s="44">
        <v>4.28</v>
      </c>
      <c r="F974" s="44">
        <v>4.79</v>
      </c>
      <c r="G974" s="44">
        <v>0.4</v>
      </c>
      <c r="H974" s="44">
        <v>-121.2</v>
      </c>
      <c r="I974" s="49">
        <f>IF(Table2[[#This Row],[Order Priority]]=Introduction!$B$42,1,0)</f>
        <v>0</v>
      </c>
      <c r="J974" s="49">
        <f>IF(Table2[[#This Row],[Order Priority]]=Introduction!$B$43,1,0)</f>
        <v>1</v>
      </c>
      <c r="K974" s="49">
        <f>IF(Table2[[#This Row],[Order Priority]]=Introduction!$B$44,1,0)</f>
        <v>0</v>
      </c>
      <c r="L974" s="49">
        <f>IF(Table2[[#This Row],[Order Priority]]=Introduction!$B$45,1,0)</f>
        <v>0</v>
      </c>
      <c r="M974" s="49">
        <f>IF(Table2[[#This Row],[Ship Mode]]=Introduction!$C$42,1,0)</f>
        <v>0</v>
      </c>
      <c r="N974" s="48">
        <f>IF(Table2[[#This Row],[Ship Mode]]=Introduction!$C$44,1,0)</f>
        <v>1</v>
      </c>
      <c r="O974" s="48">
        <f>IF(Table2[[#This Row],[Customer Segment]]=Introduction!$D$45,1,0)</f>
        <v>0</v>
      </c>
      <c r="P974" s="48">
        <f>IF(Table2[[#This Row],[Customer Segment]]=Introduction!$D$42,1,0)</f>
        <v>0</v>
      </c>
      <c r="Q974" s="48">
        <f>IF(Table2[[#This Row],[Customer Segment]]=Introduction!$D$44,1,0)</f>
        <v>0</v>
      </c>
      <c r="R974" s="41">
        <v>49.87</v>
      </c>
      <c r="S9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customFormat="1" x14ac:dyDescent="0.2">
      <c r="A975" s="1" t="s">
        <v>13</v>
      </c>
      <c r="B975" s="1" t="s">
        <v>14</v>
      </c>
      <c r="C975" s="1" t="s">
        <v>3</v>
      </c>
      <c r="D975" s="46">
        <v>0.06</v>
      </c>
      <c r="E975" s="46">
        <v>363.25</v>
      </c>
      <c r="F975" s="46">
        <v>19.989999999999998</v>
      </c>
      <c r="G975" s="46">
        <v>0.56999999999999995</v>
      </c>
      <c r="H975" s="46">
        <v>36.164099999999998</v>
      </c>
      <c r="I975" s="49">
        <f>IF(Table2[[#This Row],[Order Priority]]=Introduction!$B$42,1,0)</f>
        <v>0</v>
      </c>
      <c r="J975" s="49">
        <f>IF(Table2[[#This Row],[Order Priority]]=Introduction!$B$43,1,0)</f>
        <v>1</v>
      </c>
      <c r="K975" s="49">
        <f>IF(Table2[[#This Row],[Order Priority]]=Introduction!$B$44,1,0)</f>
        <v>0</v>
      </c>
      <c r="L975" s="49">
        <f>IF(Table2[[#This Row],[Order Priority]]=Introduction!$B$45,1,0)</f>
        <v>0</v>
      </c>
      <c r="M975" s="49">
        <f>IF(Table2[[#This Row],[Ship Mode]]=Introduction!$C$42,1,0)</f>
        <v>0</v>
      </c>
      <c r="N975" s="48">
        <f>IF(Table2[[#This Row],[Ship Mode]]=Introduction!$C$44,1,0)</f>
        <v>1</v>
      </c>
      <c r="O975" s="48">
        <f>IF(Table2[[#This Row],[Customer Segment]]=Introduction!$D$45,1,0)</f>
        <v>1</v>
      </c>
      <c r="P975" s="48">
        <f>IF(Table2[[#This Row],[Customer Segment]]=Introduction!$D$42,1,0)</f>
        <v>0</v>
      </c>
      <c r="Q975" s="48">
        <f>IF(Table2[[#This Row],[Customer Segment]]=Introduction!$D$44,1,0)</f>
        <v>0</v>
      </c>
      <c r="R975" s="38">
        <v>344.87</v>
      </c>
      <c r="S9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customFormat="1" x14ac:dyDescent="0.2">
      <c r="A976" s="1" t="s">
        <v>23</v>
      </c>
      <c r="B976" s="1" t="s">
        <v>14</v>
      </c>
      <c r="C976" s="1" t="s">
        <v>15</v>
      </c>
      <c r="D976" s="44">
        <v>0.04</v>
      </c>
      <c r="E976" s="44">
        <v>50.98</v>
      </c>
      <c r="F976" s="44">
        <v>6.5</v>
      </c>
      <c r="G976" s="44">
        <v>0.73</v>
      </c>
      <c r="H976" s="44">
        <v>-13.28</v>
      </c>
      <c r="I976" s="49">
        <f>IF(Table2[[#This Row],[Order Priority]]=Introduction!$B$42,1,0)</f>
        <v>0</v>
      </c>
      <c r="J976" s="49">
        <f>IF(Table2[[#This Row],[Order Priority]]=Introduction!$B$43,1,0)</f>
        <v>0</v>
      </c>
      <c r="K976" s="49">
        <f>IF(Table2[[#This Row],[Order Priority]]=Introduction!$B$44,1,0)</f>
        <v>1</v>
      </c>
      <c r="L976" s="49">
        <f>IF(Table2[[#This Row],[Order Priority]]=Introduction!$B$45,1,0)</f>
        <v>0</v>
      </c>
      <c r="M976" s="49">
        <f>IF(Table2[[#This Row],[Ship Mode]]=Introduction!$C$42,1,0)</f>
        <v>0</v>
      </c>
      <c r="N976" s="48">
        <f>IF(Table2[[#This Row],[Ship Mode]]=Introduction!$C$44,1,0)</f>
        <v>1</v>
      </c>
      <c r="O976" s="48">
        <f>IF(Table2[[#This Row],[Customer Segment]]=Introduction!$D$45,1,0)</f>
        <v>0</v>
      </c>
      <c r="P976" s="48">
        <f>IF(Table2[[#This Row],[Customer Segment]]=Introduction!$D$42,1,0)</f>
        <v>1</v>
      </c>
      <c r="Q976" s="48">
        <f>IF(Table2[[#This Row],[Customer Segment]]=Introduction!$D$44,1,0)</f>
        <v>0</v>
      </c>
      <c r="R976" s="41">
        <v>568.25</v>
      </c>
      <c r="S9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customFormat="1" x14ac:dyDescent="0.2">
      <c r="A977" s="1" t="s">
        <v>23</v>
      </c>
      <c r="B977" s="1" t="s">
        <v>14</v>
      </c>
      <c r="C977" s="1" t="s">
        <v>15</v>
      </c>
      <c r="D977" s="46">
        <v>0.02</v>
      </c>
      <c r="E977" s="46">
        <v>6.48</v>
      </c>
      <c r="F977" s="46">
        <v>5.14</v>
      </c>
      <c r="G977" s="46">
        <v>0.37</v>
      </c>
      <c r="H977" s="46">
        <v>-48.68</v>
      </c>
      <c r="I977" s="49">
        <f>IF(Table2[[#This Row],[Order Priority]]=Introduction!$B$42,1,0)</f>
        <v>0</v>
      </c>
      <c r="J977" s="49">
        <f>IF(Table2[[#This Row],[Order Priority]]=Introduction!$B$43,1,0)</f>
        <v>0</v>
      </c>
      <c r="K977" s="49">
        <f>IF(Table2[[#This Row],[Order Priority]]=Introduction!$B$44,1,0)</f>
        <v>1</v>
      </c>
      <c r="L977" s="49">
        <f>IF(Table2[[#This Row],[Order Priority]]=Introduction!$B$45,1,0)</f>
        <v>0</v>
      </c>
      <c r="M977" s="49">
        <f>IF(Table2[[#This Row],[Ship Mode]]=Introduction!$C$42,1,0)</f>
        <v>0</v>
      </c>
      <c r="N977" s="48">
        <f>IF(Table2[[#This Row],[Ship Mode]]=Introduction!$C$44,1,0)</f>
        <v>1</v>
      </c>
      <c r="O977" s="48">
        <f>IF(Table2[[#This Row],[Customer Segment]]=Introduction!$D$45,1,0)</f>
        <v>0</v>
      </c>
      <c r="P977" s="48">
        <f>IF(Table2[[#This Row],[Customer Segment]]=Introduction!$D$42,1,0)</f>
        <v>1</v>
      </c>
      <c r="Q977" s="48">
        <f>IF(Table2[[#This Row],[Customer Segment]]=Introduction!$D$44,1,0)</f>
        <v>0</v>
      </c>
      <c r="R977" s="38">
        <v>126.66</v>
      </c>
      <c r="S9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customFormat="1" x14ac:dyDescent="0.2">
      <c r="A978" s="1" t="s">
        <v>92</v>
      </c>
      <c r="B978" s="1" t="s">
        <v>14</v>
      </c>
      <c r="C978" s="1" t="s">
        <v>70</v>
      </c>
      <c r="D978" s="44">
        <v>0.08</v>
      </c>
      <c r="E978" s="44">
        <v>175.99</v>
      </c>
      <c r="F978" s="44">
        <v>4.99</v>
      </c>
      <c r="G978" s="44">
        <v>0.59</v>
      </c>
      <c r="H978" s="44">
        <v>-16476.838</v>
      </c>
      <c r="I978" s="49">
        <f>IF(Table2[[#This Row],[Order Priority]]=Introduction!$B$42,1,0)</f>
        <v>0</v>
      </c>
      <c r="J978" s="49">
        <f>IF(Table2[[#This Row],[Order Priority]]=Introduction!$B$43,1,0)</f>
        <v>0</v>
      </c>
      <c r="K978" s="49">
        <f>IF(Table2[[#This Row],[Order Priority]]=Introduction!$B$44,1,0)</f>
        <v>0</v>
      </c>
      <c r="L978" s="49">
        <f>IF(Table2[[#This Row],[Order Priority]]=Introduction!$B$45,1,0)</f>
        <v>1</v>
      </c>
      <c r="M978" s="49">
        <f>IF(Table2[[#This Row],[Ship Mode]]=Introduction!$C$42,1,0)</f>
        <v>0</v>
      </c>
      <c r="N978" s="48">
        <f>IF(Table2[[#This Row],[Ship Mode]]=Introduction!$C$44,1,0)</f>
        <v>1</v>
      </c>
      <c r="O978" s="48">
        <f>IF(Table2[[#This Row],[Customer Segment]]=Introduction!$D$45,1,0)</f>
        <v>0</v>
      </c>
      <c r="P978" s="48">
        <f>IF(Table2[[#This Row],[Customer Segment]]=Introduction!$D$42,1,0)</f>
        <v>0</v>
      </c>
      <c r="Q978" s="48">
        <f>IF(Table2[[#This Row],[Customer Segment]]=Introduction!$D$44,1,0)</f>
        <v>0</v>
      </c>
      <c r="R978" s="41">
        <v>1486.34</v>
      </c>
      <c r="S9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customFormat="1" x14ac:dyDescent="0.2">
      <c r="A979" s="1" t="s">
        <v>92</v>
      </c>
      <c r="B979" s="1" t="s">
        <v>14</v>
      </c>
      <c r="C979" s="1" t="s">
        <v>3</v>
      </c>
      <c r="D979" s="46">
        <v>0.05</v>
      </c>
      <c r="E979" s="46">
        <v>6.68</v>
      </c>
      <c r="F979" s="46">
        <v>6.93</v>
      </c>
      <c r="G979" s="46">
        <v>0.37</v>
      </c>
      <c r="H979" s="46">
        <v>-2.3519999999999999</v>
      </c>
      <c r="I979" s="49">
        <f>IF(Table2[[#This Row],[Order Priority]]=Introduction!$B$42,1,0)</f>
        <v>0</v>
      </c>
      <c r="J979" s="49">
        <f>IF(Table2[[#This Row],[Order Priority]]=Introduction!$B$43,1,0)</f>
        <v>0</v>
      </c>
      <c r="K979" s="49">
        <f>IF(Table2[[#This Row],[Order Priority]]=Introduction!$B$44,1,0)</f>
        <v>0</v>
      </c>
      <c r="L979" s="49">
        <f>IF(Table2[[#This Row],[Order Priority]]=Introduction!$B$45,1,0)</f>
        <v>1</v>
      </c>
      <c r="M979" s="49">
        <f>IF(Table2[[#This Row],[Ship Mode]]=Introduction!$C$42,1,0)</f>
        <v>0</v>
      </c>
      <c r="N979" s="48">
        <f>IF(Table2[[#This Row],[Ship Mode]]=Introduction!$C$44,1,0)</f>
        <v>1</v>
      </c>
      <c r="O979" s="48">
        <f>IF(Table2[[#This Row],[Customer Segment]]=Introduction!$D$45,1,0)</f>
        <v>1</v>
      </c>
      <c r="P979" s="48">
        <f>IF(Table2[[#This Row],[Customer Segment]]=Introduction!$D$42,1,0)</f>
        <v>0</v>
      </c>
      <c r="Q979" s="48">
        <f>IF(Table2[[#This Row],[Customer Segment]]=Introduction!$D$44,1,0)</f>
        <v>0</v>
      </c>
      <c r="R979" s="38">
        <v>77.2</v>
      </c>
      <c r="S9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customFormat="1" x14ac:dyDescent="0.2">
      <c r="A980" s="1" t="s">
        <v>13</v>
      </c>
      <c r="B980" s="1" t="s">
        <v>14</v>
      </c>
      <c r="C980" s="1" t="s">
        <v>15</v>
      </c>
      <c r="D980" s="44">
        <v>0.01</v>
      </c>
      <c r="E980" s="44">
        <v>65.989999999999995</v>
      </c>
      <c r="F980" s="44">
        <v>8.99</v>
      </c>
      <c r="G980" s="44">
        <v>0.6</v>
      </c>
      <c r="H980" s="44">
        <v>97.86</v>
      </c>
      <c r="I980" s="49">
        <f>IF(Table2[[#This Row],[Order Priority]]=Introduction!$B$42,1,0)</f>
        <v>0</v>
      </c>
      <c r="J980" s="49">
        <f>IF(Table2[[#This Row],[Order Priority]]=Introduction!$B$43,1,0)</f>
        <v>1</v>
      </c>
      <c r="K980" s="49">
        <f>IF(Table2[[#This Row],[Order Priority]]=Introduction!$B$44,1,0)</f>
        <v>0</v>
      </c>
      <c r="L980" s="49">
        <f>IF(Table2[[#This Row],[Order Priority]]=Introduction!$B$45,1,0)</f>
        <v>0</v>
      </c>
      <c r="M980" s="49">
        <f>IF(Table2[[#This Row],[Ship Mode]]=Introduction!$C$42,1,0)</f>
        <v>0</v>
      </c>
      <c r="N980" s="48">
        <f>IF(Table2[[#This Row],[Ship Mode]]=Introduction!$C$44,1,0)</f>
        <v>1</v>
      </c>
      <c r="O980" s="48">
        <f>IF(Table2[[#This Row],[Customer Segment]]=Introduction!$D$45,1,0)</f>
        <v>0</v>
      </c>
      <c r="P980" s="48">
        <f>IF(Table2[[#This Row],[Customer Segment]]=Introduction!$D$42,1,0)</f>
        <v>1</v>
      </c>
      <c r="Q980" s="48">
        <f>IF(Table2[[#This Row],[Customer Segment]]=Introduction!$D$44,1,0)</f>
        <v>0</v>
      </c>
      <c r="R980" s="41">
        <v>292.23</v>
      </c>
      <c r="S9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customFormat="1" x14ac:dyDescent="0.2">
      <c r="A981" s="1" t="s">
        <v>13</v>
      </c>
      <c r="B981" s="1" t="s">
        <v>14</v>
      </c>
      <c r="C981" s="1" t="s">
        <v>47</v>
      </c>
      <c r="D981" s="46">
        <v>0.1</v>
      </c>
      <c r="E981" s="46">
        <v>6.75</v>
      </c>
      <c r="F981" s="46">
        <v>2.99</v>
      </c>
      <c r="G981" s="46">
        <v>0.35</v>
      </c>
      <c r="H981" s="46">
        <v>18.147500000000001</v>
      </c>
      <c r="I981" s="49">
        <f>IF(Table2[[#This Row],[Order Priority]]=Introduction!$B$42,1,0)</f>
        <v>0</v>
      </c>
      <c r="J981" s="49">
        <f>IF(Table2[[#This Row],[Order Priority]]=Introduction!$B$43,1,0)</f>
        <v>1</v>
      </c>
      <c r="K981" s="49">
        <f>IF(Table2[[#This Row],[Order Priority]]=Introduction!$B$44,1,0)</f>
        <v>0</v>
      </c>
      <c r="L981" s="49">
        <f>IF(Table2[[#This Row],[Order Priority]]=Introduction!$B$45,1,0)</f>
        <v>0</v>
      </c>
      <c r="M981" s="49">
        <f>IF(Table2[[#This Row],[Ship Mode]]=Introduction!$C$42,1,0)</f>
        <v>0</v>
      </c>
      <c r="N981" s="48">
        <f>IF(Table2[[#This Row],[Ship Mode]]=Introduction!$C$44,1,0)</f>
        <v>1</v>
      </c>
      <c r="O981" s="48">
        <f>IF(Table2[[#This Row],[Customer Segment]]=Introduction!$D$45,1,0)</f>
        <v>0</v>
      </c>
      <c r="P981" s="48">
        <f>IF(Table2[[#This Row],[Customer Segment]]=Introduction!$D$42,1,0)</f>
        <v>0</v>
      </c>
      <c r="Q981" s="48">
        <f>IF(Table2[[#This Row],[Customer Segment]]=Introduction!$D$44,1,0)</f>
        <v>1</v>
      </c>
      <c r="R981" s="38">
        <v>96.13</v>
      </c>
      <c r="S9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customFormat="1" x14ac:dyDescent="0.2">
      <c r="A982" s="1" t="s">
        <v>13</v>
      </c>
      <c r="B982" s="1" t="s">
        <v>14</v>
      </c>
      <c r="C982" s="1" t="s">
        <v>3</v>
      </c>
      <c r="D982" s="44">
        <v>0.04</v>
      </c>
      <c r="E982" s="44">
        <v>40.98</v>
      </c>
      <c r="F982" s="44">
        <v>6.5</v>
      </c>
      <c r="G982" s="44">
        <v>0.74</v>
      </c>
      <c r="H982" s="44">
        <v>-89.5</v>
      </c>
      <c r="I982" s="49">
        <f>IF(Table2[[#This Row],[Order Priority]]=Introduction!$B$42,1,0)</f>
        <v>0</v>
      </c>
      <c r="J982" s="49">
        <f>IF(Table2[[#This Row],[Order Priority]]=Introduction!$B$43,1,0)</f>
        <v>1</v>
      </c>
      <c r="K982" s="49">
        <f>IF(Table2[[#This Row],[Order Priority]]=Introduction!$B$44,1,0)</f>
        <v>0</v>
      </c>
      <c r="L982" s="49">
        <f>IF(Table2[[#This Row],[Order Priority]]=Introduction!$B$45,1,0)</f>
        <v>0</v>
      </c>
      <c r="M982" s="49">
        <f>IF(Table2[[#This Row],[Ship Mode]]=Introduction!$C$42,1,0)</f>
        <v>0</v>
      </c>
      <c r="N982" s="48">
        <f>IF(Table2[[#This Row],[Ship Mode]]=Introduction!$C$44,1,0)</f>
        <v>1</v>
      </c>
      <c r="O982" s="48">
        <f>IF(Table2[[#This Row],[Customer Segment]]=Introduction!$D$45,1,0)</f>
        <v>1</v>
      </c>
      <c r="P982" s="48">
        <f>IF(Table2[[#This Row],[Customer Segment]]=Introduction!$D$42,1,0)</f>
        <v>0</v>
      </c>
      <c r="Q982" s="48">
        <f>IF(Table2[[#This Row],[Customer Segment]]=Introduction!$D$44,1,0)</f>
        <v>0</v>
      </c>
      <c r="R982" s="41">
        <v>277.07</v>
      </c>
      <c r="S9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customFormat="1" x14ac:dyDescent="0.2">
      <c r="A983" s="1" t="s">
        <v>13</v>
      </c>
      <c r="B983" s="1" t="s">
        <v>14</v>
      </c>
      <c r="C983" s="1" t="s">
        <v>3</v>
      </c>
      <c r="D983" s="46">
        <v>0.05</v>
      </c>
      <c r="E983" s="46">
        <v>35.99</v>
      </c>
      <c r="F983" s="46">
        <v>3.3</v>
      </c>
      <c r="G983" s="46">
        <v>0.39</v>
      </c>
      <c r="H983" s="46">
        <v>103.2723</v>
      </c>
      <c r="I983" s="49">
        <f>IF(Table2[[#This Row],[Order Priority]]=Introduction!$B$42,1,0)</f>
        <v>0</v>
      </c>
      <c r="J983" s="49">
        <f>IF(Table2[[#This Row],[Order Priority]]=Introduction!$B$43,1,0)</f>
        <v>1</v>
      </c>
      <c r="K983" s="49">
        <f>IF(Table2[[#This Row],[Order Priority]]=Introduction!$B$44,1,0)</f>
        <v>0</v>
      </c>
      <c r="L983" s="49">
        <f>IF(Table2[[#This Row],[Order Priority]]=Introduction!$B$45,1,0)</f>
        <v>0</v>
      </c>
      <c r="M983" s="49">
        <f>IF(Table2[[#This Row],[Ship Mode]]=Introduction!$C$42,1,0)</f>
        <v>0</v>
      </c>
      <c r="N983" s="48">
        <f>IF(Table2[[#This Row],[Ship Mode]]=Introduction!$C$44,1,0)</f>
        <v>1</v>
      </c>
      <c r="O983" s="48">
        <f>IF(Table2[[#This Row],[Customer Segment]]=Introduction!$D$45,1,0)</f>
        <v>1</v>
      </c>
      <c r="P983" s="48">
        <f>IF(Table2[[#This Row],[Customer Segment]]=Introduction!$D$42,1,0)</f>
        <v>0</v>
      </c>
      <c r="Q983" s="48">
        <f>IF(Table2[[#This Row],[Customer Segment]]=Introduction!$D$44,1,0)</f>
        <v>0</v>
      </c>
      <c r="R983" s="38">
        <v>149.66999999999999</v>
      </c>
      <c r="S9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customFormat="1" x14ac:dyDescent="0.2">
      <c r="A984" s="1" t="s">
        <v>13</v>
      </c>
      <c r="B984" s="1" t="s">
        <v>14</v>
      </c>
      <c r="C984" s="1" t="s">
        <v>70</v>
      </c>
      <c r="D984" s="44">
        <v>0.01</v>
      </c>
      <c r="E984" s="44">
        <v>99.23</v>
      </c>
      <c r="F984" s="44">
        <v>8.99</v>
      </c>
      <c r="G984" s="44">
        <v>0.35</v>
      </c>
      <c r="H984" s="44">
        <v>-87.46</v>
      </c>
      <c r="I984" s="49">
        <f>IF(Table2[[#This Row],[Order Priority]]=Introduction!$B$42,1,0)</f>
        <v>0</v>
      </c>
      <c r="J984" s="49">
        <f>IF(Table2[[#This Row],[Order Priority]]=Introduction!$B$43,1,0)</f>
        <v>1</v>
      </c>
      <c r="K984" s="49">
        <f>IF(Table2[[#This Row],[Order Priority]]=Introduction!$B$44,1,0)</f>
        <v>0</v>
      </c>
      <c r="L984" s="49">
        <f>IF(Table2[[#This Row],[Order Priority]]=Introduction!$B$45,1,0)</f>
        <v>0</v>
      </c>
      <c r="M984" s="49">
        <f>IF(Table2[[#This Row],[Ship Mode]]=Introduction!$C$42,1,0)</f>
        <v>0</v>
      </c>
      <c r="N984" s="48">
        <f>IF(Table2[[#This Row],[Ship Mode]]=Introduction!$C$44,1,0)</f>
        <v>1</v>
      </c>
      <c r="O984" s="48">
        <f>IF(Table2[[#This Row],[Customer Segment]]=Introduction!$D$45,1,0)</f>
        <v>0</v>
      </c>
      <c r="P984" s="48">
        <f>IF(Table2[[#This Row],[Customer Segment]]=Introduction!$D$42,1,0)</f>
        <v>0</v>
      </c>
      <c r="Q984" s="48">
        <f>IF(Table2[[#This Row],[Customer Segment]]=Introduction!$D$44,1,0)</f>
        <v>0</v>
      </c>
      <c r="R984" s="41">
        <v>99.22</v>
      </c>
      <c r="S9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customFormat="1" x14ac:dyDescent="0.2">
      <c r="A985" s="1" t="s">
        <v>23</v>
      </c>
      <c r="B985" s="1" t="s">
        <v>14</v>
      </c>
      <c r="C985" s="1" t="s">
        <v>47</v>
      </c>
      <c r="D985" s="46">
        <v>0.03</v>
      </c>
      <c r="E985" s="46">
        <v>140.99</v>
      </c>
      <c r="F985" s="46">
        <v>4.2</v>
      </c>
      <c r="G985" s="46">
        <v>0.59</v>
      </c>
      <c r="H985" s="46">
        <v>-458.74400000000003</v>
      </c>
      <c r="I985" s="49">
        <f>IF(Table2[[#This Row],[Order Priority]]=Introduction!$B$42,1,0)</f>
        <v>0</v>
      </c>
      <c r="J985" s="49">
        <f>IF(Table2[[#This Row],[Order Priority]]=Introduction!$B$43,1,0)</f>
        <v>0</v>
      </c>
      <c r="K985" s="49">
        <f>IF(Table2[[#This Row],[Order Priority]]=Introduction!$B$44,1,0)</f>
        <v>1</v>
      </c>
      <c r="L985" s="49">
        <f>IF(Table2[[#This Row],[Order Priority]]=Introduction!$B$45,1,0)</f>
        <v>0</v>
      </c>
      <c r="M985" s="49">
        <f>IF(Table2[[#This Row],[Ship Mode]]=Introduction!$C$42,1,0)</f>
        <v>0</v>
      </c>
      <c r="N985" s="48">
        <f>IF(Table2[[#This Row],[Ship Mode]]=Introduction!$C$44,1,0)</f>
        <v>1</v>
      </c>
      <c r="O985" s="48">
        <f>IF(Table2[[#This Row],[Customer Segment]]=Introduction!$D$45,1,0)</f>
        <v>0</v>
      </c>
      <c r="P985" s="48">
        <f>IF(Table2[[#This Row],[Customer Segment]]=Introduction!$D$42,1,0)</f>
        <v>0</v>
      </c>
      <c r="Q985" s="48">
        <f>IF(Table2[[#This Row],[Customer Segment]]=Introduction!$D$44,1,0)</f>
        <v>1</v>
      </c>
      <c r="R985" s="38">
        <v>246.44</v>
      </c>
      <c r="S9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customFormat="1" x14ac:dyDescent="0.2">
      <c r="A986" s="1" t="s">
        <v>92</v>
      </c>
      <c r="B986" s="1" t="s">
        <v>63</v>
      </c>
      <c r="C986" s="1" t="s">
        <v>3</v>
      </c>
      <c r="D986" s="44">
        <v>7.0000000000000007E-2</v>
      </c>
      <c r="E986" s="44">
        <v>7.08</v>
      </c>
      <c r="F986" s="44">
        <v>2.35</v>
      </c>
      <c r="G986" s="44">
        <v>0.47</v>
      </c>
      <c r="H986" s="44">
        <v>30.49</v>
      </c>
      <c r="I986" s="49">
        <f>IF(Table2[[#This Row],[Order Priority]]=Introduction!$B$42,1,0)</f>
        <v>0</v>
      </c>
      <c r="J986" s="49">
        <f>IF(Table2[[#This Row],[Order Priority]]=Introduction!$B$43,1,0)</f>
        <v>0</v>
      </c>
      <c r="K986" s="49">
        <f>IF(Table2[[#This Row],[Order Priority]]=Introduction!$B$44,1,0)</f>
        <v>0</v>
      </c>
      <c r="L986" s="49">
        <f>IF(Table2[[#This Row],[Order Priority]]=Introduction!$B$45,1,0)</f>
        <v>1</v>
      </c>
      <c r="M986" s="49">
        <f>IF(Table2[[#This Row],[Ship Mode]]=Introduction!$C$42,1,0)</f>
        <v>0</v>
      </c>
      <c r="N986" s="48">
        <f>IF(Table2[[#This Row],[Ship Mode]]=Introduction!$C$44,1,0)</f>
        <v>0</v>
      </c>
      <c r="O986" s="48">
        <f>IF(Table2[[#This Row],[Customer Segment]]=Introduction!$D$45,1,0)</f>
        <v>1</v>
      </c>
      <c r="P986" s="48">
        <f>IF(Table2[[#This Row],[Customer Segment]]=Introduction!$D$42,1,0)</f>
        <v>0</v>
      </c>
      <c r="Q986" s="48">
        <f>IF(Table2[[#This Row],[Customer Segment]]=Introduction!$D$44,1,0)</f>
        <v>0</v>
      </c>
      <c r="R986" s="41">
        <v>93.82</v>
      </c>
      <c r="S9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customFormat="1" x14ac:dyDescent="0.2">
      <c r="A987" s="1" t="s">
        <v>46</v>
      </c>
      <c r="B987" s="1" t="s">
        <v>63</v>
      </c>
      <c r="C987" s="1" t="s">
        <v>70</v>
      </c>
      <c r="D987" s="46">
        <v>0.05</v>
      </c>
      <c r="E987" s="46">
        <v>5.78</v>
      </c>
      <c r="F987" s="46">
        <v>7.64</v>
      </c>
      <c r="G987" s="46">
        <v>0.36</v>
      </c>
      <c r="H987" s="46">
        <v>-116.05</v>
      </c>
      <c r="I987" s="49">
        <f>IF(Table2[[#This Row],[Order Priority]]=Introduction!$B$42,1,0)</f>
        <v>0</v>
      </c>
      <c r="J987" s="49">
        <f>IF(Table2[[#This Row],[Order Priority]]=Introduction!$B$43,1,0)</f>
        <v>0</v>
      </c>
      <c r="K987" s="49">
        <f>IF(Table2[[#This Row],[Order Priority]]=Introduction!$B$44,1,0)</f>
        <v>0</v>
      </c>
      <c r="L987" s="49">
        <f>IF(Table2[[#This Row],[Order Priority]]=Introduction!$B$45,1,0)</f>
        <v>0</v>
      </c>
      <c r="M987" s="49">
        <f>IF(Table2[[#This Row],[Ship Mode]]=Introduction!$C$42,1,0)</f>
        <v>0</v>
      </c>
      <c r="N987" s="48">
        <f>IF(Table2[[#This Row],[Ship Mode]]=Introduction!$C$44,1,0)</f>
        <v>0</v>
      </c>
      <c r="O987" s="48">
        <f>IF(Table2[[#This Row],[Customer Segment]]=Introduction!$D$45,1,0)</f>
        <v>0</v>
      </c>
      <c r="P987" s="48">
        <f>IF(Table2[[#This Row],[Customer Segment]]=Introduction!$D$42,1,0)</f>
        <v>0</v>
      </c>
      <c r="Q987" s="48">
        <f>IF(Table2[[#This Row],[Customer Segment]]=Introduction!$D$44,1,0)</f>
        <v>0</v>
      </c>
      <c r="R987" s="38">
        <v>177.41</v>
      </c>
      <c r="S9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customFormat="1" x14ac:dyDescent="0.2">
      <c r="A988" s="1" t="s">
        <v>46</v>
      </c>
      <c r="B988" s="1" t="s">
        <v>14</v>
      </c>
      <c r="C988" s="1" t="s">
        <v>70</v>
      </c>
      <c r="D988" s="44">
        <v>0.02</v>
      </c>
      <c r="E988" s="44">
        <v>7.38</v>
      </c>
      <c r="F988" s="44">
        <v>5.21</v>
      </c>
      <c r="G988" s="44">
        <v>0.56000000000000005</v>
      </c>
      <c r="H988" s="44">
        <v>7.74</v>
      </c>
      <c r="I988" s="49">
        <f>IF(Table2[[#This Row],[Order Priority]]=Introduction!$B$42,1,0)</f>
        <v>0</v>
      </c>
      <c r="J988" s="49">
        <f>IF(Table2[[#This Row],[Order Priority]]=Introduction!$B$43,1,0)</f>
        <v>0</v>
      </c>
      <c r="K988" s="49">
        <f>IF(Table2[[#This Row],[Order Priority]]=Introduction!$B$44,1,0)</f>
        <v>0</v>
      </c>
      <c r="L988" s="49">
        <f>IF(Table2[[#This Row],[Order Priority]]=Introduction!$B$45,1,0)</f>
        <v>0</v>
      </c>
      <c r="M988" s="49">
        <f>IF(Table2[[#This Row],[Ship Mode]]=Introduction!$C$42,1,0)</f>
        <v>0</v>
      </c>
      <c r="N988" s="48">
        <f>IF(Table2[[#This Row],[Ship Mode]]=Introduction!$C$44,1,0)</f>
        <v>1</v>
      </c>
      <c r="O988" s="48">
        <f>IF(Table2[[#This Row],[Customer Segment]]=Introduction!$D$45,1,0)</f>
        <v>0</v>
      </c>
      <c r="P988" s="48">
        <f>IF(Table2[[#This Row],[Customer Segment]]=Introduction!$D$42,1,0)</f>
        <v>0</v>
      </c>
      <c r="Q988" s="48">
        <f>IF(Table2[[#This Row],[Customer Segment]]=Introduction!$D$44,1,0)</f>
        <v>0</v>
      </c>
      <c r="R988" s="41">
        <v>24.52</v>
      </c>
      <c r="S9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customFormat="1" x14ac:dyDescent="0.2">
      <c r="A989" s="1" t="s">
        <v>46</v>
      </c>
      <c r="B989" s="1" t="s">
        <v>14</v>
      </c>
      <c r="C989" s="1" t="s">
        <v>3</v>
      </c>
      <c r="D989" s="46">
        <v>0.08</v>
      </c>
      <c r="E989" s="46">
        <v>11.97</v>
      </c>
      <c r="F989" s="46">
        <v>5.81</v>
      </c>
      <c r="G989" s="46">
        <v>0.6</v>
      </c>
      <c r="H989" s="46">
        <v>-41.87</v>
      </c>
      <c r="I989" s="49">
        <f>IF(Table2[[#This Row],[Order Priority]]=Introduction!$B$42,1,0)</f>
        <v>0</v>
      </c>
      <c r="J989" s="49">
        <f>IF(Table2[[#This Row],[Order Priority]]=Introduction!$B$43,1,0)</f>
        <v>0</v>
      </c>
      <c r="K989" s="49">
        <f>IF(Table2[[#This Row],[Order Priority]]=Introduction!$B$44,1,0)</f>
        <v>0</v>
      </c>
      <c r="L989" s="49">
        <f>IF(Table2[[#This Row],[Order Priority]]=Introduction!$B$45,1,0)</f>
        <v>0</v>
      </c>
      <c r="M989" s="49">
        <f>IF(Table2[[#This Row],[Ship Mode]]=Introduction!$C$42,1,0)</f>
        <v>0</v>
      </c>
      <c r="N989" s="48">
        <f>IF(Table2[[#This Row],[Ship Mode]]=Introduction!$C$44,1,0)</f>
        <v>1</v>
      </c>
      <c r="O989" s="48">
        <f>IF(Table2[[#This Row],[Customer Segment]]=Introduction!$D$45,1,0)</f>
        <v>1</v>
      </c>
      <c r="P989" s="48">
        <f>IF(Table2[[#This Row],[Customer Segment]]=Introduction!$D$42,1,0)</f>
        <v>0</v>
      </c>
      <c r="Q989" s="48">
        <f>IF(Table2[[#This Row],[Customer Segment]]=Introduction!$D$44,1,0)</f>
        <v>0</v>
      </c>
      <c r="R989" s="38">
        <v>59.98</v>
      </c>
      <c r="S9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customFormat="1" x14ac:dyDescent="0.2">
      <c r="A990" s="1" t="s">
        <v>1</v>
      </c>
      <c r="B990" s="1" t="s">
        <v>14</v>
      </c>
      <c r="C990" s="1" t="s">
        <v>70</v>
      </c>
      <c r="D990" s="44">
        <v>0.08</v>
      </c>
      <c r="E990" s="44">
        <v>6.48</v>
      </c>
      <c r="F990" s="44">
        <v>7.49</v>
      </c>
      <c r="G990" s="44">
        <v>0.37</v>
      </c>
      <c r="H990" s="44">
        <v>-119.32</v>
      </c>
      <c r="I990" s="49">
        <f>IF(Table2[[#This Row],[Order Priority]]=Introduction!$B$42,1,0)</f>
        <v>1</v>
      </c>
      <c r="J990" s="49">
        <f>IF(Table2[[#This Row],[Order Priority]]=Introduction!$B$43,1,0)</f>
        <v>0</v>
      </c>
      <c r="K990" s="49">
        <f>IF(Table2[[#This Row],[Order Priority]]=Introduction!$B$44,1,0)</f>
        <v>0</v>
      </c>
      <c r="L990" s="49">
        <f>IF(Table2[[#This Row],[Order Priority]]=Introduction!$B$45,1,0)</f>
        <v>0</v>
      </c>
      <c r="M990" s="49">
        <f>IF(Table2[[#This Row],[Ship Mode]]=Introduction!$C$42,1,0)</f>
        <v>0</v>
      </c>
      <c r="N990" s="48">
        <f>IF(Table2[[#This Row],[Ship Mode]]=Introduction!$C$44,1,0)</f>
        <v>1</v>
      </c>
      <c r="O990" s="48">
        <f>IF(Table2[[#This Row],[Customer Segment]]=Introduction!$D$45,1,0)</f>
        <v>0</v>
      </c>
      <c r="P990" s="48">
        <f>IF(Table2[[#This Row],[Customer Segment]]=Introduction!$D$42,1,0)</f>
        <v>0</v>
      </c>
      <c r="Q990" s="48">
        <f>IF(Table2[[#This Row],[Customer Segment]]=Introduction!$D$44,1,0)</f>
        <v>0</v>
      </c>
      <c r="R990" s="41">
        <v>80.86</v>
      </c>
      <c r="S9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customFormat="1" x14ac:dyDescent="0.2">
      <c r="A991" s="1" t="s">
        <v>1</v>
      </c>
      <c r="B991" s="1" t="s">
        <v>14</v>
      </c>
      <c r="C991" s="1" t="s">
        <v>70</v>
      </c>
      <c r="D991" s="46">
        <v>0.04</v>
      </c>
      <c r="E991" s="46">
        <v>21.38</v>
      </c>
      <c r="F991" s="46">
        <v>8.99</v>
      </c>
      <c r="G991" s="46">
        <v>0.59</v>
      </c>
      <c r="H991" s="46">
        <v>-51.66</v>
      </c>
      <c r="I991" s="49">
        <f>IF(Table2[[#This Row],[Order Priority]]=Introduction!$B$42,1,0)</f>
        <v>1</v>
      </c>
      <c r="J991" s="49">
        <f>IF(Table2[[#This Row],[Order Priority]]=Introduction!$B$43,1,0)</f>
        <v>0</v>
      </c>
      <c r="K991" s="49">
        <f>IF(Table2[[#This Row],[Order Priority]]=Introduction!$B$44,1,0)</f>
        <v>0</v>
      </c>
      <c r="L991" s="49">
        <f>IF(Table2[[#This Row],[Order Priority]]=Introduction!$B$45,1,0)</f>
        <v>0</v>
      </c>
      <c r="M991" s="49">
        <f>IF(Table2[[#This Row],[Ship Mode]]=Introduction!$C$42,1,0)</f>
        <v>0</v>
      </c>
      <c r="N991" s="48">
        <f>IF(Table2[[#This Row],[Ship Mode]]=Introduction!$C$44,1,0)</f>
        <v>1</v>
      </c>
      <c r="O991" s="48">
        <f>IF(Table2[[#This Row],[Customer Segment]]=Introduction!$D$45,1,0)</f>
        <v>0</v>
      </c>
      <c r="P991" s="48">
        <f>IF(Table2[[#This Row],[Customer Segment]]=Introduction!$D$42,1,0)</f>
        <v>0</v>
      </c>
      <c r="Q991" s="48">
        <f>IF(Table2[[#This Row],[Customer Segment]]=Introduction!$D$44,1,0)</f>
        <v>0</v>
      </c>
      <c r="R991" s="38">
        <v>443.66</v>
      </c>
      <c r="S9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customFormat="1" x14ac:dyDescent="0.2">
      <c r="A992" s="1" t="s">
        <v>1</v>
      </c>
      <c r="B992" s="1" t="s">
        <v>14</v>
      </c>
      <c r="C992" s="1" t="s">
        <v>3</v>
      </c>
      <c r="D992" s="44">
        <v>0.01</v>
      </c>
      <c r="E992" s="44">
        <v>11.34</v>
      </c>
      <c r="F992" s="44">
        <v>5.01</v>
      </c>
      <c r="G992" s="44">
        <v>0.36</v>
      </c>
      <c r="H992" s="44">
        <v>-11.83</v>
      </c>
      <c r="I992" s="49">
        <f>IF(Table2[[#This Row],[Order Priority]]=Introduction!$B$42,1,0)</f>
        <v>1</v>
      </c>
      <c r="J992" s="49">
        <f>IF(Table2[[#This Row],[Order Priority]]=Introduction!$B$43,1,0)</f>
        <v>0</v>
      </c>
      <c r="K992" s="49">
        <f>IF(Table2[[#This Row],[Order Priority]]=Introduction!$B$44,1,0)</f>
        <v>0</v>
      </c>
      <c r="L992" s="49">
        <f>IF(Table2[[#This Row],[Order Priority]]=Introduction!$B$45,1,0)</f>
        <v>0</v>
      </c>
      <c r="M992" s="49">
        <f>IF(Table2[[#This Row],[Ship Mode]]=Introduction!$C$42,1,0)</f>
        <v>0</v>
      </c>
      <c r="N992" s="48">
        <f>IF(Table2[[#This Row],[Ship Mode]]=Introduction!$C$44,1,0)</f>
        <v>1</v>
      </c>
      <c r="O992" s="48">
        <f>IF(Table2[[#This Row],[Customer Segment]]=Introduction!$D$45,1,0)</f>
        <v>1</v>
      </c>
      <c r="P992" s="48">
        <f>IF(Table2[[#This Row],[Customer Segment]]=Introduction!$D$42,1,0)</f>
        <v>0</v>
      </c>
      <c r="Q992" s="48">
        <f>IF(Table2[[#This Row],[Customer Segment]]=Introduction!$D$44,1,0)</f>
        <v>0</v>
      </c>
      <c r="R992" s="41">
        <v>14.52</v>
      </c>
      <c r="S9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customFormat="1" x14ac:dyDescent="0.2">
      <c r="A993" s="1" t="s">
        <v>13</v>
      </c>
      <c r="B993" s="1" t="s">
        <v>14</v>
      </c>
      <c r="C993" s="1" t="s">
        <v>70</v>
      </c>
      <c r="D993" s="46">
        <v>0.08</v>
      </c>
      <c r="E993" s="46">
        <v>896.99</v>
      </c>
      <c r="F993" s="46">
        <v>19.989999999999998</v>
      </c>
      <c r="G993" s="46">
        <v>0.38</v>
      </c>
      <c r="H993" s="46">
        <v>7402.32</v>
      </c>
      <c r="I993" s="49">
        <f>IF(Table2[[#This Row],[Order Priority]]=Introduction!$B$42,1,0)</f>
        <v>0</v>
      </c>
      <c r="J993" s="49">
        <f>IF(Table2[[#This Row],[Order Priority]]=Introduction!$B$43,1,0)</f>
        <v>1</v>
      </c>
      <c r="K993" s="49">
        <f>IF(Table2[[#This Row],[Order Priority]]=Introduction!$B$44,1,0)</f>
        <v>0</v>
      </c>
      <c r="L993" s="49">
        <f>IF(Table2[[#This Row],[Order Priority]]=Introduction!$B$45,1,0)</f>
        <v>0</v>
      </c>
      <c r="M993" s="49">
        <f>IF(Table2[[#This Row],[Ship Mode]]=Introduction!$C$42,1,0)</f>
        <v>0</v>
      </c>
      <c r="N993" s="48">
        <f>IF(Table2[[#This Row],[Ship Mode]]=Introduction!$C$44,1,0)</f>
        <v>1</v>
      </c>
      <c r="O993" s="48">
        <f>IF(Table2[[#This Row],[Customer Segment]]=Introduction!$D$45,1,0)</f>
        <v>0</v>
      </c>
      <c r="P993" s="48">
        <f>IF(Table2[[#This Row],[Customer Segment]]=Introduction!$D$42,1,0)</f>
        <v>0</v>
      </c>
      <c r="Q993" s="48">
        <f>IF(Table2[[#This Row],[Customer Segment]]=Introduction!$D$44,1,0)</f>
        <v>0</v>
      </c>
      <c r="R993" s="38">
        <v>10728</v>
      </c>
      <c r="S9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customFormat="1" x14ac:dyDescent="0.2">
      <c r="A994" s="1" t="s">
        <v>23</v>
      </c>
      <c r="B994" s="1" t="s">
        <v>14</v>
      </c>
      <c r="C994" s="1" t="s">
        <v>47</v>
      </c>
      <c r="D994" s="44">
        <v>0.03</v>
      </c>
      <c r="E994" s="44">
        <v>65.989999999999995</v>
      </c>
      <c r="F994" s="44">
        <v>5.26</v>
      </c>
      <c r="G994" s="44">
        <v>0.56000000000000005</v>
      </c>
      <c r="H994" s="44">
        <v>-52.247999999999998</v>
      </c>
      <c r="I994" s="49">
        <f>IF(Table2[[#This Row],[Order Priority]]=Introduction!$B$42,1,0)</f>
        <v>0</v>
      </c>
      <c r="J994" s="49">
        <f>IF(Table2[[#This Row],[Order Priority]]=Introduction!$B$43,1,0)</f>
        <v>0</v>
      </c>
      <c r="K994" s="49">
        <f>IF(Table2[[#This Row],[Order Priority]]=Introduction!$B$44,1,0)</f>
        <v>1</v>
      </c>
      <c r="L994" s="49">
        <f>IF(Table2[[#This Row],[Order Priority]]=Introduction!$B$45,1,0)</f>
        <v>0</v>
      </c>
      <c r="M994" s="49">
        <f>IF(Table2[[#This Row],[Ship Mode]]=Introduction!$C$42,1,0)</f>
        <v>0</v>
      </c>
      <c r="N994" s="48">
        <f>IF(Table2[[#This Row],[Ship Mode]]=Introduction!$C$44,1,0)</f>
        <v>1</v>
      </c>
      <c r="O994" s="48">
        <f>IF(Table2[[#This Row],[Customer Segment]]=Introduction!$D$45,1,0)</f>
        <v>0</v>
      </c>
      <c r="P994" s="48">
        <f>IF(Table2[[#This Row],[Customer Segment]]=Introduction!$D$42,1,0)</f>
        <v>0</v>
      </c>
      <c r="Q994" s="48">
        <f>IF(Table2[[#This Row],[Customer Segment]]=Introduction!$D$44,1,0)</f>
        <v>1</v>
      </c>
      <c r="R994" s="41">
        <v>1316.03</v>
      </c>
      <c r="S9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customFormat="1" x14ac:dyDescent="0.2">
      <c r="A995" s="1" t="s">
        <v>23</v>
      </c>
      <c r="B995" s="1" t="s">
        <v>14</v>
      </c>
      <c r="C995" s="1" t="s">
        <v>15</v>
      </c>
      <c r="D995" s="46">
        <v>7.0000000000000007E-2</v>
      </c>
      <c r="E995" s="46">
        <v>5.98</v>
      </c>
      <c r="F995" s="46">
        <v>0.96</v>
      </c>
      <c r="G995" s="46">
        <v>0.6</v>
      </c>
      <c r="H995" s="46">
        <v>32.83</v>
      </c>
      <c r="I995" s="49">
        <f>IF(Table2[[#This Row],[Order Priority]]=Introduction!$B$42,1,0)</f>
        <v>0</v>
      </c>
      <c r="J995" s="49">
        <f>IF(Table2[[#This Row],[Order Priority]]=Introduction!$B$43,1,0)</f>
        <v>0</v>
      </c>
      <c r="K995" s="49">
        <f>IF(Table2[[#This Row],[Order Priority]]=Introduction!$B$44,1,0)</f>
        <v>1</v>
      </c>
      <c r="L995" s="49">
        <f>IF(Table2[[#This Row],[Order Priority]]=Introduction!$B$45,1,0)</f>
        <v>0</v>
      </c>
      <c r="M995" s="49">
        <f>IF(Table2[[#This Row],[Ship Mode]]=Introduction!$C$42,1,0)</f>
        <v>0</v>
      </c>
      <c r="N995" s="48">
        <f>IF(Table2[[#This Row],[Ship Mode]]=Introduction!$C$44,1,0)</f>
        <v>1</v>
      </c>
      <c r="O995" s="48">
        <f>IF(Table2[[#This Row],[Customer Segment]]=Introduction!$D$45,1,0)</f>
        <v>0</v>
      </c>
      <c r="P995" s="48">
        <f>IF(Table2[[#This Row],[Customer Segment]]=Introduction!$D$42,1,0)</f>
        <v>1</v>
      </c>
      <c r="Q995" s="48">
        <f>IF(Table2[[#This Row],[Customer Segment]]=Introduction!$D$44,1,0)</f>
        <v>0</v>
      </c>
      <c r="R995" s="38">
        <v>56.4</v>
      </c>
      <c r="S9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customFormat="1" x14ac:dyDescent="0.2">
      <c r="A996" s="1" t="s">
        <v>23</v>
      </c>
      <c r="B996" s="1" t="s">
        <v>14</v>
      </c>
      <c r="C996" s="1" t="s">
        <v>15</v>
      </c>
      <c r="D996" s="44">
        <v>0.01</v>
      </c>
      <c r="E996" s="44">
        <v>39.979999999999997</v>
      </c>
      <c r="F996" s="44">
        <v>4</v>
      </c>
      <c r="G996" s="44">
        <v>0.7</v>
      </c>
      <c r="H996" s="44">
        <v>51.59</v>
      </c>
      <c r="I996" s="49">
        <f>IF(Table2[[#This Row],[Order Priority]]=Introduction!$B$42,1,0)</f>
        <v>0</v>
      </c>
      <c r="J996" s="49">
        <f>IF(Table2[[#This Row],[Order Priority]]=Introduction!$B$43,1,0)</f>
        <v>0</v>
      </c>
      <c r="K996" s="49">
        <f>IF(Table2[[#This Row],[Order Priority]]=Introduction!$B$44,1,0)</f>
        <v>1</v>
      </c>
      <c r="L996" s="49">
        <f>IF(Table2[[#This Row],[Order Priority]]=Introduction!$B$45,1,0)</f>
        <v>0</v>
      </c>
      <c r="M996" s="49">
        <f>IF(Table2[[#This Row],[Ship Mode]]=Introduction!$C$42,1,0)</f>
        <v>0</v>
      </c>
      <c r="N996" s="48">
        <f>IF(Table2[[#This Row],[Ship Mode]]=Introduction!$C$44,1,0)</f>
        <v>1</v>
      </c>
      <c r="O996" s="48">
        <f>IF(Table2[[#This Row],[Customer Segment]]=Introduction!$D$45,1,0)</f>
        <v>0</v>
      </c>
      <c r="P996" s="48">
        <f>IF(Table2[[#This Row],[Customer Segment]]=Introduction!$D$42,1,0)</f>
        <v>1</v>
      </c>
      <c r="Q996" s="48">
        <f>IF(Table2[[#This Row],[Customer Segment]]=Introduction!$D$44,1,0)</f>
        <v>0</v>
      </c>
      <c r="R996" s="41">
        <v>257.52</v>
      </c>
      <c r="S9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customFormat="1" x14ac:dyDescent="0.2">
      <c r="A997" s="1" t="s">
        <v>92</v>
      </c>
      <c r="B997" s="1" t="s">
        <v>14</v>
      </c>
      <c r="C997" s="1" t="s">
        <v>70</v>
      </c>
      <c r="D997" s="46">
        <v>7.0000000000000007E-2</v>
      </c>
      <c r="E997" s="46">
        <v>6.54</v>
      </c>
      <c r="F997" s="46">
        <v>5.27</v>
      </c>
      <c r="G997" s="46">
        <v>0.36</v>
      </c>
      <c r="H997" s="46">
        <v>-66.044499999999999</v>
      </c>
      <c r="I997" s="49">
        <f>IF(Table2[[#This Row],[Order Priority]]=Introduction!$B$42,1,0)</f>
        <v>0</v>
      </c>
      <c r="J997" s="49">
        <f>IF(Table2[[#This Row],[Order Priority]]=Introduction!$B$43,1,0)</f>
        <v>0</v>
      </c>
      <c r="K997" s="49">
        <f>IF(Table2[[#This Row],[Order Priority]]=Introduction!$B$44,1,0)</f>
        <v>0</v>
      </c>
      <c r="L997" s="49">
        <f>IF(Table2[[#This Row],[Order Priority]]=Introduction!$B$45,1,0)</f>
        <v>1</v>
      </c>
      <c r="M997" s="49">
        <f>IF(Table2[[#This Row],[Ship Mode]]=Introduction!$C$42,1,0)</f>
        <v>0</v>
      </c>
      <c r="N997" s="48">
        <f>IF(Table2[[#This Row],[Ship Mode]]=Introduction!$C$44,1,0)</f>
        <v>1</v>
      </c>
      <c r="O997" s="48">
        <f>IF(Table2[[#This Row],[Customer Segment]]=Introduction!$D$45,1,0)</f>
        <v>0</v>
      </c>
      <c r="P997" s="48">
        <f>IF(Table2[[#This Row],[Customer Segment]]=Introduction!$D$42,1,0)</f>
        <v>0</v>
      </c>
      <c r="Q997" s="48">
        <f>IF(Table2[[#This Row],[Customer Segment]]=Introduction!$D$44,1,0)</f>
        <v>0</v>
      </c>
      <c r="R997" s="38">
        <v>140.30000000000001</v>
      </c>
      <c r="S9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customFormat="1" x14ac:dyDescent="0.2">
      <c r="A998" s="1" t="s">
        <v>92</v>
      </c>
      <c r="B998" s="1" t="s">
        <v>14</v>
      </c>
      <c r="C998" s="1" t="s">
        <v>70</v>
      </c>
      <c r="D998" s="44">
        <v>0.09</v>
      </c>
      <c r="E998" s="44">
        <v>3.29</v>
      </c>
      <c r="F998" s="44">
        <v>1.35</v>
      </c>
      <c r="G998" s="44">
        <v>0.4</v>
      </c>
      <c r="H998" s="44">
        <v>15.66</v>
      </c>
      <c r="I998" s="49">
        <f>IF(Table2[[#This Row],[Order Priority]]=Introduction!$B$42,1,0)</f>
        <v>0</v>
      </c>
      <c r="J998" s="49">
        <f>IF(Table2[[#This Row],[Order Priority]]=Introduction!$B$43,1,0)</f>
        <v>0</v>
      </c>
      <c r="K998" s="49">
        <f>IF(Table2[[#This Row],[Order Priority]]=Introduction!$B$44,1,0)</f>
        <v>0</v>
      </c>
      <c r="L998" s="49">
        <f>IF(Table2[[#This Row],[Order Priority]]=Introduction!$B$45,1,0)</f>
        <v>1</v>
      </c>
      <c r="M998" s="49">
        <f>IF(Table2[[#This Row],[Ship Mode]]=Introduction!$C$42,1,0)</f>
        <v>0</v>
      </c>
      <c r="N998" s="48">
        <f>IF(Table2[[#This Row],[Ship Mode]]=Introduction!$C$44,1,0)</f>
        <v>1</v>
      </c>
      <c r="O998" s="48">
        <f>IF(Table2[[#This Row],[Customer Segment]]=Introduction!$D$45,1,0)</f>
        <v>0</v>
      </c>
      <c r="P998" s="48">
        <f>IF(Table2[[#This Row],[Customer Segment]]=Introduction!$D$42,1,0)</f>
        <v>0</v>
      </c>
      <c r="Q998" s="48">
        <f>IF(Table2[[#This Row],[Customer Segment]]=Introduction!$D$44,1,0)</f>
        <v>0</v>
      </c>
      <c r="R998" s="41">
        <v>71.55</v>
      </c>
      <c r="S9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customFormat="1" x14ac:dyDescent="0.2">
      <c r="A999" s="1" t="s">
        <v>92</v>
      </c>
      <c r="B999" s="1" t="s">
        <v>2</v>
      </c>
      <c r="C999" s="1" t="s">
        <v>3</v>
      </c>
      <c r="D999" s="46">
        <v>0.1</v>
      </c>
      <c r="E999" s="46">
        <v>80.97</v>
      </c>
      <c r="F999" s="46">
        <v>30.06</v>
      </c>
      <c r="G999" s="46">
        <v>0.4</v>
      </c>
      <c r="H999" s="46">
        <v>128.02529999999999</v>
      </c>
      <c r="I999" s="49">
        <f>IF(Table2[[#This Row],[Order Priority]]=Introduction!$B$42,1,0)</f>
        <v>0</v>
      </c>
      <c r="J999" s="49">
        <f>IF(Table2[[#This Row],[Order Priority]]=Introduction!$B$43,1,0)</f>
        <v>0</v>
      </c>
      <c r="K999" s="49">
        <f>IF(Table2[[#This Row],[Order Priority]]=Introduction!$B$44,1,0)</f>
        <v>0</v>
      </c>
      <c r="L999" s="49">
        <f>IF(Table2[[#This Row],[Order Priority]]=Introduction!$B$45,1,0)</f>
        <v>1</v>
      </c>
      <c r="M999" s="49">
        <f>IF(Table2[[#This Row],[Ship Mode]]=Introduction!$C$42,1,0)</f>
        <v>1</v>
      </c>
      <c r="N999" s="48">
        <f>IF(Table2[[#This Row],[Ship Mode]]=Introduction!$C$44,1,0)</f>
        <v>0</v>
      </c>
      <c r="O999" s="48">
        <f>IF(Table2[[#This Row],[Customer Segment]]=Introduction!$D$45,1,0)</f>
        <v>1</v>
      </c>
      <c r="P999" s="48">
        <f>IF(Table2[[#This Row],[Customer Segment]]=Introduction!$D$42,1,0)</f>
        <v>0</v>
      </c>
      <c r="Q999" s="48">
        <f>IF(Table2[[#This Row],[Customer Segment]]=Introduction!$D$44,1,0)</f>
        <v>0</v>
      </c>
      <c r="R999" s="38">
        <v>899.81</v>
      </c>
      <c r="S9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customFormat="1" x14ac:dyDescent="0.2">
      <c r="A1000" s="1" t="s">
        <v>92</v>
      </c>
      <c r="B1000" s="1" t="s">
        <v>14</v>
      </c>
      <c r="C1000" s="1" t="s">
        <v>47</v>
      </c>
      <c r="D1000" s="44">
        <v>0.04</v>
      </c>
      <c r="E1000" s="44">
        <v>5.34</v>
      </c>
      <c r="F1000" s="44">
        <v>2.99</v>
      </c>
      <c r="G1000" s="44">
        <v>0.38</v>
      </c>
      <c r="H1000" s="44">
        <v>3.4510000000000001</v>
      </c>
      <c r="I1000" s="49">
        <f>IF(Table2[[#This Row],[Order Priority]]=Introduction!$B$42,1,0)</f>
        <v>0</v>
      </c>
      <c r="J1000" s="49">
        <f>IF(Table2[[#This Row],[Order Priority]]=Introduction!$B$43,1,0)</f>
        <v>0</v>
      </c>
      <c r="K1000" s="49">
        <f>IF(Table2[[#This Row],[Order Priority]]=Introduction!$B$44,1,0)</f>
        <v>0</v>
      </c>
      <c r="L1000" s="49">
        <f>IF(Table2[[#This Row],[Order Priority]]=Introduction!$B$45,1,0)</f>
        <v>1</v>
      </c>
      <c r="M1000" s="49">
        <f>IF(Table2[[#This Row],[Ship Mode]]=Introduction!$C$42,1,0)</f>
        <v>0</v>
      </c>
      <c r="N1000" s="48">
        <f>IF(Table2[[#This Row],[Ship Mode]]=Introduction!$C$44,1,0)</f>
        <v>1</v>
      </c>
      <c r="O1000" s="48">
        <f>IF(Table2[[#This Row],[Customer Segment]]=Introduction!$D$45,1,0)</f>
        <v>0</v>
      </c>
      <c r="P1000" s="48">
        <f>IF(Table2[[#This Row],[Customer Segment]]=Introduction!$D$42,1,0)</f>
        <v>0</v>
      </c>
      <c r="Q1000" s="48">
        <f>IF(Table2[[#This Row],[Customer Segment]]=Introduction!$D$44,1,0)</f>
        <v>1</v>
      </c>
      <c r="R1000" s="41">
        <v>240.6</v>
      </c>
      <c r="S10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customFormat="1" x14ac:dyDescent="0.2">
      <c r="A1001" s="1" t="s">
        <v>92</v>
      </c>
      <c r="B1001" s="1" t="s">
        <v>14</v>
      </c>
      <c r="C1001" s="1" t="s">
        <v>47</v>
      </c>
      <c r="D1001" s="46">
        <v>0.06</v>
      </c>
      <c r="E1001" s="46">
        <v>55.99</v>
      </c>
      <c r="F1001" s="46">
        <v>5</v>
      </c>
      <c r="G1001" s="46">
        <v>0.8</v>
      </c>
      <c r="H1001" s="46">
        <v>-275.25299999999999</v>
      </c>
      <c r="I1001" s="49">
        <f>IF(Table2[[#This Row],[Order Priority]]=Introduction!$B$42,1,0)</f>
        <v>0</v>
      </c>
      <c r="J1001" s="49">
        <f>IF(Table2[[#This Row],[Order Priority]]=Introduction!$B$43,1,0)</f>
        <v>0</v>
      </c>
      <c r="K1001" s="49">
        <f>IF(Table2[[#This Row],[Order Priority]]=Introduction!$B$44,1,0)</f>
        <v>0</v>
      </c>
      <c r="L1001" s="49">
        <f>IF(Table2[[#This Row],[Order Priority]]=Introduction!$B$45,1,0)</f>
        <v>1</v>
      </c>
      <c r="M1001" s="49">
        <f>IF(Table2[[#This Row],[Ship Mode]]=Introduction!$C$42,1,0)</f>
        <v>0</v>
      </c>
      <c r="N1001" s="48">
        <f>IF(Table2[[#This Row],[Ship Mode]]=Introduction!$C$44,1,0)</f>
        <v>1</v>
      </c>
      <c r="O1001" s="48">
        <f>IF(Table2[[#This Row],[Customer Segment]]=Introduction!$D$45,1,0)</f>
        <v>0</v>
      </c>
      <c r="P1001" s="48">
        <f>IF(Table2[[#This Row],[Customer Segment]]=Introduction!$D$42,1,0)</f>
        <v>0</v>
      </c>
      <c r="Q1001" s="48">
        <f>IF(Table2[[#This Row],[Customer Segment]]=Introduction!$D$44,1,0)</f>
        <v>1</v>
      </c>
      <c r="R1001" s="38">
        <v>236.88</v>
      </c>
      <c r="S10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customFormat="1" x14ac:dyDescent="0.2">
      <c r="A1002" s="1" t="s">
        <v>92</v>
      </c>
      <c r="B1002" s="1" t="s">
        <v>14</v>
      </c>
      <c r="C1002" s="1" t="s">
        <v>47</v>
      </c>
      <c r="D1002" s="44">
        <v>0</v>
      </c>
      <c r="E1002" s="44">
        <v>4.91</v>
      </c>
      <c r="F1002" s="44">
        <v>5.68</v>
      </c>
      <c r="G1002" s="44">
        <v>0.36</v>
      </c>
      <c r="H1002" s="44">
        <v>-95.047499999999999</v>
      </c>
      <c r="I1002" s="49">
        <f>IF(Table2[[#This Row],[Order Priority]]=Introduction!$B$42,1,0)</f>
        <v>0</v>
      </c>
      <c r="J1002" s="49">
        <f>IF(Table2[[#This Row],[Order Priority]]=Introduction!$B$43,1,0)</f>
        <v>0</v>
      </c>
      <c r="K1002" s="49">
        <f>IF(Table2[[#This Row],[Order Priority]]=Introduction!$B$44,1,0)</f>
        <v>0</v>
      </c>
      <c r="L1002" s="49">
        <f>IF(Table2[[#This Row],[Order Priority]]=Introduction!$B$45,1,0)</f>
        <v>1</v>
      </c>
      <c r="M1002" s="49">
        <f>IF(Table2[[#This Row],[Ship Mode]]=Introduction!$C$42,1,0)</f>
        <v>0</v>
      </c>
      <c r="N1002" s="48">
        <f>IF(Table2[[#This Row],[Ship Mode]]=Introduction!$C$44,1,0)</f>
        <v>1</v>
      </c>
      <c r="O1002" s="48">
        <f>IF(Table2[[#This Row],[Customer Segment]]=Introduction!$D$45,1,0)</f>
        <v>0</v>
      </c>
      <c r="P1002" s="48">
        <f>IF(Table2[[#This Row],[Customer Segment]]=Introduction!$D$42,1,0)</f>
        <v>0</v>
      </c>
      <c r="Q1002" s="48">
        <f>IF(Table2[[#This Row],[Customer Segment]]=Introduction!$D$44,1,0)</f>
        <v>1</v>
      </c>
      <c r="R1002" s="41">
        <v>48.3</v>
      </c>
      <c r="S10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customFormat="1" x14ac:dyDescent="0.2">
      <c r="A1003" s="1" t="s">
        <v>92</v>
      </c>
      <c r="B1003" s="1" t="s">
        <v>14</v>
      </c>
      <c r="C1003" s="1" t="s">
        <v>47</v>
      </c>
      <c r="D1003" s="46">
        <v>0.04</v>
      </c>
      <c r="E1003" s="46">
        <v>5.34</v>
      </c>
      <c r="F1003" s="46">
        <v>2.99</v>
      </c>
      <c r="G1003" s="46">
        <v>0.38</v>
      </c>
      <c r="H1003" s="46">
        <v>3.4510000000000001</v>
      </c>
      <c r="I1003" s="49">
        <f>IF(Table2[[#This Row],[Order Priority]]=Introduction!$B$42,1,0)</f>
        <v>0</v>
      </c>
      <c r="J1003" s="49">
        <f>IF(Table2[[#This Row],[Order Priority]]=Introduction!$B$43,1,0)</f>
        <v>0</v>
      </c>
      <c r="K1003" s="49">
        <f>IF(Table2[[#This Row],[Order Priority]]=Introduction!$B$44,1,0)</f>
        <v>0</v>
      </c>
      <c r="L1003" s="49">
        <f>IF(Table2[[#This Row],[Order Priority]]=Introduction!$B$45,1,0)</f>
        <v>1</v>
      </c>
      <c r="M1003" s="49">
        <f>IF(Table2[[#This Row],[Ship Mode]]=Introduction!$C$42,1,0)</f>
        <v>0</v>
      </c>
      <c r="N1003" s="48">
        <f>IF(Table2[[#This Row],[Ship Mode]]=Introduction!$C$44,1,0)</f>
        <v>1</v>
      </c>
      <c r="O1003" s="48">
        <f>IF(Table2[[#This Row],[Customer Segment]]=Introduction!$D$45,1,0)</f>
        <v>0</v>
      </c>
      <c r="P1003" s="48">
        <f>IF(Table2[[#This Row],[Customer Segment]]=Introduction!$D$42,1,0)</f>
        <v>0</v>
      </c>
      <c r="Q1003" s="48">
        <f>IF(Table2[[#This Row],[Customer Segment]]=Introduction!$D$44,1,0)</f>
        <v>1</v>
      </c>
      <c r="R1003" s="38">
        <v>58.81</v>
      </c>
      <c r="S10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customFormat="1" x14ac:dyDescent="0.2">
      <c r="A1004" s="1" t="s">
        <v>92</v>
      </c>
      <c r="B1004" s="1" t="s">
        <v>14</v>
      </c>
      <c r="C1004" s="1" t="s">
        <v>47</v>
      </c>
      <c r="D1004" s="44">
        <v>0.06</v>
      </c>
      <c r="E1004" s="44">
        <v>55.99</v>
      </c>
      <c r="F1004" s="44">
        <v>5</v>
      </c>
      <c r="G1004" s="44">
        <v>0.8</v>
      </c>
      <c r="H1004" s="44">
        <v>-275.25299999999999</v>
      </c>
      <c r="I1004" s="49">
        <f>IF(Table2[[#This Row],[Order Priority]]=Introduction!$B$42,1,0)</f>
        <v>0</v>
      </c>
      <c r="J1004" s="49">
        <f>IF(Table2[[#This Row],[Order Priority]]=Introduction!$B$43,1,0)</f>
        <v>0</v>
      </c>
      <c r="K1004" s="49">
        <f>IF(Table2[[#This Row],[Order Priority]]=Introduction!$B$44,1,0)</f>
        <v>0</v>
      </c>
      <c r="L1004" s="49">
        <f>IF(Table2[[#This Row],[Order Priority]]=Introduction!$B$45,1,0)</f>
        <v>1</v>
      </c>
      <c r="M1004" s="49">
        <f>IF(Table2[[#This Row],[Ship Mode]]=Introduction!$C$42,1,0)</f>
        <v>0</v>
      </c>
      <c r="N1004" s="48">
        <f>IF(Table2[[#This Row],[Ship Mode]]=Introduction!$C$44,1,0)</f>
        <v>1</v>
      </c>
      <c r="O1004" s="48">
        <f>IF(Table2[[#This Row],[Customer Segment]]=Introduction!$D$45,1,0)</f>
        <v>0</v>
      </c>
      <c r="P1004" s="48">
        <f>IF(Table2[[#This Row],[Customer Segment]]=Introduction!$D$42,1,0)</f>
        <v>0</v>
      </c>
      <c r="Q1004" s="48">
        <f>IF(Table2[[#This Row],[Customer Segment]]=Introduction!$D$44,1,0)</f>
        <v>1</v>
      </c>
      <c r="R1004" s="41">
        <v>47.38</v>
      </c>
      <c r="S10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customFormat="1" x14ac:dyDescent="0.2">
      <c r="A1005" s="1" t="s">
        <v>46</v>
      </c>
      <c r="B1005" s="1" t="s">
        <v>14</v>
      </c>
      <c r="C1005" s="1" t="s">
        <v>47</v>
      </c>
      <c r="D1005" s="46">
        <v>7.0000000000000007E-2</v>
      </c>
      <c r="E1005" s="46">
        <v>40.98</v>
      </c>
      <c r="F1005" s="46">
        <v>2.99</v>
      </c>
      <c r="G1005" s="46">
        <v>0.36</v>
      </c>
      <c r="H1005" s="46">
        <v>369.20519999999999</v>
      </c>
      <c r="I1005" s="49">
        <f>IF(Table2[[#This Row],[Order Priority]]=Introduction!$B$42,1,0)</f>
        <v>0</v>
      </c>
      <c r="J1005" s="49">
        <f>IF(Table2[[#This Row],[Order Priority]]=Introduction!$B$43,1,0)</f>
        <v>0</v>
      </c>
      <c r="K1005" s="49">
        <f>IF(Table2[[#This Row],[Order Priority]]=Introduction!$B$44,1,0)</f>
        <v>0</v>
      </c>
      <c r="L1005" s="49">
        <f>IF(Table2[[#This Row],[Order Priority]]=Introduction!$B$45,1,0)</f>
        <v>0</v>
      </c>
      <c r="M1005" s="49">
        <f>IF(Table2[[#This Row],[Ship Mode]]=Introduction!$C$42,1,0)</f>
        <v>0</v>
      </c>
      <c r="N1005" s="48">
        <f>IF(Table2[[#This Row],[Ship Mode]]=Introduction!$C$44,1,0)</f>
        <v>1</v>
      </c>
      <c r="O1005" s="48">
        <f>IF(Table2[[#This Row],[Customer Segment]]=Introduction!$D$45,1,0)</f>
        <v>0</v>
      </c>
      <c r="P1005" s="48">
        <f>IF(Table2[[#This Row],[Customer Segment]]=Introduction!$D$42,1,0)</f>
        <v>0</v>
      </c>
      <c r="Q1005" s="48">
        <f>IF(Table2[[#This Row],[Customer Segment]]=Introduction!$D$44,1,0)</f>
        <v>1</v>
      </c>
      <c r="R1005" s="38">
        <v>535.08000000000004</v>
      </c>
      <c r="S10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customFormat="1" x14ac:dyDescent="0.2">
      <c r="A1006" s="1" t="s">
        <v>1</v>
      </c>
      <c r="B1006" s="1" t="s">
        <v>63</v>
      </c>
      <c r="C1006" s="1" t="s">
        <v>47</v>
      </c>
      <c r="D1006" s="44">
        <v>0.09</v>
      </c>
      <c r="E1006" s="44">
        <v>20.99</v>
      </c>
      <c r="F1006" s="44">
        <v>4.8099999999999996</v>
      </c>
      <c r="G1006" s="44">
        <v>0.57999999999999996</v>
      </c>
      <c r="H1006" s="44">
        <v>272.69400000000002</v>
      </c>
      <c r="I1006" s="49">
        <f>IF(Table2[[#This Row],[Order Priority]]=Introduction!$B$42,1,0)</f>
        <v>1</v>
      </c>
      <c r="J1006" s="49">
        <f>IF(Table2[[#This Row],[Order Priority]]=Introduction!$B$43,1,0)</f>
        <v>0</v>
      </c>
      <c r="K1006" s="49">
        <f>IF(Table2[[#This Row],[Order Priority]]=Introduction!$B$44,1,0)</f>
        <v>0</v>
      </c>
      <c r="L1006" s="49">
        <f>IF(Table2[[#This Row],[Order Priority]]=Introduction!$B$45,1,0)</f>
        <v>0</v>
      </c>
      <c r="M1006" s="49">
        <f>IF(Table2[[#This Row],[Ship Mode]]=Introduction!$C$42,1,0)</f>
        <v>0</v>
      </c>
      <c r="N1006" s="48">
        <f>IF(Table2[[#This Row],[Ship Mode]]=Introduction!$C$44,1,0)</f>
        <v>0</v>
      </c>
      <c r="O1006" s="48">
        <f>IF(Table2[[#This Row],[Customer Segment]]=Introduction!$D$45,1,0)</f>
        <v>0</v>
      </c>
      <c r="P1006" s="48">
        <f>IF(Table2[[#This Row],[Customer Segment]]=Introduction!$D$42,1,0)</f>
        <v>0</v>
      </c>
      <c r="Q1006" s="48">
        <f>IF(Table2[[#This Row],[Customer Segment]]=Introduction!$D$44,1,0)</f>
        <v>1</v>
      </c>
      <c r="R1006" s="41">
        <v>38.979999999999997</v>
      </c>
      <c r="S10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customFormat="1" x14ac:dyDescent="0.2">
      <c r="A1007" s="1" t="s">
        <v>1</v>
      </c>
      <c r="B1007" s="1" t="s">
        <v>14</v>
      </c>
      <c r="C1007" s="1" t="s">
        <v>15</v>
      </c>
      <c r="D1007" s="46">
        <v>0.06</v>
      </c>
      <c r="E1007" s="46">
        <v>1.68</v>
      </c>
      <c r="F1007" s="46">
        <v>1</v>
      </c>
      <c r="G1007" s="46">
        <v>0.35</v>
      </c>
      <c r="H1007" s="46">
        <v>-1319.5</v>
      </c>
      <c r="I1007" s="49">
        <f>IF(Table2[[#This Row],[Order Priority]]=Introduction!$B$42,1,0)</f>
        <v>1</v>
      </c>
      <c r="J1007" s="49">
        <f>IF(Table2[[#This Row],[Order Priority]]=Introduction!$B$43,1,0)</f>
        <v>0</v>
      </c>
      <c r="K1007" s="49">
        <f>IF(Table2[[#This Row],[Order Priority]]=Introduction!$B$44,1,0)</f>
        <v>0</v>
      </c>
      <c r="L1007" s="49">
        <f>IF(Table2[[#This Row],[Order Priority]]=Introduction!$B$45,1,0)</f>
        <v>0</v>
      </c>
      <c r="M1007" s="49">
        <f>IF(Table2[[#This Row],[Ship Mode]]=Introduction!$C$42,1,0)</f>
        <v>0</v>
      </c>
      <c r="N1007" s="48">
        <f>IF(Table2[[#This Row],[Ship Mode]]=Introduction!$C$44,1,0)</f>
        <v>1</v>
      </c>
      <c r="O1007" s="48">
        <f>IF(Table2[[#This Row],[Customer Segment]]=Introduction!$D$45,1,0)</f>
        <v>0</v>
      </c>
      <c r="P1007" s="48">
        <f>IF(Table2[[#This Row],[Customer Segment]]=Introduction!$D$42,1,0)</f>
        <v>1</v>
      </c>
      <c r="Q1007" s="48">
        <f>IF(Table2[[#This Row],[Customer Segment]]=Introduction!$D$44,1,0)</f>
        <v>0</v>
      </c>
      <c r="R1007" s="38">
        <v>8.65</v>
      </c>
      <c r="S10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customFormat="1" x14ac:dyDescent="0.2">
      <c r="A1008" s="1" t="s">
        <v>46</v>
      </c>
      <c r="B1008" s="1" t="s">
        <v>63</v>
      </c>
      <c r="C1008" s="1" t="s">
        <v>70</v>
      </c>
      <c r="D1008" s="44">
        <v>7.0000000000000007E-2</v>
      </c>
      <c r="E1008" s="44">
        <v>55.99</v>
      </c>
      <c r="F1008" s="44">
        <v>5</v>
      </c>
      <c r="G1008" s="44">
        <v>0.83</v>
      </c>
      <c r="H1008" s="44">
        <v>-232.99100000000001</v>
      </c>
      <c r="I1008" s="49">
        <f>IF(Table2[[#This Row],[Order Priority]]=Introduction!$B$42,1,0)</f>
        <v>0</v>
      </c>
      <c r="J1008" s="49">
        <f>IF(Table2[[#This Row],[Order Priority]]=Introduction!$B$43,1,0)</f>
        <v>0</v>
      </c>
      <c r="K1008" s="49">
        <f>IF(Table2[[#This Row],[Order Priority]]=Introduction!$B$44,1,0)</f>
        <v>0</v>
      </c>
      <c r="L1008" s="49">
        <f>IF(Table2[[#This Row],[Order Priority]]=Introduction!$B$45,1,0)</f>
        <v>0</v>
      </c>
      <c r="M1008" s="49">
        <f>IF(Table2[[#This Row],[Ship Mode]]=Introduction!$C$42,1,0)</f>
        <v>0</v>
      </c>
      <c r="N1008" s="48">
        <f>IF(Table2[[#This Row],[Ship Mode]]=Introduction!$C$44,1,0)</f>
        <v>0</v>
      </c>
      <c r="O1008" s="48">
        <f>IF(Table2[[#This Row],[Customer Segment]]=Introduction!$D$45,1,0)</f>
        <v>0</v>
      </c>
      <c r="P1008" s="48">
        <f>IF(Table2[[#This Row],[Customer Segment]]=Introduction!$D$42,1,0)</f>
        <v>0</v>
      </c>
      <c r="Q1008" s="48">
        <f>IF(Table2[[#This Row],[Customer Segment]]=Introduction!$D$44,1,0)</f>
        <v>0</v>
      </c>
      <c r="R1008" s="41">
        <v>54.08</v>
      </c>
      <c r="S10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customFormat="1" x14ac:dyDescent="0.2">
      <c r="A1009" s="1" t="s">
        <v>1</v>
      </c>
      <c r="B1009" s="1" t="s">
        <v>2</v>
      </c>
      <c r="C1009" s="1" t="s">
        <v>3</v>
      </c>
      <c r="D1009" s="46">
        <v>0.06</v>
      </c>
      <c r="E1009" s="46">
        <v>60.98</v>
      </c>
      <c r="F1009" s="46">
        <v>30</v>
      </c>
      <c r="G1009" s="46">
        <v>0.7</v>
      </c>
      <c r="H1009" s="46">
        <v>-74.087999999999994</v>
      </c>
      <c r="I1009" s="49">
        <f>IF(Table2[[#This Row],[Order Priority]]=Introduction!$B$42,1,0)</f>
        <v>1</v>
      </c>
      <c r="J1009" s="49">
        <f>IF(Table2[[#This Row],[Order Priority]]=Introduction!$B$43,1,0)</f>
        <v>0</v>
      </c>
      <c r="K1009" s="49">
        <f>IF(Table2[[#This Row],[Order Priority]]=Introduction!$B$44,1,0)</f>
        <v>0</v>
      </c>
      <c r="L1009" s="49">
        <f>IF(Table2[[#This Row],[Order Priority]]=Introduction!$B$45,1,0)</f>
        <v>0</v>
      </c>
      <c r="M1009" s="49">
        <f>IF(Table2[[#This Row],[Ship Mode]]=Introduction!$C$42,1,0)</f>
        <v>1</v>
      </c>
      <c r="N1009" s="48">
        <f>IF(Table2[[#This Row],[Ship Mode]]=Introduction!$C$44,1,0)</f>
        <v>0</v>
      </c>
      <c r="O1009" s="48">
        <f>IF(Table2[[#This Row],[Customer Segment]]=Introduction!$D$45,1,0)</f>
        <v>1</v>
      </c>
      <c r="P1009" s="48">
        <f>IF(Table2[[#This Row],[Customer Segment]]=Introduction!$D$42,1,0)</f>
        <v>0</v>
      </c>
      <c r="Q1009" s="48">
        <f>IF(Table2[[#This Row],[Customer Segment]]=Introduction!$D$44,1,0)</f>
        <v>0</v>
      </c>
      <c r="R1009" s="38">
        <v>125.9</v>
      </c>
      <c r="S10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customFormat="1" x14ac:dyDescent="0.2">
      <c r="A1010" s="1" t="s">
        <v>13</v>
      </c>
      <c r="B1010" s="1" t="s">
        <v>14</v>
      </c>
      <c r="C1010" s="1" t="s">
        <v>47</v>
      </c>
      <c r="D1010" s="44">
        <v>0.05</v>
      </c>
      <c r="E1010" s="44">
        <v>6.48</v>
      </c>
      <c r="F1010" s="44">
        <v>8.4</v>
      </c>
      <c r="G1010" s="44">
        <v>0.37</v>
      </c>
      <c r="H1010" s="44">
        <v>-226.34639999999999</v>
      </c>
      <c r="I1010" s="49">
        <f>IF(Table2[[#This Row],[Order Priority]]=Introduction!$B$42,1,0)</f>
        <v>0</v>
      </c>
      <c r="J1010" s="49">
        <f>IF(Table2[[#This Row],[Order Priority]]=Introduction!$B$43,1,0)</f>
        <v>1</v>
      </c>
      <c r="K1010" s="49">
        <f>IF(Table2[[#This Row],[Order Priority]]=Introduction!$B$44,1,0)</f>
        <v>0</v>
      </c>
      <c r="L1010" s="49">
        <f>IF(Table2[[#This Row],[Order Priority]]=Introduction!$B$45,1,0)</f>
        <v>0</v>
      </c>
      <c r="M1010" s="49">
        <f>IF(Table2[[#This Row],[Ship Mode]]=Introduction!$C$42,1,0)</f>
        <v>0</v>
      </c>
      <c r="N1010" s="48">
        <f>IF(Table2[[#This Row],[Ship Mode]]=Introduction!$C$44,1,0)</f>
        <v>1</v>
      </c>
      <c r="O1010" s="48">
        <f>IF(Table2[[#This Row],[Customer Segment]]=Introduction!$D$45,1,0)</f>
        <v>0</v>
      </c>
      <c r="P1010" s="48">
        <f>IF(Table2[[#This Row],[Customer Segment]]=Introduction!$D$42,1,0)</f>
        <v>0</v>
      </c>
      <c r="Q1010" s="48">
        <f>IF(Table2[[#This Row],[Customer Segment]]=Introduction!$D$44,1,0)</f>
        <v>1</v>
      </c>
      <c r="R1010" s="41">
        <v>136.99</v>
      </c>
      <c r="S10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customFormat="1" x14ac:dyDescent="0.2">
      <c r="A1011" s="1" t="s">
        <v>13</v>
      </c>
      <c r="B1011" s="1" t="s">
        <v>14</v>
      </c>
      <c r="C1011" s="1" t="s">
        <v>47</v>
      </c>
      <c r="D1011" s="46">
        <v>0.05</v>
      </c>
      <c r="E1011" s="46">
        <v>55.99</v>
      </c>
      <c r="F1011" s="46">
        <v>5</v>
      </c>
      <c r="G1011" s="46">
        <v>0.8</v>
      </c>
      <c r="H1011" s="46">
        <v>-281.17583999999999</v>
      </c>
      <c r="I1011" s="49">
        <f>IF(Table2[[#This Row],[Order Priority]]=Introduction!$B$42,1,0)</f>
        <v>0</v>
      </c>
      <c r="J1011" s="49">
        <f>IF(Table2[[#This Row],[Order Priority]]=Introduction!$B$43,1,0)</f>
        <v>1</v>
      </c>
      <c r="K1011" s="49">
        <f>IF(Table2[[#This Row],[Order Priority]]=Introduction!$B$44,1,0)</f>
        <v>0</v>
      </c>
      <c r="L1011" s="49">
        <f>IF(Table2[[#This Row],[Order Priority]]=Introduction!$B$45,1,0)</f>
        <v>0</v>
      </c>
      <c r="M1011" s="49">
        <f>IF(Table2[[#This Row],[Ship Mode]]=Introduction!$C$42,1,0)</f>
        <v>0</v>
      </c>
      <c r="N1011" s="48">
        <f>IF(Table2[[#This Row],[Ship Mode]]=Introduction!$C$44,1,0)</f>
        <v>1</v>
      </c>
      <c r="O1011" s="48">
        <f>IF(Table2[[#This Row],[Customer Segment]]=Introduction!$D$45,1,0)</f>
        <v>0</v>
      </c>
      <c r="P1011" s="48">
        <f>IF(Table2[[#This Row],[Customer Segment]]=Introduction!$D$42,1,0)</f>
        <v>0</v>
      </c>
      <c r="Q1011" s="48">
        <f>IF(Table2[[#This Row],[Customer Segment]]=Introduction!$D$44,1,0)</f>
        <v>1</v>
      </c>
      <c r="R1011" s="38">
        <v>99.36</v>
      </c>
      <c r="S10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customFormat="1" x14ac:dyDescent="0.2">
      <c r="A1012" s="1" t="s">
        <v>13</v>
      </c>
      <c r="B1012" s="1" t="s">
        <v>14</v>
      </c>
      <c r="C1012" s="1" t="s">
        <v>15</v>
      </c>
      <c r="D1012" s="44">
        <v>0.09</v>
      </c>
      <c r="E1012" s="44">
        <v>35.99</v>
      </c>
      <c r="F1012" s="44">
        <v>1.1000000000000001</v>
      </c>
      <c r="G1012" s="44">
        <v>0.55000000000000004</v>
      </c>
      <c r="H1012" s="44">
        <v>19.350000000000001</v>
      </c>
      <c r="I1012" s="49">
        <f>IF(Table2[[#This Row],[Order Priority]]=Introduction!$B$42,1,0)</f>
        <v>0</v>
      </c>
      <c r="J1012" s="49">
        <f>IF(Table2[[#This Row],[Order Priority]]=Introduction!$B$43,1,0)</f>
        <v>1</v>
      </c>
      <c r="K1012" s="49">
        <f>IF(Table2[[#This Row],[Order Priority]]=Introduction!$B$44,1,0)</f>
        <v>0</v>
      </c>
      <c r="L1012" s="49">
        <f>IF(Table2[[#This Row],[Order Priority]]=Introduction!$B$45,1,0)</f>
        <v>0</v>
      </c>
      <c r="M1012" s="49">
        <f>IF(Table2[[#This Row],[Ship Mode]]=Introduction!$C$42,1,0)</f>
        <v>0</v>
      </c>
      <c r="N1012" s="48">
        <f>IF(Table2[[#This Row],[Ship Mode]]=Introduction!$C$44,1,0)</f>
        <v>1</v>
      </c>
      <c r="O1012" s="48">
        <f>IF(Table2[[#This Row],[Customer Segment]]=Introduction!$D$45,1,0)</f>
        <v>0</v>
      </c>
      <c r="P1012" s="48">
        <f>IF(Table2[[#This Row],[Customer Segment]]=Introduction!$D$42,1,0)</f>
        <v>1</v>
      </c>
      <c r="Q1012" s="48">
        <f>IF(Table2[[#This Row],[Customer Segment]]=Introduction!$D$44,1,0)</f>
        <v>0</v>
      </c>
      <c r="R1012" s="41">
        <v>222.71</v>
      </c>
      <c r="S10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customFormat="1" x14ac:dyDescent="0.2">
      <c r="A1013" s="1" t="s">
        <v>13</v>
      </c>
      <c r="B1013" s="1" t="s">
        <v>14</v>
      </c>
      <c r="C1013" s="1" t="s">
        <v>15</v>
      </c>
      <c r="D1013" s="46">
        <v>0.01</v>
      </c>
      <c r="E1013" s="46">
        <v>125.99</v>
      </c>
      <c r="F1013" s="46">
        <v>2.5</v>
      </c>
      <c r="G1013" s="46">
        <v>0.6</v>
      </c>
      <c r="H1013" s="46">
        <v>-967.83399999999995</v>
      </c>
      <c r="I1013" s="49">
        <f>IF(Table2[[#This Row],[Order Priority]]=Introduction!$B$42,1,0)</f>
        <v>0</v>
      </c>
      <c r="J1013" s="49">
        <f>IF(Table2[[#This Row],[Order Priority]]=Introduction!$B$43,1,0)</f>
        <v>1</v>
      </c>
      <c r="K1013" s="49">
        <f>IF(Table2[[#This Row],[Order Priority]]=Introduction!$B$44,1,0)</f>
        <v>0</v>
      </c>
      <c r="L1013" s="49">
        <f>IF(Table2[[#This Row],[Order Priority]]=Introduction!$B$45,1,0)</f>
        <v>0</v>
      </c>
      <c r="M1013" s="49">
        <f>IF(Table2[[#This Row],[Ship Mode]]=Introduction!$C$42,1,0)</f>
        <v>0</v>
      </c>
      <c r="N1013" s="48">
        <f>IF(Table2[[#This Row],[Ship Mode]]=Introduction!$C$44,1,0)</f>
        <v>1</v>
      </c>
      <c r="O1013" s="48">
        <f>IF(Table2[[#This Row],[Customer Segment]]=Introduction!$D$45,1,0)</f>
        <v>0</v>
      </c>
      <c r="P1013" s="48">
        <f>IF(Table2[[#This Row],[Customer Segment]]=Introduction!$D$42,1,0)</f>
        <v>1</v>
      </c>
      <c r="Q1013" s="48">
        <f>IF(Table2[[#This Row],[Customer Segment]]=Introduction!$D$44,1,0)</f>
        <v>0</v>
      </c>
      <c r="R1013" s="38">
        <v>220.52</v>
      </c>
      <c r="S10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customFormat="1" x14ac:dyDescent="0.2">
      <c r="A1014" s="1" t="s">
        <v>23</v>
      </c>
      <c r="B1014" s="1" t="s">
        <v>14</v>
      </c>
      <c r="C1014" s="1" t="s">
        <v>3</v>
      </c>
      <c r="D1014" s="44">
        <v>0.06</v>
      </c>
      <c r="E1014" s="44">
        <v>5.18</v>
      </c>
      <c r="F1014" s="44">
        <v>2.04</v>
      </c>
      <c r="G1014" s="44">
        <v>0.36</v>
      </c>
      <c r="H1014" s="44">
        <v>1.9503999999999999</v>
      </c>
      <c r="I1014" s="49">
        <f>IF(Table2[[#This Row],[Order Priority]]=Introduction!$B$42,1,0)</f>
        <v>0</v>
      </c>
      <c r="J1014" s="49">
        <f>IF(Table2[[#This Row],[Order Priority]]=Introduction!$B$43,1,0)</f>
        <v>0</v>
      </c>
      <c r="K1014" s="49">
        <f>IF(Table2[[#This Row],[Order Priority]]=Introduction!$B$44,1,0)</f>
        <v>1</v>
      </c>
      <c r="L1014" s="49">
        <f>IF(Table2[[#This Row],[Order Priority]]=Introduction!$B$45,1,0)</f>
        <v>0</v>
      </c>
      <c r="M1014" s="49">
        <f>IF(Table2[[#This Row],[Ship Mode]]=Introduction!$C$42,1,0)</f>
        <v>0</v>
      </c>
      <c r="N1014" s="48">
        <f>IF(Table2[[#This Row],[Ship Mode]]=Introduction!$C$44,1,0)</f>
        <v>1</v>
      </c>
      <c r="O1014" s="48">
        <f>IF(Table2[[#This Row],[Customer Segment]]=Introduction!$D$45,1,0)</f>
        <v>1</v>
      </c>
      <c r="P1014" s="48">
        <f>IF(Table2[[#This Row],[Customer Segment]]=Introduction!$D$42,1,0)</f>
        <v>0</v>
      </c>
      <c r="Q1014" s="48">
        <f>IF(Table2[[#This Row],[Customer Segment]]=Introduction!$D$44,1,0)</f>
        <v>0</v>
      </c>
      <c r="R1014" s="41">
        <v>21.86</v>
      </c>
      <c r="S10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customFormat="1" x14ac:dyDescent="0.2">
      <c r="A1015" s="1" t="s">
        <v>92</v>
      </c>
      <c r="B1015" s="1" t="s">
        <v>63</v>
      </c>
      <c r="C1015" s="1" t="s">
        <v>15</v>
      </c>
      <c r="D1015" s="46">
        <v>0.08</v>
      </c>
      <c r="E1015" s="46">
        <v>67.28</v>
      </c>
      <c r="F1015" s="46">
        <v>19.989999999999998</v>
      </c>
      <c r="G1015" s="46">
        <v>0.4</v>
      </c>
      <c r="H1015" s="46">
        <v>224.85059999999999</v>
      </c>
      <c r="I1015" s="49">
        <f>IF(Table2[[#This Row],[Order Priority]]=Introduction!$B$42,1,0)</f>
        <v>0</v>
      </c>
      <c r="J1015" s="49">
        <f>IF(Table2[[#This Row],[Order Priority]]=Introduction!$B$43,1,0)</f>
        <v>0</v>
      </c>
      <c r="K1015" s="49">
        <f>IF(Table2[[#This Row],[Order Priority]]=Introduction!$B$44,1,0)</f>
        <v>0</v>
      </c>
      <c r="L1015" s="49">
        <f>IF(Table2[[#This Row],[Order Priority]]=Introduction!$B$45,1,0)</f>
        <v>1</v>
      </c>
      <c r="M1015" s="49">
        <f>IF(Table2[[#This Row],[Ship Mode]]=Introduction!$C$42,1,0)</f>
        <v>0</v>
      </c>
      <c r="N1015" s="48">
        <f>IF(Table2[[#This Row],[Ship Mode]]=Introduction!$C$44,1,0)</f>
        <v>0</v>
      </c>
      <c r="O1015" s="48">
        <f>IF(Table2[[#This Row],[Customer Segment]]=Introduction!$D$45,1,0)</f>
        <v>0</v>
      </c>
      <c r="P1015" s="48">
        <f>IF(Table2[[#This Row],[Customer Segment]]=Introduction!$D$42,1,0)</f>
        <v>1</v>
      </c>
      <c r="Q1015" s="48">
        <f>IF(Table2[[#This Row],[Customer Segment]]=Introduction!$D$44,1,0)</f>
        <v>0</v>
      </c>
      <c r="R1015" s="38">
        <v>1066.54</v>
      </c>
      <c r="S10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customFormat="1" x14ac:dyDescent="0.2">
      <c r="A1016" s="1" t="s">
        <v>92</v>
      </c>
      <c r="B1016" s="1" t="s">
        <v>14</v>
      </c>
      <c r="C1016" s="1" t="s">
        <v>3</v>
      </c>
      <c r="D1016" s="44">
        <v>0.06</v>
      </c>
      <c r="E1016" s="44">
        <v>11.33</v>
      </c>
      <c r="F1016" s="44">
        <v>6.12</v>
      </c>
      <c r="G1016" s="44">
        <v>0.42</v>
      </c>
      <c r="H1016" s="44">
        <v>-15.92</v>
      </c>
      <c r="I1016" s="49">
        <f>IF(Table2[[#This Row],[Order Priority]]=Introduction!$B$42,1,0)</f>
        <v>0</v>
      </c>
      <c r="J1016" s="49">
        <f>IF(Table2[[#This Row],[Order Priority]]=Introduction!$B$43,1,0)</f>
        <v>0</v>
      </c>
      <c r="K1016" s="49">
        <f>IF(Table2[[#This Row],[Order Priority]]=Introduction!$B$44,1,0)</f>
        <v>0</v>
      </c>
      <c r="L1016" s="49">
        <f>IF(Table2[[#This Row],[Order Priority]]=Introduction!$B$45,1,0)</f>
        <v>1</v>
      </c>
      <c r="M1016" s="49">
        <f>IF(Table2[[#This Row],[Ship Mode]]=Introduction!$C$42,1,0)</f>
        <v>0</v>
      </c>
      <c r="N1016" s="48">
        <f>IF(Table2[[#This Row],[Ship Mode]]=Introduction!$C$44,1,0)</f>
        <v>1</v>
      </c>
      <c r="O1016" s="48">
        <f>IF(Table2[[#This Row],[Customer Segment]]=Introduction!$D$45,1,0)</f>
        <v>1</v>
      </c>
      <c r="P1016" s="48">
        <f>IF(Table2[[#This Row],[Customer Segment]]=Introduction!$D$42,1,0)</f>
        <v>0</v>
      </c>
      <c r="Q1016" s="48">
        <f>IF(Table2[[#This Row],[Customer Segment]]=Introduction!$D$44,1,0)</f>
        <v>0</v>
      </c>
      <c r="R1016" s="41">
        <v>17.62</v>
      </c>
      <c r="S10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customFormat="1" x14ac:dyDescent="0.2">
      <c r="A1017" s="1" t="s">
        <v>46</v>
      </c>
      <c r="B1017" s="1" t="s">
        <v>14</v>
      </c>
      <c r="C1017" s="1" t="s">
        <v>70</v>
      </c>
      <c r="D1017" s="46">
        <v>0.03</v>
      </c>
      <c r="E1017" s="46">
        <v>142.86000000000001</v>
      </c>
      <c r="F1017" s="46">
        <v>19.989999999999998</v>
      </c>
      <c r="G1017" s="46">
        <v>0.56000000000000005</v>
      </c>
      <c r="H1017" s="46">
        <v>-8.3880999999999997</v>
      </c>
      <c r="I1017" s="49">
        <f>IF(Table2[[#This Row],[Order Priority]]=Introduction!$B$42,1,0)</f>
        <v>0</v>
      </c>
      <c r="J1017" s="49">
        <f>IF(Table2[[#This Row],[Order Priority]]=Introduction!$B$43,1,0)</f>
        <v>0</v>
      </c>
      <c r="K1017" s="49">
        <f>IF(Table2[[#This Row],[Order Priority]]=Introduction!$B$44,1,0)</f>
        <v>0</v>
      </c>
      <c r="L1017" s="49">
        <f>IF(Table2[[#This Row],[Order Priority]]=Introduction!$B$45,1,0)</f>
        <v>0</v>
      </c>
      <c r="M1017" s="49">
        <f>IF(Table2[[#This Row],[Ship Mode]]=Introduction!$C$42,1,0)</f>
        <v>0</v>
      </c>
      <c r="N1017" s="48">
        <f>IF(Table2[[#This Row],[Ship Mode]]=Introduction!$C$44,1,0)</f>
        <v>1</v>
      </c>
      <c r="O1017" s="48">
        <f>IF(Table2[[#This Row],[Customer Segment]]=Introduction!$D$45,1,0)</f>
        <v>0</v>
      </c>
      <c r="P1017" s="48">
        <f>IF(Table2[[#This Row],[Customer Segment]]=Introduction!$D$42,1,0)</f>
        <v>0</v>
      </c>
      <c r="Q1017" s="48">
        <f>IF(Table2[[#This Row],[Customer Segment]]=Introduction!$D$44,1,0)</f>
        <v>0</v>
      </c>
      <c r="R1017" s="38">
        <v>3292.02</v>
      </c>
      <c r="S10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customFormat="1" x14ac:dyDescent="0.2">
      <c r="A1018" s="1" t="s">
        <v>1</v>
      </c>
      <c r="B1018" s="1" t="s">
        <v>14</v>
      </c>
      <c r="C1018" s="1" t="s">
        <v>3</v>
      </c>
      <c r="D1018" s="44">
        <v>0</v>
      </c>
      <c r="E1018" s="44">
        <v>161.55000000000001</v>
      </c>
      <c r="F1018" s="44">
        <v>19.989999999999998</v>
      </c>
      <c r="G1018" s="44">
        <v>0.66</v>
      </c>
      <c r="H1018" s="44">
        <v>1167.1579999999999</v>
      </c>
      <c r="I1018" s="49">
        <f>IF(Table2[[#This Row],[Order Priority]]=Introduction!$B$42,1,0)</f>
        <v>1</v>
      </c>
      <c r="J1018" s="49">
        <f>IF(Table2[[#This Row],[Order Priority]]=Introduction!$B$43,1,0)</f>
        <v>0</v>
      </c>
      <c r="K1018" s="49">
        <f>IF(Table2[[#This Row],[Order Priority]]=Introduction!$B$44,1,0)</f>
        <v>0</v>
      </c>
      <c r="L1018" s="49">
        <f>IF(Table2[[#This Row],[Order Priority]]=Introduction!$B$45,1,0)</f>
        <v>0</v>
      </c>
      <c r="M1018" s="49">
        <f>IF(Table2[[#This Row],[Ship Mode]]=Introduction!$C$42,1,0)</f>
        <v>0</v>
      </c>
      <c r="N1018" s="48">
        <f>IF(Table2[[#This Row],[Ship Mode]]=Introduction!$C$44,1,0)</f>
        <v>1</v>
      </c>
      <c r="O1018" s="48">
        <f>IF(Table2[[#This Row],[Customer Segment]]=Introduction!$D$45,1,0)</f>
        <v>1</v>
      </c>
      <c r="P1018" s="48">
        <f>IF(Table2[[#This Row],[Customer Segment]]=Introduction!$D$42,1,0)</f>
        <v>0</v>
      </c>
      <c r="Q1018" s="48">
        <f>IF(Table2[[#This Row],[Customer Segment]]=Introduction!$D$44,1,0)</f>
        <v>0</v>
      </c>
      <c r="R1018" s="41">
        <v>3108.98</v>
      </c>
      <c r="S10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customFormat="1" x14ac:dyDescent="0.2">
      <c r="A1019" s="1" t="s">
        <v>1</v>
      </c>
      <c r="B1019" s="1" t="s">
        <v>14</v>
      </c>
      <c r="C1019" s="1" t="s">
        <v>3</v>
      </c>
      <c r="D1019" s="46">
        <v>0</v>
      </c>
      <c r="E1019" s="46">
        <v>161.55000000000001</v>
      </c>
      <c r="F1019" s="46">
        <v>19.989999999999998</v>
      </c>
      <c r="G1019" s="46">
        <v>0.66</v>
      </c>
      <c r="H1019" s="46">
        <v>1014.92</v>
      </c>
      <c r="I1019" s="49">
        <f>IF(Table2[[#This Row],[Order Priority]]=Introduction!$B$42,1,0)</f>
        <v>1</v>
      </c>
      <c r="J1019" s="49">
        <f>IF(Table2[[#This Row],[Order Priority]]=Introduction!$B$43,1,0)</f>
        <v>0</v>
      </c>
      <c r="K1019" s="49">
        <f>IF(Table2[[#This Row],[Order Priority]]=Introduction!$B$44,1,0)</f>
        <v>0</v>
      </c>
      <c r="L1019" s="49">
        <f>IF(Table2[[#This Row],[Order Priority]]=Introduction!$B$45,1,0)</f>
        <v>0</v>
      </c>
      <c r="M1019" s="49">
        <f>IF(Table2[[#This Row],[Ship Mode]]=Introduction!$C$42,1,0)</f>
        <v>0</v>
      </c>
      <c r="N1019" s="48">
        <f>IF(Table2[[#This Row],[Ship Mode]]=Introduction!$C$44,1,0)</f>
        <v>1</v>
      </c>
      <c r="O1019" s="48">
        <f>IF(Table2[[#This Row],[Customer Segment]]=Introduction!$D$45,1,0)</f>
        <v>1</v>
      </c>
      <c r="P1019" s="48">
        <f>IF(Table2[[#This Row],[Customer Segment]]=Introduction!$D$42,1,0)</f>
        <v>0</v>
      </c>
      <c r="Q1019" s="48">
        <f>IF(Table2[[#This Row],[Customer Segment]]=Introduction!$D$44,1,0)</f>
        <v>0</v>
      </c>
      <c r="R1019" s="38">
        <v>12599.55</v>
      </c>
      <c r="S10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customFormat="1" x14ac:dyDescent="0.2">
      <c r="A1020" s="1" t="s">
        <v>13</v>
      </c>
      <c r="B1020" s="1" t="s">
        <v>14</v>
      </c>
      <c r="C1020" s="1" t="s">
        <v>47</v>
      </c>
      <c r="D1020" s="44">
        <v>0.04</v>
      </c>
      <c r="E1020" s="44">
        <v>90.24</v>
      </c>
      <c r="F1020" s="44">
        <v>0.99</v>
      </c>
      <c r="G1020" s="44">
        <v>0.56000000000000005</v>
      </c>
      <c r="H1020" s="44">
        <v>246.2748</v>
      </c>
      <c r="I1020" s="49">
        <f>IF(Table2[[#This Row],[Order Priority]]=Introduction!$B$42,1,0)</f>
        <v>0</v>
      </c>
      <c r="J1020" s="49">
        <f>IF(Table2[[#This Row],[Order Priority]]=Introduction!$B$43,1,0)</f>
        <v>1</v>
      </c>
      <c r="K1020" s="49">
        <f>IF(Table2[[#This Row],[Order Priority]]=Introduction!$B$44,1,0)</f>
        <v>0</v>
      </c>
      <c r="L1020" s="49">
        <f>IF(Table2[[#This Row],[Order Priority]]=Introduction!$B$45,1,0)</f>
        <v>0</v>
      </c>
      <c r="M1020" s="49">
        <f>IF(Table2[[#This Row],[Ship Mode]]=Introduction!$C$42,1,0)</f>
        <v>0</v>
      </c>
      <c r="N1020" s="48">
        <f>IF(Table2[[#This Row],[Ship Mode]]=Introduction!$C$44,1,0)</f>
        <v>1</v>
      </c>
      <c r="O1020" s="48">
        <f>IF(Table2[[#This Row],[Customer Segment]]=Introduction!$D$45,1,0)</f>
        <v>0</v>
      </c>
      <c r="P1020" s="48">
        <f>IF(Table2[[#This Row],[Customer Segment]]=Introduction!$D$42,1,0)</f>
        <v>0</v>
      </c>
      <c r="Q1020" s="48">
        <f>IF(Table2[[#This Row],[Customer Segment]]=Introduction!$D$44,1,0)</f>
        <v>1</v>
      </c>
      <c r="R1020" s="41">
        <v>356.92</v>
      </c>
      <c r="S10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customFormat="1" x14ac:dyDescent="0.2">
      <c r="A1021" s="1" t="s">
        <v>13</v>
      </c>
      <c r="B1021" s="1" t="s">
        <v>63</v>
      </c>
      <c r="C1021" s="1" t="s">
        <v>47</v>
      </c>
      <c r="D1021" s="46">
        <v>0.09</v>
      </c>
      <c r="E1021" s="46">
        <v>47.9</v>
      </c>
      <c r="F1021" s="46">
        <v>5.86</v>
      </c>
      <c r="G1021" s="46">
        <v>0.37</v>
      </c>
      <c r="H1021" s="46">
        <v>93.950400000000002</v>
      </c>
      <c r="I1021" s="49">
        <f>IF(Table2[[#This Row],[Order Priority]]=Introduction!$B$42,1,0)</f>
        <v>0</v>
      </c>
      <c r="J1021" s="49">
        <f>IF(Table2[[#This Row],[Order Priority]]=Introduction!$B$43,1,0)</f>
        <v>1</v>
      </c>
      <c r="K1021" s="49">
        <f>IF(Table2[[#This Row],[Order Priority]]=Introduction!$B$44,1,0)</f>
        <v>0</v>
      </c>
      <c r="L1021" s="49">
        <f>IF(Table2[[#This Row],[Order Priority]]=Introduction!$B$45,1,0)</f>
        <v>0</v>
      </c>
      <c r="M1021" s="49">
        <f>IF(Table2[[#This Row],[Ship Mode]]=Introduction!$C$42,1,0)</f>
        <v>0</v>
      </c>
      <c r="N1021" s="48">
        <f>IF(Table2[[#This Row],[Ship Mode]]=Introduction!$C$44,1,0)</f>
        <v>0</v>
      </c>
      <c r="O1021" s="48">
        <f>IF(Table2[[#This Row],[Customer Segment]]=Introduction!$D$45,1,0)</f>
        <v>0</v>
      </c>
      <c r="P1021" s="48">
        <f>IF(Table2[[#This Row],[Customer Segment]]=Introduction!$D$42,1,0)</f>
        <v>0</v>
      </c>
      <c r="Q1021" s="48">
        <f>IF(Table2[[#This Row],[Customer Segment]]=Introduction!$D$44,1,0)</f>
        <v>1</v>
      </c>
      <c r="R1021" s="38">
        <v>136.16</v>
      </c>
      <c r="S10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customFormat="1" x14ac:dyDescent="0.2">
      <c r="A1022" s="1" t="s">
        <v>92</v>
      </c>
      <c r="B1022" s="1" t="s">
        <v>2</v>
      </c>
      <c r="C1022" s="1" t="s">
        <v>3</v>
      </c>
      <c r="D1022" s="44">
        <v>0.03</v>
      </c>
      <c r="E1022" s="44">
        <v>60.89</v>
      </c>
      <c r="F1022" s="44">
        <v>32.409999999999997</v>
      </c>
      <c r="G1022" s="44">
        <v>0.56000000000000005</v>
      </c>
      <c r="H1022" s="44">
        <v>36.353999999999999</v>
      </c>
      <c r="I1022" s="49">
        <f>IF(Table2[[#This Row],[Order Priority]]=Introduction!$B$42,1,0)</f>
        <v>0</v>
      </c>
      <c r="J1022" s="49">
        <f>IF(Table2[[#This Row],[Order Priority]]=Introduction!$B$43,1,0)</f>
        <v>0</v>
      </c>
      <c r="K1022" s="49">
        <f>IF(Table2[[#This Row],[Order Priority]]=Introduction!$B$44,1,0)</f>
        <v>0</v>
      </c>
      <c r="L1022" s="49">
        <f>IF(Table2[[#This Row],[Order Priority]]=Introduction!$B$45,1,0)</f>
        <v>1</v>
      </c>
      <c r="M1022" s="49">
        <f>IF(Table2[[#This Row],[Ship Mode]]=Introduction!$C$42,1,0)</f>
        <v>1</v>
      </c>
      <c r="N1022" s="48">
        <f>IF(Table2[[#This Row],[Ship Mode]]=Introduction!$C$44,1,0)</f>
        <v>0</v>
      </c>
      <c r="O1022" s="48">
        <f>IF(Table2[[#This Row],[Customer Segment]]=Introduction!$D$45,1,0)</f>
        <v>1</v>
      </c>
      <c r="P1022" s="48">
        <f>IF(Table2[[#This Row],[Customer Segment]]=Introduction!$D$42,1,0)</f>
        <v>0</v>
      </c>
      <c r="Q1022" s="48">
        <f>IF(Table2[[#This Row],[Customer Segment]]=Introduction!$D$44,1,0)</f>
        <v>0</v>
      </c>
      <c r="R1022" s="41">
        <v>450.49</v>
      </c>
      <c r="S10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customFormat="1" x14ac:dyDescent="0.2">
      <c r="A1023" s="1" t="s">
        <v>92</v>
      </c>
      <c r="B1023" s="1" t="s">
        <v>63</v>
      </c>
      <c r="C1023" s="1" t="s">
        <v>70</v>
      </c>
      <c r="D1023" s="46">
        <v>0.1</v>
      </c>
      <c r="E1023" s="46">
        <v>37.94</v>
      </c>
      <c r="F1023" s="46">
        <v>5.08</v>
      </c>
      <c r="G1023" s="46">
        <v>0.38</v>
      </c>
      <c r="H1023" s="46">
        <v>95.054400000000001</v>
      </c>
      <c r="I1023" s="49">
        <f>IF(Table2[[#This Row],[Order Priority]]=Introduction!$B$42,1,0)</f>
        <v>0</v>
      </c>
      <c r="J1023" s="49">
        <f>IF(Table2[[#This Row],[Order Priority]]=Introduction!$B$43,1,0)</f>
        <v>0</v>
      </c>
      <c r="K1023" s="49">
        <f>IF(Table2[[#This Row],[Order Priority]]=Introduction!$B$44,1,0)</f>
        <v>0</v>
      </c>
      <c r="L1023" s="49">
        <f>IF(Table2[[#This Row],[Order Priority]]=Introduction!$B$45,1,0)</f>
        <v>1</v>
      </c>
      <c r="M1023" s="49">
        <f>IF(Table2[[#This Row],[Ship Mode]]=Introduction!$C$42,1,0)</f>
        <v>0</v>
      </c>
      <c r="N1023" s="48">
        <f>IF(Table2[[#This Row],[Ship Mode]]=Introduction!$C$44,1,0)</f>
        <v>0</v>
      </c>
      <c r="O1023" s="48">
        <f>IF(Table2[[#This Row],[Customer Segment]]=Introduction!$D$45,1,0)</f>
        <v>0</v>
      </c>
      <c r="P1023" s="48">
        <f>IF(Table2[[#This Row],[Customer Segment]]=Introduction!$D$42,1,0)</f>
        <v>0</v>
      </c>
      <c r="Q1023" s="48">
        <f>IF(Table2[[#This Row],[Customer Segment]]=Introduction!$D$44,1,0)</f>
        <v>0</v>
      </c>
      <c r="R1023" s="38">
        <v>137.76</v>
      </c>
      <c r="S10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customFormat="1" x14ac:dyDescent="0.2">
      <c r="A1024" s="1" t="s">
        <v>46</v>
      </c>
      <c r="B1024" s="1" t="s">
        <v>2</v>
      </c>
      <c r="C1024" s="1" t="s">
        <v>70</v>
      </c>
      <c r="D1024" s="44">
        <v>0.03</v>
      </c>
      <c r="E1024" s="44">
        <v>300.98</v>
      </c>
      <c r="F1024" s="44">
        <v>54.92</v>
      </c>
      <c r="G1024" s="44">
        <v>0.55000000000000004</v>
      </c>
      <c r="H1024" s="44">
        <v>1272.5808</v>
      </c>
      <c r="I1024" s="49">
        <f>IF(Table2[[#This Row],[Order Priority]]=Introduction!$B$42,1,0)</f>
        <v>0</v>
      </c>
      <c r="J1024" s="49">
        <f>IF(Table2[[#This Row],[Order Priority]]=Introduction!$B$43,1,0)</f>
        <v>0</v>
      </c>
      <c r="K1024" s="49">
        <f>IF(Table2[[#This Row],[Order Priority]]=Introduction!$B$44,1,0)</f>
        <v>0</v>
      </c>
      <c r="L1024" s="49">
        <f>IF(Table2[[#This Row],[Order Priority]]=Introduction!$B$45,1,0)</f>
        <v>0</v>
      </c>
      <c r="M1024" s="49">
        <f>IF(Table2[[#This Row],[Ship Mode]]=Introduction!$C$42,1,0)</f>
        <v>1</v>
      </c>
      <c r="N1024" s="48">
        <f>IF(Table2[[#This Row],[Ship Mode]]=Introduction!$C$44,1,0)</f>
        <v>0</v>
      </c>
      <c r="O1024" s="48">
        <f>IF(Table2[[#This Row],[Customer Segment]]=Introduction!$D$45,1,0)</f>
        <v>0</v>
      </c>
      <c r="P1024" s="48">
        <f>IF(Table2[[#This Row],[Customer Segment]]=Introduction!$D$42,1,0)</f>
        <v>0</v>
      </c>
      <c r="Q1024" s="48">
        <f>IF(Table2[[#This Row],[Customer Segment]]=Introduction!$D$44,1,0)</f>
        <v>0</v>
      </c>
      <c r="R1024" s="41">
        <v>3527.82</v>
      </c>
      <c r="S10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customFormat="1" x14ac:dyDescent="0.2">
      <c r="A1025" s="1" t="s">
        <v>46</v>
      </c>
      <c r="B1025" s="1" t="s">
        <v>2</v>
      </c>
      <c r="C1025" s="1" t="s">
        <v>70</v>
      </c>
      <c r="D1025" s="46">
        <v>0.02</v>
      </c>
      <c r="E1025" s="46">
        <v>2550.14</v>
      </c>
      <c r="F1025" s="46">
        <v>29.7</v>
      </c>
      <c r="G1025" s="46">
        <v>0.56999999999999995</v>
      </c>
      <c r="H1025" s="46">
        <v>-5390.7388920000003</v>
      </c>
      <c r="I1025" s="49">
        <f>IF(Table2[[#This Row],[Order Priority]]=Introduction!$B$42,1,0)</f>
        <v>0</v>
      </c>
      <c r="J1025" s="49">
        <f>IF(Table2[[#This Row],[Order Priority]]=Introduction!$B$43,1,0)</f>
        <v>0</v>
      </c>
      <c r="K1025" s="49">
        <f>IF(Table2[[#This Row],[Order Priority]]=Introduction!$B$44,1,0)</f>
        <v>0</v>
      </c>
      <c r="L1025" s="49">
        <f>IF(Table2[[#This Row],[Order Priority]]=Introduction!$B$45,1,0)</f>
        <v>0</v>
      </c>
      <c r="M1025" s="49">
        <f>IF(Table2[[#This Row],[Ship Mode]]=Introduction!$C$42,1,0)</f>
        <v>1</v>
      </c>
      <c r="N1025" s="48">
        <f>IF(Table2[[#This Row],[Ship Mode]]=Introduction!$C$44,1,0)</f>
        <v>0</v>
      </c>
      <c r="O1025" s="48">
        <f>IF(Table2[[#This Row],[Customer Segment]]=Introduction!$D$45,1,0)</f>
        <v>0</v>
      </c>
      <c r="P1025" s="48">
        <f>IF(Table2[[#This Row],[Customer Segment]]=Introduction!$D$42,1,0)</f>
        <v>0</v>
      </c>
      <c r="Q1025" s="48">
        <f>IF(Table2[[#This Row],[Customer Segment]]=Introduction!$D$44,1,0)</f>
        <v>0</v>
      </c>
      <c r="R1025" s="38">
        <v>4698.21</v>
      </c>
      <c r="S10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customFormat="1" x14ac:dyDescent="0.2">
      <c r="A1026" s="1" t="s">
        <v>46</v>
      </c>
      <c r="B1026" s="1" t="s">
        <v>14</v>
      </c>
      <c r="C1026" s="1" t="s">
        <v>70</v>
      </c>
      <c r="D1026" s="44">
        <v>0.03</v>
      </c>
      <c r="E1026" s="44">
        <v>19.989999999999998</v>
      </c>
      <c r="F1026" s="44">
        <v>11.17</v>
      </c>
      <c r="G1026" s="44">
        <v>0.6</v>
      </c>
      <c r="H1026" s="44">
        <v>-20.8764</v>
      </c>
      <c r="I1026" s="49">
        <f>IF(Table2[[#This Row],[Order Priority]]=Introduction!$B$42,1,0)</f>
        <v>0</v>
      </c>
      <c r="J1026" s="49">
        <f>IF(Table2[[#This Row],[Order Priority]]=Introduction!$B$43,1,0)</f>
        <v>0</v>
      </c>
      <c r="K1026" s="49">
        <f>IF(Table2[[#This Row],[Order Priority]]=Introduction!$B$44,1,0)</f>
        <v>0</v>
      </c>
      <c r="L1026" s="49">
        <f>IF(Table2[[#This Row],[Order Priority]]=Introduction!$B$45,1,0)</f>
        <v>0</v>
      </c>
      <c r="M1026" s="49">
        <f>IF(Table2[[#This Row],[Ship Mode]]=Introduction!$C$42,1,0)</f>
        <v>0</v>
      </c>
      <c r="N1026" s="48">
        <f>IF(Table2[[#This Row],[Ship Mode]]=Introduction!$C$44,1,0)</f>
        <v>1</v>
      </c>
      <c r="O1026" s="48">
        <f>IF(Table2[[#This Row],[Customer Segment]]=Introduction!$D$45,1,0)</f>
        <v>0</v>
      </c>
      <c r="P1026" s="48">
        <f>IF(Table2[[#This Row],[Customer Segment]]=Introduction!$D$42,1,0)</f>
        <v>0</v>
      </c>
      <c r="Q1026" s="48">
        <f>IF(Table2[[#This Row],[Customer Segment]]=Introduction!$D$44,1,0)</f>
        <v>0</v>
      </c>
      <c r="R1026" s="41">
        <v>251.61</v>
      </c>
      <c r="S10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customFormat="1" x14ac:dyDescent="0.2">
      <c r="A1027" s="1" t="s">
        <v>1</v>
      </c>
      <c r="B1027" s="1" t="s">
        <v>14</v>
      </c>
      <c r="C1027" s="1" t="s">
        <v>47</v>
      </c>
      <c r="D1027" s="46">
        <v>0.06</v>
      </c>
      <c r="E1027" s="46">
        <v>6.48</v>
      </c>
      <c r="F1027" s="46">
        <v>7.49</v>
      </c>
      <c r="G1027" s="46">
        <v>0.37</v>
      </c>
      <c r="H1027" s="46">
        <v>-191.49</v>
      </c>
      <c r="I1027" s="49">
        <f>IF(Table2[[#This Row],[Order Priority]]=Introduction!$B$42,1,0)</f>
        <v>1</v>
      </c>
      <c r="J1027" s="49">
        <f>IF(Table2[[#This Row],[Order Priority]]=Introduction!$B$43,1,0)</f>
        <v>0</v>
      </c>
      <c r="K1027" s="49">
        <f>IF(Table2[[#This Row],[Order Priority]]=Introduction!$B$44,1,0)</f>
        <v>0</v>
      </c>
      <c r="L1027" s="49">
        <f>IF(Table2[[#This Row],[Order Priority]]=Introduction!$B$45,1,0)</f>
        <v>0</v>
      </c>
      <c r="M1027" s="49">
        <f>IF(Table2[[#This Row],[Ship Mode]]=Introduction!$C$42,1,0)</f>
        <v>0</v>
      </c>
      <c r="N1027" s="48">
        <f>IF(Table2[[#This Row],[Ship Mode]]=Introduction!$C$44,1,0)</f>
        <v>1</v>
      </c>
      <c r="O1027" s="48">
        <f>IF(Table2[[#This Row],[Customer Segment]]=Introduction!$D$45,1,0)</f>
        <v>0</v>
      </c>
      <c r="P1027" s="48">
        <f>IF(Table2[[#This Row],[Customer Segment]]=Introduction!$D$42,1,0)</f>
        <v>0</v>
      </c>
      <c r="Q1027" s="48">
        <f>IF(Table2[[#This Row],[Customer Segment]]=Introduction!$D$44,1,0)</f>
        <v>1</v>
      </c>
      <c r="R1027" s="38">
        <v>74.930000000000007</v>
      </c>
      <c r="S10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customFormat="1" x14ac:dyDescent="0.2">
      <c r="A1028" s="1" t="s">
        <v>13</v>
      </c>
      <c r="B1028" s="1" t="s">
        <v>14</v>
      </c>
      <c r="C1028" s="1" t="s">
        <v>70</v>
      </c>
      <c r="D1028" s="44">
        <v>0.01</v>
      </c>
      <c r="E1028" s="44">
        <v>59.76</v>
      </c>
      <c r="F1028" s="44">
        <v>9.7100000000000009</v>
      </c>
      <c r="G1028" s="44">
        <v>0.56999999999999995</v>
      </c>
      <c r="H1028" s="44">
        <v>354.3288</v>
      </c>
      <c r="I1028" s="49">
        <f>IF(Table2[[#This Row],[Order Priority]]=Introduction!$B$42,1,0)</f>
        <v>0</v>
      </c>
      <c r="J1028" s="49">
        <f>IF(Table2[[#This Row],[Order Priority]]=Introduction!$B$43,1,0)</f>
        <v>1</v>
      </c>
      <c r="K1028" s="49">
        <f>IF(Table2[[#This Row],[Order Priority]]=Introduction!$B$44,1,0)</f>
        <v>0</v>
      </c>
      <c r="L1028" s="49">
        <f>IF(Table2[[#This Row],[Order Priority]]=Introduction!$B$45,1,0)</f>
        <v>0</v>
      </c>
      <c r="M1028" s="49">
        <f>IF(Table2[[#This Row],[Ship Mode]]=Introduction!$C$42,1,0)</f>
        <v>0</v>
      </c>
      <c r="N1028" s="48">
        <f>IF(Table2[[#This Row],[Ship Mode]]=Introduction!$C$44,1,0)</f>
        <v>1</v>
      </c>
      <c r="O1028" s="48">
        <f>IF(Table2[[#This Row],[Customer Segment]]=Introduction!$D$45,1,0)</f>
        <v>0</v>
      </c>
      <c r="P1028" s="48">
        <f>IF(Table2[[#This Row],[Customer Segment]]=Introduction!$D$42,1,0)</f>
        <v>0</v>
      </c>
      <c r="Q1028" s="48">
        <f>IF(Table2[[#This Row],[Customer Segment]]=Introduction!$D$44,1,0)</f>
        <v>0</v>
      </c>
      <c r="R1028" s="41">
        <v>513.52</v>
      </c>
      <c r="S10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customFormat="1" x14ac:dyDescent="0.2">
      <c r="A1029" s="1" t="s">
        <v>13</v>
      </c>
      <c r="B1029" s="1" t="s">
        <v>14</v>
      </c>
      <c r="C1029" s="1" t="s">
        <v>3</v>
      </c>
      <c r="D1029" s="46">
        <v>0</v>
      </c>
      <c r="E1029" s="46">
        <v>7.38</v>
      </c>
      <c r="F1029" s="46">
        <v>11.51</v>
      </c>
      <c r="G1029" s="46">
        <v>0.36</v>
      </c>
      <c r="H1029" s="46">
        <v>-66.171000000000006</v>
      </c>
      <c r="I1029" s="49">
        <f>IF(Table2[[#This Row],[Order Priority]]=Introduction!$B$42,1,0)</f>
        <v>0</v>
      </c>
      <c r="J1029" s="49">
        <f>IF(Table2[[#This Row],[Order Priority]]=Introduction!$B$43,1,0)</f>
        <v>1</v>
      </c>
      <c r="K1029" s="49">
        <f>IF(Table2[[#This Row],[Order Priority]]=Introduction!$B$44,1,0)</f>
        <v>0</v>
      </c>
      <c r="L1029" s="49">
        <f>IF(Table2[[#This Row],[Order Priority]]=Introduction!$B$45,1,0)</f>
        <v>0</v>
      </c>
      <c r="M1029" s="49">
        <f>IF(Table2[[#This Row],[Ship Mode]]=Introduction!$C$42,1,0)</f>
        <v>0</v>
      </c>
      <c r="N1029" s="48">
        <f>IF(Table2[[#This Row],[Ship Mode]]=Introduction!$C$44,1,0)</f>
        <v>1</v>
      </c>
      <c r="O1029" s="48">
        <f>IF(Table2[[#This Row],[Customer Segment]]=Introduction!$D$45,1,0)</f>
        <v>1</v>
      </c>
      <c r="P1029" s="48">
        <f>IF(Table2[[#This Row],[Customer Segment]]=Introduction!$D$42,1,0)</f>
        <v>0</v>
      </c>
      <c r="Q1029" s="48">
        <f>IF(Table2[[#This Row],[Customer Segment]]=Introduction!$D$44,1,0)</f>
        <v>0</v>
      </c>
      <c r="R1029" s="38">
        <v>17.64</v>
      </c>
      <c r="S10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customFormat="1" x14ac:dyDescent="0.2">
      <c r="A1030" s="1" t="s">
        <v>23</v>
      </c>
      <c r="B1030" s="1" t="s">
        <v>14</v>
      </c>
      <c r="C1030" s="1" t="s">
        <v>15</v>
      </c>
      <c r="D1030" s="44">
        <v>0.04</v>
      </c>
      <c r="E1030" s="44">
        <v>8.33</v>
      </c>
      <c r="F1030" s="44">
        <v>1.99</v>
      </c>
      <c r="G1030" s="44">
        <v>0.52</v>
      </c>
      <c r="H1030" s="44">
        <v>9.9268000000000001</v>
      </c>
      <c r="I1030" s="49">
        <f>IF(Table2[[#This Row],[Order Priority]]=Introduction!$B$42,1,0)</f>
        <v>0</v>
      </c>
      <c r="J1030" s="49">
        <f>IF(Table2[[#This Row],[Order Priority]]=Introduction!$B$43,1,0)</f>
        <v>0</v>
      </c>
      <c r="K1030" s="49">
        <f>IF(Table2[[#This Row],[Order Priority]]=Introduction!$B$44,1,0)</f>
        <v>1</v>
      </c>
      <c r="L1030" s="49">
        <f>IF(Table2[[#This Row],[Order Priority]]=Introduction!$B$45,1,0)</f>
        <v>0</v>
      </c>
      <c r="M1030" s="49">
        <f>IF(Table2[[#This Row],[Ship Mode]]=Introduction!$C$42,1,0)</f>
        <v>0</v>
      </c>
      <c r="N1030" s="48">
        <f>IF(Table2[[#This Row],[Ship Mode]]=Introduction!$C$44,1,0)</f>
        <v>1</v>
      </c>
      <c r="O1030" s="48">
        <f>IF(Table2[[#This Row],[Customer Segment]]=Introduction!$D$45,1,0)</f>
        <v>0</v>
      </c>
      <c r="P1030" s="48">
        <f>IF(Table2[[#This Row],[Customer Segment]]=Introduction!$D$42,1,0)</f>
        <v>1</v>
      </c>
      <c r="Q1030" s="48">
        <f>IF(Table2[[#This Row],[Customer Segment]]=Introduction!$D$44,1,0)</f>
        <v>0</v>
      </c>
      <c r="R1030" s="41">
        <v>89.76</v>
      </c>
      <c r="S10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customFormat="1" x14ac:dyDescent="0.2">
      <c r="A1031" s="1" t="s">
        <v>23</v>
      </c>
      <c r="B1031" s="1" t="s">
        <v>14</v>
      </c>
      <c r="C1031" s="1" t="s">
        <v>70</v>
      </c>
      <c r="D1031" s="46">
        <v>0.1</v>
      </c>
      <c r="E1031" s="46">
        <v>2.2200000000000002</v>
      </c>
      <c r="F1031" s="46">
        <v>5</v>
      </c>
      <c r="G1031" s="46">
        <v>0.55000000000000004</v>
      </c>
      <c r="H1031" s="46">
        <v>-21.319199999999999</v>
      </c>
      <c r="I1031" s="49">
        <f>IF(Table2[[#This Row],[Order Priority]]=Introduction!$B$42,1,0)</f>
        <v>0</v>
      </c>
      <c r="J1031" s="49">
        <f>IF(Table2[[#This Row],[Order Priority]]=Introduction!$B$43,1,0)</f>
        <v>0</v>
      </c>
      <c r="K1031" s="49">
        <f>IF(Table2[[#This Row],[Order Priority]]=Introduction!$B$44,1,0)</f>
        <v>1</v>
      </c>
      <c r="L1031" s="49">
        <f>IF(Table2[[#This Row],[Order Priority]]=Introduction!$B$45,1,0)</f>
        <v>0</v>
      </c>
      <c r="M1031" s="49">
        <f>IF(Table2[[#This Row],[Ship Mode]]=Introduction!$C$42,1,0)</f>
        <v>0</v>
      </c>
      <c r="N1031" s="48">
        <f>IF(Table2[[#This Row],[Ship Mode]]=Introduction!$C$44,1,0)</f>
        <v>1</v>
      </c>
      <c r="O1031" s="48">
        <f>IF(Table2[[#This Row],[Customer Segment]]=Introduction!$D$45,1,0)</f>
        <v>0</v>
      </c>
      <c r="P1031" s="48">
        <f>IF(Table2[[#This Row],[Customer Segment]]=Introduction!$D$42,1,0)</f>
        <v>0</v>
      </c>
      <c r="Q1031" s="48">
        <f>IF(Table2[[#This Row],[Customer Segment]]=Introduction!$D$44,1,0)</f>
        <v>0</v>
      </c>
      <c r="R1031" s="38">
        <v>8.8000000000000007</v>
      </c>
      <c r="S10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customFormat="1" x14ac:dyDescent="0.2">
      <c r="A1032" s="1" t="s">
        <v>23</v>
      </c>
      <c r="B1032" s="1" t="s">
        <v>63</v>
      </c>
      <c r="C1032" s="1" t="s">
        <v>47</v>
      </c>
      <c r="D1032" s="44">
        <v>0.1</v>
      </c>
      <c r="E1032" s="44">
        <v>10.44</v>
      </c>
      <c r="F1032" s="44">
        <v>5.75</v>
      </c>
      <c r="G1032" s="44">
        <v>0.39</v>
      </c>
      <c r="H1032" s="44">
        <v>125.724</v>
      </c>
      <c r="I1032" s="49">
        <f>IF(Table2[[#This Row],[Order Priority]]=Introduction!$B$42,1,0)</f>
        <v>0</v>
      </c>
      <c r="J1032" s="49">
        <f>IF(Table2[[#This Row],[Order Priority]]=Introduction!$B$43,1,0)</f>
        <v>0</v>
      </c>
      <c r="K1032" s="49">
        <f>IF(Table2[[#This Row],[Order Priority]]=Introduction!$B$44,1,0)</f>
        <v>1</v>
      </c>
      <c r="L1032" s="49">
        <f>IF(Table2[[#This Row],[Order Priority]]=Introduction!$B$45,1,0)</f>
        <v>0</v>
      </c>
      <c r="M1032" s="49">
        <f>IF(Table2[[#This Row],[Ship Mode]]=Introduction!$C$42,1,0)</f>
        <v>0</v>
      </c>
      <c r="N1032" s="48">
        <f>IF(Table2[[#This Row],[Ship Mode]]=Introduction!$C$44,1,0)</f>
        <v>0</v>
      </c>
      <c r="O1032" s="48">
        <f>IF(Table2[[#This Row],[Customer Segment]]=Introduction!$D$45,1,0)</f>
        <v>0</v>
      </c>
      <c r="P1032" s="48">
        <f>IF(Table2[[#This Row],[Customer Segment]]=Introduction!$D$42,1,0)</f>
        <v>0</v>
      </c>
      <c r="Q1032" s="48">
        <f>IF(Table2[[#This Row],[Customer Segment]]=Introduction!$D$44,1,0)</f>
        <v>1</v>
      </c>
      <c r="R1032" s="41">
        <v>168.04</v>
      </c>
      <c r="S10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customFormat="1" x14ac:dyDescent="0.2">
      <c r="A1033" s="1" t="s">
        <v>23</v>
      </c>
      <c r="B1033" s="1" t="s">
        <v>14</v>
      </c>
      <c r="C1033" s="1" t="s">
        <v>3</v>
      </c>
      <c r="D1033" s="46">
        <v>0</v>
      </c>
      <c r="E1033" s="46">
        <v>35.99</v>
      </c>
      <c r="F1033" s="46">
        <v>0.99</v>
      </c>
      <c r="G1033" s="46">
        <v>0.35</v>
      </c>
      <c r="H1033" s="46">
        <v>840.05100000000004</v>
      </c>
      <c r="I1033" s="49">
        <f>IF(Table2[[#This Row],[Order Priority]]=Introduction!$B$42,1,0)</f>
        <v>0</v>
      </c>
      <c r="J1033" s="49">
        <f>IF(Table2[[#This Row],[Order Priority]]=Introduction!$B$43,1,0)</f>
        <v>0</v>
      </c>
      <c r="K1033" s="49">
        <f>IF(Table2[[#This Row],[Order Priority]]=Introduction!$B$44,1,0)</f>
        <v>1</v>
      </c>
      <c r="L1033" s="49">
        <f>IF(Table2[[#This Row],[Order Priority]]=Introduction!$B$45,1,0)</f>
        <v>0</v>
      </c>
      <c r="M1033" s="49">
        <f>IF(Table2[[#This Row],[Ship Mode]]=Introduction!$C$42,1,0)</f>
        <v>0</v>
      </c>
      <c r="N1033" s="48">
        <f>IF(Table2[[#This Row],[Ship Mode]]=Introduction!$C$44,1,0)</f>
        <v>1</v>
      </c>
      <c r="O1033" s="48">
        <f>IF(Table2[[#This Row],[Customer Segment]]=Introduction!$D$45,1,0)</f>
        <v>1</v>
      </c>
      <c r="P1033" s="48">
        <f>IF(Table2[[#This Row],[Customer Segment]]=Introduction!$D$42,1,0)</f>
        <v>0</v>
      </c>
      <c r="Q1033" s="48">
        <f>IF(Table2[[#This Row],[Customer Segment]]=Introduction!$D$44,1,0)</f>
        <v>0</v>
      </c>
      <c r="R1033" s="38">
        <v>1477.57</v>
      </c>
      <c r="S10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customFormat="1" x14ac:dyDescent="0.2">
      <c r="A1034" s="1" t="s">
        <v>23</v>
      </c>
      <c r="B1034" s="1" t="s">
        <v>14</v>
      </c>
      <c r="C1034" s="1" t="s">
        <v>3</v>
      </c>
      <c r="D1034" s="44">
        <v>0</v>
      </c>
      <c r="E1034" s="44">
        <v>35.99</v>
      </c>
      <c r="F1034" s="44">
        <v>0.99</v>
      </c>
      <c r="G1034" s="44">
        <v>0.35</v>
      </c>
      <c r="H1034" s="44">
        <v>265.96050000000002</v>
      </c>
      <c r="I1034" s="49">
        <f>IF(Table2[[#This Row],[Order Priority]]=Introduction!$B$42,1,0)</f>
        <v>0</v>
      </c>
      <c r="J1034" s="49">
        <f>IF(Table2[[#This Row],[Order Priority]]=Introduction!$B$43,1,0)</f>
        <v>0</v>
      </c>
      <c r="K1034" s="49">
        <f>IF(Table2[[#This Row],[Order Priority]]=Introduction!$B$44,1,0)</f>
        <v>1</v>
      </c>
      <c r="L1034" s="49">
        <f>IF(Table2[[#This Row],[Order Priority]]=Introduction!$B$45,1,0)</f>
        <v>0</v>
      </c>
      <c r="M1034" s="49">
        <f>IF(Table2[[#This Row],[Ship Mode]]=Introduction!$C$42,1,0)</f>
        <v>0</v>
      </c>
      <c r="N1034" s="48">
        <f>IF(Table2[[#This Row],[Ship Mode]]=Introduction!$C$44,1,0)</f>
        <v>1</v>
      </c>
      <c r="O1034" s="48">
        <f>IF(Table2[[#This Row],[Customer Segment]]=Introduction!$D$45,1,0)</f>
        <v>1</v>
      </c>
      <c r="P1034" s="48">
        <f>IF(Table2[[#This Row],[Customer Segment]]=Introduction!$D$42,1,0)</f>
        <v>0</v>
      </c>
      <c r="Q1034" s="48">
        <f>IF(Table2[[#This Row],[Customer Segment]]=Introduction!$D$44,1,0)</f>
        <v>0</v>
      </c>
      <c r="R1034" s="41">
        <v>385.45</v>
      </c>
      <c r="S10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customFormat="1" x14ac:dyDescent="0.2">
      <c r="A1035" s="1" t="s">
        <v>92</v>
      </c>
      <c r="B1035" s="1" t="s">
        <v>14</v>
      </c>
      <c r="C1035" s="1" t="s">
        <v>47</v>
      </c>
      <c r="D1035" s="46">
        <v>0.01</v>
      </c>
      <c r="E1035" s="46">
        <v>4.91</v>
      </c>
      <c r="F1035" s="46">
        <v>0.5</v>
      </c>
      <c r="G1035" s="46">
        <v>0.36</v>
      </c>
      <c r="H1035" s="46">
        <v>40.247700000000002</v>
      </c>
      <c r="I1035" s="49">
        <f>IF(Table2[[#This Row],[Order Priority]]=Introduction!$B$42,1,0)</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 r="N1035" s="48">
        <f>IF(Table2[[#This Row],[Ship Mode]]=Introduction!$C$44,1,0)</f>
        <v>1</v>
      </c>
      <c r="O1035" s="48">
        <f>IF(Table2[[#This Row],[Customer Segment]]=Introduction!$D$45,1,0)</f>
        <v>0</v>
      </c>
      <c r="P1035" s="48">
        <f>IF(Table2[[#This Row],[Customer Segment]]=Introduction!$D$42,1,0)</f>
        <v>0</v>
      </c>
      <c r="Q1035" s="48">
        <f>IF(Table2[[#This Row],[Customer Segment]]=Introduction!$D$44,1,0)</f>
        <v>1</v>
      </c>
      <c r="R1035" s="38">
        <v>58.33</v>
      </c>
      <c r="S10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customFormat="1" x14ac:dyDescent="0.2">
      <c r="A1036" s="1" t="s">
        <v>92</v>
      </c>
      <c r="B1036" s="1" t="s">
        <v>63</v>
      </c>
      <c r="C1036" s="1" t="s">
        <v>47</v>
      </c>
      <c r="D1036" s="44">
        <v>0.09</v>
      </c>
      <c r="E1036" s="44">
        <v>4</v>
      </c>
      <c r="F1036" s="44">
        <v>1.3</v>
      </c>
      <c r="G1036" s="44">
        <v>0.37</v>
      </c>
      <c r="H1036" s="44">
        <v>14.0898</v>
      </c>
      <c r="I1036" s="49">
        <f>IF(Table2[[#This Row],[Order Priority]]=Introduction!$B$42,1,0)</f>
        <v>0</v>
      </c>
      <c r="J1036" s="49">
        <f>IF(Table2[[#This Row],[Order Priority]]=Introduction!$B$43,1,0)</f>
        <v>0</v>
      </c>
      <c r="K1036" s="49">
        <f>IF(Table2[[#This Row],[Order Priority]]=Introduction!$B$44,1,0)</f>
        <v>0</v>
      </c>
      <c r="L1036" s="49">
        <f>IF(Table2[[#This Row],[Order Priority]]=Introduction!$B$45,1,0)</f>
        <v>1</v>
      </c>
      <c r="M1036" s="49">
        <f>IF(Table2[[#This Row],[Ship Mode]]=Introduction!$C$42,1,0)</f>
        <v>0</v>
      </c>
      <c r="N1036" s="48">
        <f>IF(Table2[[#This Row],[Ship Mode]]=Introduction!$C$44,1,0)</f>
        <v>0</v>
      </c>
      <c r="O1036" s="48">
        <f>IF(Table2[[#This Row],[Customer Segment]]=Introduction!$D$45,1,0)</f>
        <v>0</v>
      </c>
      <c r="P1036" s="48">
        <f>IF(Table2[[#This Row],[Customer Segment]]=Introduction!$D$42,1,0)</f>
        <v>0</v>
      </c>
      <c r="Q1036" s="48">
        <f>IF(Table2[[#This Row],[Customer Segment]]=Introduction!$D$44,1,0)</f>
        <v>1</v>
      </c>
      <c r="R1036" s="41">
        <v>20.420000000000002</v>
      </c>
      <c r="S10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customFormat="1" x14ac:dyDescent="0.2">
      <c r="A1037" s="1" t="s">
        <v>92</v>
      </c>
      <c r="B1037" s="1" t="s">
        <v>14</v>
      </c>
      <c r="C1037" s="1" t="s">
        <v>47</v>
      </c>
      <c r="D1037" s="46">
        <v>0.01</v>
      </c>
      <c r="E1037" s="46">
        <v>4.91</v>
      </c>
      <c r="F1037" s="46">
        <v>0.5</v>
      </c>
      <c r="G1037" s="46">
        <v>0.36</v>
      </c>
      <c r="H1037" s="46">
        <v>112.06</v>
      </c>
      <c r="I1037" s="49">
        <f>IF(Table2[[#This Row],[Order Priority]]=Introduction!$B$42,1,0)</f>
        <v>0</v>
      </c>
      <c r="J1037" s="49">
        <f>IF(Table2[[#This Row],[Order Priority]]=Introduction!$B$43,1,0)</f>
        <v>0</v>
      </c>
      <c r="K1037" s="49">
        <f>IF(Table2[[#This Row],[Order Priority]]=Introduction!$B$44,1,0)</f>
        <v>0</v>
      </c>
      <c r="L1037" s="49">
        <f>IF(Table2[[#This Row],[Order Priority]]=Introduction!$B$45,1,0)</f>
        <v>1</v>
      </c>
      <c r="M1037" s="49">
        <f>IF(Table2[[#This Row],[Ship Mode]]=Introduction!$C$42,1,0)</f>
        <v>0</v>
      </c>
      <c r="N1037" s="48">
        <f>IF(Table2[[#This Row],[Ship Mode]]=Introduction!$C$44,1,0)</f>
        <v>1</v>
      </c>
      <c r="O1037" s="48">
        <f>IF(Table2[[#This Row],[Customer Segment]]=Introduction!$D$45,1,0)</f>
        <v>0</v>
      </c>
      <c r="P1037" s="48">
        <f>IF(Table2[[#This Row],[Customer Segment]]=Introduction!$D$42,1,0)</f>
        <v>0</v>
      </c>
      <c r="Q1037" s="48">
        <f>IF(Table2[[#This Row],[Customer Segment]]=Introduction!$D$44,1,0)</f>
        <v>1</v>
      </c>
      <c r="R1037" s="38">
        <v>228.46</v>
      </c>
      <c r="S10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customFormat="1" x14ac:dyDescent="0.2">
      <c r="A1038" s="1" t="s">
        <v>92</v>
      </c>
      <c r="B1038" s="1" t="s">
        <v>63</v>
      </c>
      <c r="C1038" s="1" t="s">
        <v>47</v>
      </c>
      <c r="D1038" s="44">
        <v>0.09</v>
      </c>
      <c r="E1038" s="44">
        <v>4</v>
      </c>
      <c r="F1038" s="44">
        <v>1.3</v>
      </c>
      <c r="G1038" s="44">
        <v>0.37</v>
      </c>
      <c r="H1038" s="44">
        <v>16.79</v>
      </c>
      <c r="I1038" s="49">
        <f>IF(Table2[[#This Row],[Order Priority]]=Introduction!$B$42,1,0)</f>
        <v>0</v>
      </c>
      <c r="J1038" s="49">
        <f>IF(Table2[[#This Row],[Order Priority]]=Introduction!$B$43,1,0)</f>
        <v>0</v>
      </c>
      <c r="K1038" s="49">
        <f>IF(Table2[[#This Row],[Order Priority]]=Introduction!$B$44,1,0)</f>
        <v>0</v>
      </c>
      <c r="L1038" s="49">
        <f>IF(Table2[[#This Row],[Order Priority]]=Introduction!$B$45,1,0)</f>
        <v>1</v>
      </c>
      <c r="M1038" s="49">
        <f>IF(Table2[[#This Row],[Ship Mode]]=Introduction!$C$42,1,0)</f>
        <v>0</v>
      </c>
      <c r="N1038" s="48">
        <f>IF(Table2[[#This Row],[Ship Mode]]=Introduction!$C$44,1,0)</f>
        <v>0</v>
      </c>
      <c r="O1038" s="48">
        <f>IF(Table2[[#This Row],[Customer Segment]]=Introduction!$D$45,1,0)</f>
        <v>0</v>
      </c>
      <c r="P1038" s="48">
        <f>IF(Table2[[#This Row],[Customer Segment]]=Introduction!$D$42,1,0)</f>
        <v>0</v>
      </c>
      <c r="Q1038" s="48">
        <f>IF(Table2[[#This Row],[Customer Segment]]=Introduction!$D$44,1,0)</f>
        <v>1</v>
      </c>
      <c r="R1038" s="41">
        <v>77.61</v>
      </c>
      <c r="S10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customFormat="1" x14ac:dyDescent="0.2">
      <c r="A1039" s="1" t="s">
        <v>92</v>
      </c>
      <c r="B1039" s="1" t="s">
        <v>63</v>
      </c>
      <c r="C1039" s="1" t="s">
        <v>70</v>
      </c>
      <c r="D1039" s="46">
        <v>0.03</v>
      </c>
      <c r="E1039" s="46">
        <v>19.04</v>
      </c>
      <c r="F1039" s="46">
        <v>6.38</v>
      </c>
      <c r="G1039" s="46">
        <v>0.56000000000000005</v>
      </c>
      <c r="H1039" s="46">
        <v>83.793599999999998</v>
      </c>
      <c r="I1039" s="49">
        <f>IF(Table2[[#This Row],[Order Priority]]=Introduction!$B$42,1,0)</f>
        <v>0</v>
      </c>
      <c r="J1039" s="49">
        <f>IF(Table2[[#This Row],[Order Priority]]=Introduction!$B$43,1,0)</f>
        <v>0</v>
      </c>
      <c r="K1039" s="49">
        <f>IF(Table2[[#This Row],[Order Priority]]=Introduction!$B$44,1,0)</f>
        <v>0</v>
      </c>
      <c r="L1039" s="49">
        <f>IF(Table2[[#This Row],[Order Priority]]=Introduction!$B$45,1,0)</f>
        <v>1</v>
      </c>
      <c r="M1039" s="49">
        <f>IF(Table2[[#This Row],[Ship Mode]]=Introduction!$C$42,1,0)</f>
        <v>0</v>
      </c>
      <c r="N1039" s="48">
        <f>IF(Table2[[#This Row],[Ship Mode]]=Introduction!$C$44,1,0)</f>
        <v>0</v>
      </c>
      <c r="O1039" s="48">
        <f>IF(Table2[[#This Row],[Customer Segment]]=Introduction!$D$45,1,0)</f>
        <v>0</v>
      </c>
      <c r="P1039" s="48">
        <f>IF(Table2[[#This Row],[Customer Segment]]=Introduction!$D$42,1,0)</f>
        <v>0</v>
      </c>
      <c r="Q1039" s="48">
        <f>IF(Table2[[#This Row],[Customer Segment]]=Introduction!$D$44,1,0)</f>
        <v>0</v>
      </c>
      <c r="R1039" s="38">
        <v>144.03</v>
      </c>
      <c r="S10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customFormat="1" x14ac:dyDescent="0.2">
      <c r="A1040" s="1" t="s">
        <v>92</v>
      </c>
      <c r="B1040" s="1" t="s">
        <v>14</v>
      </c>
      <c r="C1040" s="1" t="s">
        <v>70</v>
      </c>
      <c r="D1040" s="44">
        <v>0.02</v>
      </c>
      <c r="E1040" s="44">
        <v>5.53</v>
      </c>
      <c r="F1040" s="44">
        <v>6.98</v>
      </c>
      <c r="G1040" s="44">
        <v>0.39</v>
      </c>
      <c r="H1040" s="44">
        <v>-77.823719999999994</v>
      </c>
      <c r="I1040" s="49">
        <f>IF(Table2[[#This Row],[Order Priority]]=Introduction!$B$42,1,0)</f>
        <v>0</v>
      </c>
      <c r="J1040" s="49">
        <f>IF(Table2[[#This Row],[Order Priority]]=Introduction!$B$43,1,0)</f>
        <v>0</v>
      </c>
      <c r="K1040" s="49">
        <f>IF(Table2[[#This Row],[Order Priority]]=Introduction!$B$44,1,0)</f>
        <v>0</v>
      </c>
      <c r="L1040" s="49">
        <f>IF(Table2[[#This Row],[Order Priority]]=Introduction!$B$45,1,0)</f>
        <v>1</v>
      </c>
      <c r="M1040" s="49">
        <f>IF(Table2[[#This Row],[Ship Mode]]=Introduction!$C$42,1,0)</f>
        <v>0</v>
      </c>
      <c r="N1040" s="48">
        <f>IF(Table2[[#This Row],[Ship Mode]]=Introduction!$C$44,1,0)</f>
        <v>1</v>
      </c>
      <c r="O1040" s="48">
        <f>IF(Table2[[#This Row],[Customer Segment]]=Introduction!$D$45,1,0)</f>
        <v>0</v>
      </c>
      <c r="P1040" s="48">
        <f>IF(Table2[[#This Row],[Customer Segment]]=Introduction!$D$42,1,0)</f>
        <v>0</v>
      </c>
      <c r="Q1040" s="48">
        <f>IF(Table2[[#This Row],[Customer Segment]]=Introduction!$D$44,1,0)</f>
        <v>0</v>
      </c>
      <c r="R1040" s="41">
        <v>48.81</v>
      </c>
      <c r="S10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customFormat="1" x14ac:dyDescent="0.2">
      <c r="A1041" s="1" t="s">
        <v>92</v>
      </c>
      <c r="B1041" s="1" t="s">
        <v>14</v>
      </c>
      <c r="C1041" s="1" t="s">
        <v>15</v>
      </c>
      <c r="D1041" s="46">
        <v>0.02</v>
      </c>
      <c r="E1041" s="46">
        <v>63.94</v>
      </c>
      <c r="F1041" s="46">
        <v>14.48</v>
      </c>
      <c r="G1041" s="46">
        <v>0.46</v>
      </c>
      <c r="H1041" s="46">
        <v>-100.17</v>
      </c>
      <c r="I1041" s="49">
        <f>IF(Table2[[#This Row],[Order Priority]]=Introduction!$B$42,1,0)</f>
        <v>0</v>
      </c>
      <c r="J1041" s="49">
        <f>IF(Table2[[#This Row],[Order Priority]]=Introduction!$B$43,1,0)</f>
        <v>0</v>
      </c>
      <c r="K1041" s="49">
        <f>IF(Table2[[#This Row],[Order Priority]]=Introduction!$B$44,1,0)</f>
        <v>0</v>
      </c>
      <c r="L1041" s="49">
        <f>IF(Table2[[#This Row],[Order Priority]]=Introduction!$B$45,1,0)</f>
        <v>1</v>
      </c>
      <c r="M1041" s="49">
        <f>IF(Table2[[#This Row],[Ship Mode]]=Introduction!$C$42,1,0)</f>
        <v>0</v>
      </c>
      <c r="N1041" s="48">
        <f>IF(Table2[[#This Row],[Ship Mode]]=Introduction!$C$44,1,0)</f>
        <v>1</v>
      </c>
      <c r="O1041" s="48">
        <f>IF(Table2[[#This Row],[Customer Segment]]=Introduction!$D$45,1,0)</f>
        <v>0</v>
      </c>
      <c r="P1041" s="48">
        <f>IF(Table2[[#This Row],[Customer Segment]]=Introduction!$D$42,1,0)</f>
        <v>1</v>
      </c>
      <c r="Q1041" s="48">
        <f>IF(Table2[[#This Row],[Customer Segment]]=Introduction!$D$44,1,0)</f>
        <v>0</v>
      </c>
      <c r="R1041" s="38">
        <v>709.7</v>
      </c>
      <c r="S10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customFormat="1" x14ac:dyDescent="0.2">
      <c r="A1042" s="1" t="s">
        <v>92</v>
      </c>
      <c r="B1042" s="1" t="s">
        <v>14</v>
      </c>
      <c r="C1042" s="1" t="s">
        <v>15</v>
      </c>
      <c r="D1042" s="44">
        <v>0.01</v>
      </c>
      <c r="E1042" s="44">
        <v>5.0199999999999996</v>
      </c>
      <c r="F1042" s="44">
        <v>5.14</v>
      </c>
      <c r="G1042" s="44">
        <v>0.79</v>
      </c>
      <c r="H1042" s="44">
        <v>-3.948</v>
      </c>
      <c r="I1042" s="49">
        <f>IF(Table2[[#This Row],[Order Priority]]=Introduction!$B$42,1,0)</f>
        <v>0</v>
      </c>
      <c r="J1042" s="49">
        <f>IF(Table2[[#This Row],[Order Priority]]=Introduction!$B$43,1,0)</f>
        <v>0</v>
      </c>
      <c r="K1042" s="49">
        <f>IF(Table2[[#This Row],[Order Priority]]=Introduction!$B$44,1,0)</f>
        <v>0</v>
      </c>
      <c r="L1042" s="49">
        <f>IF(Table2[[#This Row],[Order Priority]]=Introduction!$B$45,1,0)</f>
        <v>1</v>
      </c>
      <c r="M1042" s="49">
        <f>IF(Table2[[#This Row],[Ship Mode]]=Introduction!$C$42,1,0)</f>
        <v>0</v>
      </c>
      <c r="N1042" s="48">
        <f>IF(Table2[[#This Row],[Ship Mode]]=Introduction!$C$44,1,0)</f>
        <v>1</v>
      </c>
      <c r="O1042" s="48">
        <f>IF(Table2[[#This Row],[Customer Segment]]=Introduction!$D$45,1,0)</f>
        <v>0</v>
      </c>
      <c r="P1042" s="48">
        <f>IF(Table2[[#This Row],[Customer Segment]]=Introduction!$D$42,1,0)</f>
        <v>1</v>
      </c>
      <c r="Q1042" s="48">
        <f>IF(Table2[[#This Row],[Customer Segment]]=Introduction!$D$44,1,0)</f>
        <v>0</v>
      </c>
      <c r="R1042" s="41">
        <v>27.42</v>
      </c>
      <c r="S10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customFormat="1" x14ac:dyDescent="0.2">
      <c r="A1043" s="1" t="s">
        <v>92</v>
      </c>
      <c r="B1043" s="1" t="s">
        <v>63</v>
      </c>
      <c r="C1043" s="1" t="s">
        <v>3</v>
      </c>
      <c r="D1043" s="46">
        <v>0.1</v>
      </c>
      <c r="E1043" s="46">
        <v>9.3800000000000008</v>
      </c>
      <c r="F1043" s="46">
        <v>4.93</v>
      </c>
      <c r="G1043" s="46">
        <v>0.56999999999999995</v>
      </c>
      <c r="H1043" s="46">
        <v>-24.7104</v>
      </c>
      <c r="I1043" s="49">
        <f>IF(Table2[[#This Row],[Order Priority]]=Introduction!$B$42,1,0)</f>
        <v>0</v>
      </c>
      <c r="J1043" s="49">
        <f>IF(Table2[[#This Row],[Order Priority]]=Introduction!$B$43,1,0)</f>
        <v>0</v>
      </c>
      <c r="K1043" s="49">
        <f>IF(Table2[[#This Row],[Order Priority]]=Introduction!$B$44,1,0)</f>
        <v>0</v>
      </c>
      <c r="L1043" s="49">
        <f>IF(Table2[[#This Row],[Order Priority]]=Introduction!$B$45,1,0)</f>
        <v>1</v>
      </c>
      <c r="M1043" s="49">
        <f>IF(Table2[[#This Row],[Ship Mode]]=Introduction!$C$42,1,0)</f>
        <v>0</v>
      </c>
      <c r="N1043" s="48">
        <f>IF(Table2[[#This Row],[Ship Mode]]=Introduction!$C$44,1,0)</f>
        <v>0</v>
      </c>
      <c r="O1043" s="48">
        <f>IF(Table2[[#This Row],[Customer Segment]]=Introduction!$D$45,1,0)</f>
        <v>1</v>
      </c>
      <c r="P1043" s="48">
        <f>IF(Table2[[#This Row],[Customer Segment]]=Introduction!$D$42,1,0)</f>
        <v>0</v>
      </c>
      <c r="Q1043" s="48">
        <f>IF(Table2[[#This Row],[Customer Segment]]=Introduction!$D$44,1,0)</f>
        <v>0</v>
      </c>
      <c r="R1043" s="38">
        <v>135.78</v>
      </c>
      <c r="S10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customFormat="1" x14ac:dyDescent="0.2">
      <c r="A1044" s="1" t="s">
        <v>46</v>
      </c>
      <c r="B1044" s="1" t="s">
        <v>14</v>
      </c>
      <c r="C1044" s="1" t="s">
        <v>3</v>
      </c>
      <c r="D1044" s="44">
        <v>0.02</v>
      </c>
      <c r="E1044" s="44">
        <v>60.98</v>
      </c>
      <c r="F1044" s="44">
        <v>49</v>
      </c>
      <c r="G1044" s="44">
        <v>0.59</v>
      </c>
      <c r="H1044" s="44">
        <v>-662.52</v>
      </c>
      <c r="I1044" s="49">
        <f>IF(Table2[[#This Row],[Order Priority]]=Introduction!$B$42,1,0)</f>
        <v>0</v>
      </c>
      <c r="J1044" s="49">
        <f>IF(Table2[[#This Row],[Order Priority]]=Introduction!$B$43,1,0)</f>
        <v>0</v>
      </c>
      <c r="K1044" s="49">
        <f>IF(Table2[[#This Row],[Order Priority]]=Introduction!$B$44,1,0)</f>
        <v>0</v>
      </c>
      <c r="L1044" s="49">
        <f>IF(Table2[[#This Row],[Order Priority]]=Introduction!$B$45,1,0)</f>
        <v>0</v>
      </c>
      <c r="M1044" s="49">
        <f>IF(Table2[[#This Row],[Ship Mode]]=Introduction!$C$42,1,0)</f>
        <v>0</v>
      </c>
      <c r="N1044" s="48">
        <f>IF(Table2[[#This Row],[Ship Mode]]=Introduction!$C$44,1,0)</f>
        <v>1</v>
      </c>
      <c r="O1044" s="48">
        <f>IF(Table2[[#This Row],[Customer Segment]]=Introduction!$D$45,1,0)</f>
        <v>1</v>
      </c>
      <c r="P1044" s="48">
        <f>IF(Table2[[#This Row],[Customer Segment]]=Introduction!$D$42,1,0)</f>
        <v>0</v>
      </c>
      <c r="Q1044" s="48">
        <f>IF(Table2[[#This Row],[Customer Segment]]=Introduction!$D$44,1,0)</f>
        <v>0</v>
      </c>
      <c r="R1044" s="41">
        <v>2119.54</v>
      </c>
      <c r="S10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customFormat="1" x14ac:dyDescent="0.2">
      <c r="A1045" s="1" t="s">
        <v>46</v>
      </c>
      <c r="B1045" s="1" t="s">
        <v>14</v>
      </c>
      <c r="C1045" s="1" t="s">
        <v>3</v>
      </c>
      <c r="D1045" s="46">
        <v>0.02</v>
      </c>
      <c r="E1045" s="46">
        <v>1270.99</v>
      </c>
      <c r="F1045" s="46">
        <v>19.989999999999998</v>
      </c>
      <c r="G1045" s="46">
        <v>0.35</v>
      </c>
      <c r="H1045" s="46">
        <v>9228.2255999999998</v>
      </c>
      <c r="I1045" s="49">
        <f>IF(Table2[[#This Row],[Order Priority]]=Introduction!$B$42,1,0)</f>
        <v>0</v>
      </c>
      <c r="J1045" s="49">
        <f>IF(Table2[[#This Row],[Order Priority]]=Introduction!$B$43,1,0)</f>
        <v>0</v>
      </c>
      <c r="K1045" s="49">
        <f>IF(Table2[[#This Row],[Order Priority]]=Introduction!$B$44,1,0)</f>
        <v>0</v>
      </c>
      <c r="L1045" s="49">
        <f>IF(Table2[[#This Row],[Order Priority]]=Introduction!$B$45,1,0)</f>
        <v>0</v>
      </c>
      <c r="M1045" s="49">
        <f>IF(Table2[[#This Row],[Ship Mode]]=Introduction!$C$42,1,0)</f>
        <v>0</v>
      </c>
      <c r="N1045" s="48">
        <f>IF(Table2[[#This Row],[Ship Mode]]=Introduction!$C$44,1,0)</f>
        <v>1</v>
      </c>
      <c r="O1045" s="48">
        <f>IF(Table2[[#This Row],[Customer Segment]]=Introduction!$D$45,1,0)</f>
        <v>1</v>
      </c>
      <c r="P1045" s="48">
        <f>IF(Table2[[#This Row],[Customer Segment]]=Introduction!$D$42,1,0)</f>
        <v>0</v>
      </c>
      <c r="Q1045" s="48">
        <f>IF(Table2[[#This Row],[Customer Segment]]=Introduction!$D$44,1,0)</f>
        <v>0</v>
      </c>
      <c r="R1045" s="38">
        <v>45737.33</v>
      </c>
      <c r="S10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customFormat="1" x14ac:dyDescent="0.2">
      <c r="A1046" s="1" t="s">
        <v>46</v>
      </c>
      <c r="B1046" s="1" t="s">
        <v>14</v>
      </c>
      <c r="C1046" s="1" t="s">
        <v>3</v>
      </c>
      <c r="D1046" s="44">
        <v>0.02</v>
      </c>
      <c r="E1046" s="44">
        <v>60.98</v>
      </c>
      <c r="F1046" s="44">
        <v>49</v>
      </c>
      <c r="G1046" s="44">
        <v>0.59</v>
      </c>
      <c r="H1046" s="44">
        <v>-596.26800000000003</v>
      </c>
      <c r="I1046" s="49">
        <f>IF(Table2[[#This Row],[Order Priority]]=Introduction!$B$42,1,0)</f>
        <v>0</v>
      </c>
      <c r="J1046" s="49">
        <f>IF(Table2[[#This Row],[Order Priority]]=Introduction!$B$43,1,0)</f>
        <v>0</v>
      </c>
      <c r="K1046" s="49">
        <f>IF(Table2[[#This Row],[Order Priority]]=Introduction!$B$44,1,0)</f>
        <v>0</v>
      </c>
      <c r="L1046" s="49">
        <f>IF(Table2[[#This Row],[Order Priority]]=Introduction!$B$45,1,0)</f>
        <v>0</v>
      </c>
      <c r="M1046" s="49">
        <f>IF(Table2[[#This Row],[Ship Mode]]=Introduction!$C$42,1,0)</f>
        <v>0</v>
      </c>
      <c r="N1046" s="48">
        <f>IF(Table2[[#This Row],[Ship Mode]]=Introduction!$C$44,1,0)</f>
        <v>1</v>
      </c>
      <c r="O1046" s="48">
        <f>IF(Table2[[#This Row],[Customer Segment]]=Introduction!$D$45,1,0)</f>
        <v>1</v>
      </c>
      <c r="P1046" s="48">
        <f>IF(Table2[[#This Row],[Customer Segment]]=Introduction!$D$42,1,0)</f>
        <v>0</v>
      </c>
      <c r="Q1046" s="48">
        <f>IF(Table2[[#This Row],[Customer Segment]]=Introduction!$D$44,1,0)</f>
        <v>0</v>
      </c>
      <c r="R1046" s="41">
        <v>561.05999999999995</v>
      </c>
      <c r="S10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customFormat="1" x14ac:dyDescent="0.2">
      <c r="A1047" s="1" t="s">
        <v>46</v>
      </c>
      <c r="B1047" s="1" t="s">
        <v>14</v>
      </c>
      <c r="C1047" s="1" t="s">
        <v>3</v>
      </c>
      <c r="D1047" s="46">
        <v>0.02</v>
      </c>
      <c r="E1047" s="46">
        <v>1270.99</v>
      </c>
      <c r="F1047" s="46">
        <v>19.989999999999998</v>
      </c>
      <c r="G1047" s="46">
        <v>0.35</v>
      </c>
      <c r="H1047" s="46">
        <v>7889.6877000000004</v>
      </c>
      <c r="I1047" s="49">
        <f>IF(Table2[[#This Row],[Order Priority]]=Introduction!$B$42,1,0)</f>
        <v>0</v>
      </c>
      <c r="J1047" s="49">
        <f>IF(Table2[[#This Row],[Order Priority]]=Introduction!$B$43,1,0)</f>
        <v>0</v>
      </c>
      <c r="K1047" s="49">
        <f>IF(Table2[[#This Row],[Order Priority]]=Introduction!$B$44,1,0)</f>
        <v>0</v>
      </c>
      <c r="L1047" s="49">
        <f>IF(Table2[[#This Row],[Order Priority]]=Introduction!$B$45,1,0)</f>
        <v>0</v>
      </c>
      <c r="M1047" s="49">
        <f>IF(Table2[[#This Row],[Ship Mode]]=Introduction!$C$42,1,0)</f>
        <v>0</v>
      </c>
      <c r="N1047" s="48">
        <f>IF(Table2[[#This Row],[Ship Mode]]=Introduction!$C$44,1,0)</f>
        <v>1</v>
      </c>
      <c r="O1047" s="48">
        <f>IF(Table2[[#This Row],[Customer Segment]]=Introduction!$D$45,1,0)</f>
        <v>1</v>
      </c>
      <c r="P1047" s="48">
        <f>IF(Table2[[#This Row],[Customer Segment]]=Introduction!$D$42,1,0)</f>
        <v>0</v>
      </c>
      <c r="Q1047" s="48">
        <f>IF(Table2[[#This Row],[Customer Segment]]=Introduction!$D$44,1,0)</f>
        <v>0</v>
      </c>
      <c r="R1047" s="38">
        <v>11434.33</v>
      </c>
      <c r="S10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customFormat="1" x14ac:dyDescent="0.2">
      <c r="A1048" s="1" t="s">
        <v>46</v>
      </c>
      <c r="B1048" s="1" t="s">
        <v>63</v>
      </c>
      <c r="C1048" s="1" t="s">
        <v>3</v>
      </c>
      <c r="D1048" s="44">
        <v>0.05</v>
      </c>
      <c r="E1048" s="44">
        <v>205.99</v>
      </c>
      <c r="F1048" s="44">
        <v>8.99</v>
      </c>
      <c r="G1048" s="44">
        <v>0.6</v>
      </c>
      <c r="H1048" s="44">
        <v>1545.8097600000001</v>
      </c>
      <c r="I1048" s="49">
        <f>IF(Table2[[#This Row],[Order Priority]]=Introduction!$B$42,1,0)</f>
        <v>0</v>
      </c>
      <c r="J1048" s="49">
        <f>IF(Table2[[#This Row],[Order Priority]]=Introduction!$B$43,1,0)</f>
        <v>0</v>
      </c>
      <c r="K1048" s="49">
        <f>IF(Table2[[#This Row],[Order Priority]]=Introduction!$B$44,1,0)</f>
        <v>0</v>
      </c>
      <c r="L1048" s="49">
        <f>IF(Table2[[#This Row],[Order Priority]]=Introduction!$B$45,1,0)</f>
        <v>0</v>
      </c>
      <c r="M1048" s="49">
        <f>IF(Table2[[#This Row],[Ship Mode]]=Introduction!$C$42,1,0)</f>
        <v>0</v>
      </c>
      <c r="N1048" s="48">
        <f>IF(Table2[[#This Row],[Ship Mode]]=Introduction!$C$44,1,0)</f>
        <v>0</v>
      </c>
      <c r="O1048" s="48">
        <f>IF(Table2[[#This Row],[Customer Segment]]=Introduction!$D$45,1,0)</f>
        <v>1</v>
      </c>
      <c r="P1048" s="48">
        <f>IF(Table2[[#This Row],[Customer Segment]]=Introduction!$D$42,1,0)</f>
        <v>0</v>
      </c>
      <c r="Q1048" s="48">
        <f>IF(Table2[[#This Row],[Customer Segment]]=Introduction!$D$44,1,0)</f>
        <v>0</v>
      </c>
      <c r="R1048" s="41">
        <v>3229.24</v>
      </c>
      <c r="S10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customFormat="1" x14ac:dyDescent="0.2">
      <c r="A1049" s="1" t="s">
        <v>1</v>
      </c>
      <c r="B1049" s="1" t="s">
        <v>14</v>
      </c>
      <c r="C1049" s="1" t="s">
        <v>70</v>
      </c>
      <c r="D1049" s="46">
        <v>7.0000000000000007E-2</v>
      </c>
      <c r="E1049" s="46">
        <v>200.99</v>
      </c>
      <c r="F1049" s="46">
        <v>4.2</v>
      </c>
      <c r="G1049" s="46">
        <v>0.59</v>
      </c>
      <c r="H1049" s="46">
        <v>2225.0761200000002</v>
      </c>
      <c r="I1049" s="49">
        <f>IF(Table2[[#This Row],[Order Priority]]=Introduction!$B$42,1,0)</f>
        <v>1</v>
      </c>
      <c r="J1049" s="49">
        <f>IF(Table2[[#This Row],[Order Priority]]=Introduction!$B$43,1,0)</f>
        <v>0</v>
      </c>
      <c r="K1049" s="49">
        <f>IF(Table2[[#This Row],[Order Priority]]=Introduction!$B$44,1,0)</f>
        <v>0</v>
      </c>
      <c r="L1049" s="49">
        <f>IF(Table2[[#This Row],[Order Priority]]=Introduction!$B$45,1,0)</f>
        <v>0</v>
      </c>
      <c r="M1049" s="49">
        <f>IF(Table2[[#This Row],[Ship Mode]]=Introduction!$C$42,1,0)</f>
        <v>0</v>
      </c>
      <c r="N1049" s="48">
        <f>IF(Table2[[#This Row],[Ship Mode]]=Introduction!$C$44,1,0)</f>
        <v>1</v>
      </c>
      <c r="O1049" s="48">
        <f>IF(Table2[[#This Row],[Customer Segment]]=Introduction!$D$45,1,0)</f>
        <v>0</v>
      </c>
      <c r="P1049" s="48">
        <f>IF(Table2[[#This Row],[Customer Segment]]=Introduction!$D$42,1,0)</f>
        <v>0</v>
      </c>
      <c r="Q1049" s="48">
        <f>IF(Table2[[#This Row],[Customer Segment]]=Introduction!$D$44,1,0)</f>
        <v>0</v>
      </c>
      <c r="R1049" s="38">
        <v>3705.14</v>
      </c>
      <c r="S10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customFormat="1" x14ac:dyDescent="0.2">
      <c r="A1050" s="1" t="s">
        <v>1</v>
      </c>
      <c r="B1050" s="1" t="s">
        <v>2</v>
      </c>
      <c r="C1050" s="1" t="s">
        <v>70</v>
      </c>
      <c r="D1050" s="44">
        <v>0.01</v>
      </c>
      <c r="E1050" s="44">
        <v>297.48</v>
      </c>
      <c r="F1050" s="44">
        <v>18.059999999999999</v>
      </c>
      <c r="G1050" s="44">
        <v>0.6</v>
      </c>
      <c r="H1050" s="44">
        <v>-338.18083200000001</v>
      </c>
      <c r="I1050" s="49">
        <f>IF(Table2[[#This Row],[Order Priority]]=Introduction!$B$42,1,0)</f>
        <v>1</v>
      </c>
      <c r="J1050" s="49">
        <f>IF(Table2[[#This Row],[Order Priority]]=Introduction!$B$43,1,0)</f>
        <v>0</v>
      </c>
      <c r="K1050" s="49">
        <f>IF(Table2[[#This Row],[Order Priority]]=Introduction!$B$44,1,0)</f>
        <v>0</v>
      </c>
      <c r="L1050" s="49">
        <f>IF(Table2[[#This Row],[Order Priority]]=Introduction!$B$45,1,0)</f>
        <v>0</v>
      </c>
      <c r="M1050" s="49">
        <f>IF(Table2[[#This Row],[Ship Mode]]=Introduction!$C$42,1,0)</f>
        <v>1</v>
      </c>
      <c r="N1050" s="48">
        <f>IF(Table2[[#This Row],[Ship Mode]]=Introduction!$C$44,1,0)</f>
        <v>0</v>
      </c>
      <c r="O1050" s="48">
        <f>IF(Table2[[#This Row],[Customer Segment]]=Introduction!$D$45,1,0)</f>
        <v>0</v>
      </c>
      <c r="P1050" s="48">
        <f>IF(Table2[[#This Row],[Customer Segment]]=Introduction!$D$42,1,0)</f>
        <v>0</v>
      </c>
      <c r="Q1050" s="48">
        <f>IF(Table2[[#This Row],[Customer Segment]]=Introduction!$D$44,1,0)</f>
        <v>0</v>
      </c>
      <c r="R1050" s="41">
        <v>945.36</v>
      </c>
      <c r="S10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customFormat="1" x14ac:dyDescent="0.2">
      <c r="A1051" s="1" t="s">
        <v>13</v>
      </c>
      <c r="B1051" s="1" t="s">
        <v>14</v>
      </c>
      <c r="C1051" s="1" t="s">
        <v>70</v>
      </c>
      <c r="D1051" s="46">
        <v>0.01</v>
      </c>
      <c r="E1051" s="46">
        <v>2.08</v>
      </c>
      <c r="F1051" s="46">
        <v>5.33</v>
      </c>
      <c r="G1051" s="46">
        <v>0.43</v>
      </c>
      <c r="H1051" s="46">
        <v>-103.7124</v>
      </c>
      <c r="I1051" s="49">
        <f>IF(Table2[[#This Row],[Order Priority]]=Introduction!$B$42,1,0)</f>
        <v>0</v>
      </c>
      <c r="J1051" s="49">
        <f>IF(Table2[[#This Row],[Order Priority]]=Introduction!$B$43,1,0)</f>
        <v>1</v>
      </c>
      <c r="K1051" s="49">
        <f>IF(Table2[[#This Row],[Order Priority]]=Introduction!$B$44,1,0)</f>
        <v>0</v>
      </c>
      <c r="L1051" s="49">
        <f>IF(Table2[[#This Row],[Order Priority]]=Introduction!$B$45,1,0)</f>
        <v>0</v>
      </c>
      <c r="M1051" s="49">
        <f>IF(Table2[[#This Row],[Ship Mode]]=Introduction!$C$42,1,0)</f>
        <v>0</v>
      </c>
      <c r="N1051" s="48">
        <f>IF(Table2[[#This Row],[Ship Mode]]=Introduction!$C$44,1,0)</f>
        <v>1</v>
      </c>
      <c r="O1051" s="48">
        <f>IF(Table2[[#This Row],[Customer Segment]]=Introduction!$D$45,1,0)</f>
        <v>0</v>
      </c>
      <c r="P1051" s="48">
        <f>IF(Table2[[#This Row],[Customer Segment]]=Introduction!$D$42,1,0)</f>
        <v>0</v>
      </c>
      <c r="Q1051" s="48">
        <f>IF(Table2[[#This Row],[Customer Segment]]=Introduction!$D$44,1,0)</f>
        <v>0</v>
      </c>
      <c r="R1051" s="38">
        <v>28.32</v>
      </c>
      <c r="S10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customFormat="1" x14ac:dyDescent="0.2">
      <c r="A1052" s="1" t="s">
        <v>13</v>
      </c>
      <c r="B1052" s="1" t="s">
        <v>2</v>
      </c>
      <c r="C1052" s="1" t="s">
        <v>70</v>
      </c>
      <c r="D1052" s="44">
        <v>0.03</v>
      </c>
      <c r="E1052" s="44">
        <v>370.98</v>
      </c>
      <c r="F1052" s="44">
        <v>99</v>
      </c>
      <c r="G1052" s="44">
        <v>0.65</v>
      </c>
      <c r="H1052" s="44">
        <v>-124.2864</v>
      </c>
      <c r="I1052" s="49">
        <f>IF(Table2[[#This Row],[Order Priority]]=Introduction!$B$42,1,0)</f>
        <v>0</v>
      </c>
      <c r="J1052" s="49">
        <f>IF(Table2[[#This Row],[Order Priority]]=Introduction!$B$43,1,0)</f>
        <v>1</v>
      </c>
      <c r="K1052" s="49">
        <f>IF(Table2[[#This Row],[Order Priority]]=Introduction!$B$44,1,0)</f>
        <v>0</v>
      </c>
      <c r="L1052" s="49">
        <f>IF(Table2[[#This Row],[Order Priority]]=Introduction!$B$45,1,0)</f>
        <v>0</v>
      </c>
      <c r="M1052" s="49">
        <f>IF(Table2[[#This Row],[Ship Mode]]=Introduction!$C$42,1,0)</f>
        <v>1</v>
      </c>
      <c r="N1052" s="48">
        <f>IF(Table2[[#This Row],[Ship Mode]]=Introduction!$C$44,1,0)</f>
        <v>0</v>
      </c>
      <c r="O1052" s="48">
        <f>IF(Table2[[#This Row],[Customer Segment]]=Introduction!$D$45,1,0)</f>
        <v>0</v>
      </c>
      <c r="P1052" s="48">
        <f>IF(Table2[[#This Row],[Customer Segment]]=Introduction!$D$42,1,0)</f>
        <v>0</v>
      </c>
      <c r="Q1052" s="48">
        <f>IF(Table2[[#This Row],[Customer Segment]]=Introduction!$D$44,1,0)</f>
        <v>0</v>
      </c>
      <c r="R1052" s="41">
        <v>2309.4899999999998</v>
      </c>
      <c r="S10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customFormat="1" x14ac:dyDescent="0.2">
      <c r="A1053" s="1" t="s">
        <v>13</v>
      </c>
      <c r="B1053" s="1" t="s">
        <v>14</v>
      </c>
      <c r="C1053" s="1" t="s">
        <v>47</v>
      </c>
      <c r="D1053" s="46">
        <v>0.1</v>
      </c>
      <c r="E1053" s="46">
        <v>22.38</v>
      </c>
      <c r="F1053" s="46">
        <v>15.1</v>
      </c>
      <c r="G1053" s="46">
        <v>0.38</v>
      </c>
      <c r="H1053" s="46">
        <v>-107.51349999999999</v>
      </c>
      <c r="I1053" s="49">
        <f>IF(Table2[[#This Row],[Order Priority]]=Introduction!$B$42,1,0)</f>
        <v>0</v>
      </c>
      <c r="J1053" s="49">
        <f>IF(Table2[[#This Row],[Order Priority]]=Introduction!$B$43,1,0)</f>
        <v>1</v>
      </c>
      <c r="K1053" s="49">
        <f>IF(Table2[[#This Row],[Order Priority]]=Introduction!$B$44,1,0)</f>
        <v>0</v>
      </c>
      <c r="L1053" s="49">
        <f>IF(Table2[[#This Row],[Order Priority]]=Introduction!$B$45,1,0)</f>
        <v>0</v>
      </c>
      <c r="M1053" s="49">
        <f>IF(Table2[[#This Row],[Ship Mode]]=Introduction!$C$42,1,0)</f>
        <v>0</v>
      </c>
      <c r="N1053" s="48">
        <f>IF(Table2[[#This Row],[Ship Mode]]=Introduction!$C$44,1,0)</f>
        <v>1</v>
      </c>
      <c r="O1053" s="48">
        <f>IF(Table2[[#This Row],[Customer Segment]]=Introduction!$D$45,1,0)</f>
        <v>0</v>
      </c>
      <c r="P1053" s="48">
        <f>IF(Table2[[#This Row],[Customer Segment]]=Introduction!$D$42,1,0)</f>
        <v>0</v>
      </c>
      <c r="Q1053" s="48">
        <f>IF(Table2[[#This Row],[Customer Segment]]=Introduction!$D$44,1,0)</f>
        <v>1</v>
      </c>
      <c r="R1053" s="38">
        <v>564.98</v>
      </c>
      <c r="S10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customFormat="1" x14ac:dyDescent="0.2">
      <c r="A1054" s="1" t="s">
        <v>13</v>
      </c>
      <c r="B1054" s="1" t="s">
        <v>14</v>
      </c>
      <c r="C1054" s="1" t="s">
        <v>47</v>
      </c>
      <c r="D1054" s="44">
        <v>0.04</v>
      </c>
      <c r="E1054" s="44">
        <v>6.98</v>
      </c>
      <c r="F1054" s="44">
        <v>2.83</v>
      </c>
      <c r="G1054" s="44">
        <v>0.37</v>
      </c>
      <c r="H1054" s="44">
        <v>46.01</v>
      </c>
      <c r="I1054" s="49">
        <f>IF(Table2[[#This Row],[Order Priority]]=Introduction!$B$42,1,0)</f>
        <v>0</v>
      </c>
      <c r="J1054" s="49">
        <f>IF(Table2[[#This Row],[Order Priority]]=Introduction!$B$43,1,0)</f>
        <v>1</v>
      </c>
      <c r="K1054" s="49">
        <f>IF(Table2[[#This Row],[Order Priority]]=Introduction!$B$44,1,0)</f>
        <v>0</v>
      </c>
      <c r="L1054" s="49">
        <f>IF(Table2[[#This Row],[Order Priority]]=Introduction!$B$45,1,0)</f>
        <v>0</v>
      </c>
      <c r="M1054" s="49">
        <f>IF(Table2[[#This Row],[Ship Mode]]=Introduction!$C$42,1,0)</f>
        <v>0</v>
      </c>
      <c r="N1054" s="48">
        <f>IF(Table2[[#This Row],[Ship Mode]]=Introduction!$C$44,1,0)</f>
        <v>1</v>
      </c>
      <c r="O1054" s="48">
        <f>IF(Table2[[#This Row],[Customer Segment]]=Introduction!$D$45,1,0)</f>
        <v>0</v>
      </c>
      <c r="P1054" s="48">
        <f>IF(Table2[[#This Row],[Customer Segment]]=Introduction!$D$42,1,0)</f>
        <v>0</v>
      </c>
      <c r="Q1054" s="48">
        <f>IF(Table2[[#This Row],[Customer Segment]]=Introduction!$D$44,1,0)</f>
        <v>1</v>
      </c>
      <c r="R1054" s="41">
        <v>129.47999999999999</v>
      </c>
      <c r="S10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customFormat="1" x14ac:dyDescent="0.2">
      <c r="A1055" s="1" t="s">
        <v>13</v>
      </c>
      <c r="B1055" s="1" t="s">
        <v>14</v>
      </c>
      <c r="C1055" s="1" t="s">
        <v>47</v>
      </c>
      <c r="D1055" s="46">
        <v>0.1</v>
      </c>
      <c r="E1055" s="46">
        <v>22.38</v>
      </c>
      <c r="F1055" s="46">
        <v>15.1</v>
      </c>
      <c r="G1055" s="46">
        <v>0.38</v>
      </c>
      <c r="H1055" s="46">
        <v>-107.51349999999999</v>
      </c>
      <c r="I1055" s="49">
        <f>IF(Table2[[#This Row],[Order Priority]]=Introduction!$B$42,1,0)</f>
        <v>0</v>
      </c>
      <c r="J1055" s="49">
        <f>IF(Table2[[#This Row],[Order Priority]]=Introduction!$B$43,1,0)</f>
        <v>1</v>
      </c>
      <c r="K1055" s="49">
        <f>IF(Table2[[#This Row],[Order Priority]]=Introduction!$B$44,1,0)</f>
        <v>0</v>
      </c>
      <c r="L1055" s="49">
        <f>IF(Table2[[#This Row],[Order Priority]]=Introduction!$B$45,1,0)</f>
        <v>0</v>
      </c>
      <c r="M1055" s="49">
        <f>IF(Table2[[#This Row],[Ship Mode]]=Introduction!$C$42,1,0)</f>
        <v>0</v>
      </c>
      <c r="N1055" s="48">
        <f>IF(Table2[[#This Row],[Ship Mode]]=Introduction!$C$44,1,0)</f>
        <v>1</v>
      </c>
      <c r="O1055" s="48">
        <f>IF(Table2[[#This Row],[Customer Segment]]=Introduction!$D$45,1,0)</f>
        <v>0</v>
      </c>
      <c r="P1055" s="48">
        <f>IF(Table2[[#This Row],[Customer Segment]]=Introduction!$D$42,1,0)</f>
        <v>0</v>
      </c>
      <c r="Q1055" s="48">
        <f>IF(Table2[[#This Row],[Customer Segment]]=Introduction!$D$44,1,0)</f>
        <v>1</v>
      </c>
      <c r="R1055" s="38">
        <v>152.11000000000001</v>
      </c>
      <c r="S10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customFormat="1" x14ac:dyDescent="0.2">
      <c r="A1056" s="1" t="s">
        <v>13</v>
      </c>
      <c r="B1056" s="1" t="s">
        <v>14</v>
      </c>
      <c r="C1056" s="1" t="s">
        <v>47</v>
      </c>
      <c r="D1056" s="44">
        <v>0.04</v>
      </c>
      <c r="E1056" s="44">
        <v>6.98</v>
      </c>
      <c r="F1056" s="44">
        <v>2.83</v>
      </c>
      <c r="G1056" s="44">
        <v>0.37</v>
      </c>
      <c r="H1056" s="44">
        <v>24.819299999999998</v>
      </c>
      <c r="I1056" s="49">
        <f>IF(Table2[[#This Row],[Order Priority]]=Introduction!$B$42,1,0)</f>
        <v>0</v>
      </c>
      <c r="J1056" s="49">
        <f>IF(Table2[[#This Row],[Order Priority]]=Introduction!$B$43,1,0)</f>
        <v>1</v>
      </c>
      <c r="K1056" s="49">
        <f>IF(Table2[[#This Row],[Order Priority]]=Introduction!$B$44,1,0)</f>
        <v>0</v>
      </c>
      <c r="L1056" s="49">
        <f>IF(Table2[[#This Row],[Order Priority]]=Introduction!$B$45,1,0)</f>
        <v>0</v>
      </c>
      <c r="M1056" s="49">
        <f>IF(Table2[[#This Row],[Ship Mode]]=Introduction!$C$42,1,0)</f>
        <v>0</v>
      </c>
      <c r="N1056" s="48">
        <f>IF(Table2[[#This Row],[Ship Mode]]=Introduction!$C$44,1,0)</f>
        <v>1</v>
      </c>
      <c r="O1056" s="48">
        <f>IF(Table2[[#This Row],[Customer Segment]]=Introduction!$D$45,1,0)</f>
        <v>0</v>
      </c>
      <c r="P1056" s="48">
        <f>IF(Table2[[#This Row],[Customer Segment]]=Introduction!$D$42,1,0)</f>
        <v>0</v>
      </c>
      <c r="Q1056" s="48">
        <f>IF(Table2[[#This Row],[Customer Segment]]=Introduction!$D$44,1,0)</f>
        <v>1</v>
      </c>
      <c r="R1056" s="41">
        <v>35.97</v>
      </c>
      <c r="S10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customFormat="1" x14ac:dyDescent="0.2">
      <c r="A1057" s="1" t="s">
        <v>13</v>
      </c>
      <c r="B1057" s="1" t="s">
        <v>14</v>
      </c>
      <c r="C1057" s="1" t="s">
        <v>15</v>
      </c>
      <c r="D1057" s="46">
        <v>0.05</v>
      </c>
      <c r="E1057" s="46">
        <v>85.99</v>
      </c>
      <c r="F1057" s="46">
        <v>0.99</v>
      </c>
      <c r="G1057" s="46">
        <v>0.55000000000000004</v>
      </c>
      <c r="H1057" s="46">
        <v>36.216000000000001</v>
      </c>
      <c r="I1057" s="49">
        <f>IF(Table2[[#This Row],[Order Priority]]=Introduction!$B$42,1,0)</f>
        <v>0</v>
      </c>
      <c r="J1057" s="49">
        <f>IF(Table2[[#This Row],[Order Priority]]=Introduction!$B$43,1,0)</f>
        <v>1</v>
      </c>
      <c r="K1057" s="49">
        <f>IF(Table2[[#This Row],[Order Priority]]=Introduction!$B$44,1,0)</f>
        <v>0</v>
      </c>
      <c r="L1057" s="49">
        <f>IF(Table2[[#This Row],[Order Priority]]=Introduction!$B$45,1,0)</f>
        <v>0</v>
      </c>
      <c r="M1057" s="49">
        <f>IF(Table2[[#This Row],[Ship Mode]]=Introduction!$C$42,1,0)</f>
        <v>0</v>
      </c>
      <c r="N1057" s="48">
        <f>IF(Table2[[#This Row],[Ship Mode]]=Introduction!$C$44,1,0)</f>
        <v>1</v>
      </c>
      <c r="O1057" s="48">
        <f>IF(Table2[[#This Row],[Customer Segment]]=Introduction!$D$45,1,0)</f>
        <v>0</v>
      </c>
      <c r="P1057" s="48">
        <f>IF(Table2[[#This Row],[Customer Segment]]=Introduction!$D$42,1,0)</f>
        <v>1</v>
      </c>
      <c r="Q1057" s="48">
        <f>IF(Table2[[#This Row],[Customer Segment]]=Introduction!$D$44,1,0)</f>
        <v>0</v>
      </c>
      <c r="R1057" s="38">
        <v>291.64</v>
      </c>
      <c r="S10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customFormat="1" x14ac:dyDescent="0.2">
      <c r="A1058" s="1" t="s">
        <v>46</v>
      </c>
      <c r="B1058" s="1" t="s">
        <v>2</v>
      </c>
      <c r="C1058" s="1" t="s">
        <v>47</v>
      </c>
      <c r="D1058" s="44">
        <v>0.03</v>
      </c>
      <c r="E1058" s="44">
        <v>320.64</v>
      </c>
      <c r="F1058" s="44">
        <v>29.2</v>
      </c>
      <c r="G1058" s="44">
        <v>0.66</v>
      </c>
      <c r="H1058" s="44">
        <v>429.75435599999997</v>
      </c>
      <c r="I1058" s="49">
        <f>IF(Table2[[#This Row],[Order Priority]]=Introduction!$B$42,1,0)</f>
        <v>0</v>
      </c>
      <c r="J1058" s="49">
        <f>IF(Table2[[#This Row],[Order Priority]]=Introduction!$B$43,1,0)</f>
        <v>0</v>
      </c>
      <c r="K1058" s="49">
        <f>IF(Table2[[#This Row],[Order Priority]]=Introduction!$B$44,1,0)</f>
        <v>0</v>
      </c>
      <c r="L1058" s="49">
        <f>IF(Table2[[#This Row],[Order Priority]]=Introduction!$B$45,1,0)</f>
        <v>0</v>
      </c>
      <c r="M1058" s="49">
        <f>IF(Table2[[#This Row],[Ship Mode]]=Introduction!$C$42,1,0)</f>
        <v>1</v>
      </c>
      <c r="N1058" s="48">
        <f>IF(Table2[[#This Row],[Ship Mode]]=Introduction!$C$44,1,0)</f>
        <v>0</v>
      </c>
      <c r="O1058" s="48">
        <f>IF(Table2[[#This Row],[Customer Segment]]=Introduction!$D$45,1,0)</f>
        <v>0</v>
      </c>
      <c r="P1058" s="48">
        <f>IF(Table2[[#This Row],[Customer Segment]]=Introduction!$D$42,1,0)</f>
        <v>0</v>
      </c>
      <c r="Q1058" s="48">
        <f>IF(Table2[[#This Row],[Customer Segment]]=Introduction!$D$44,1,0)</f>
        <v>1</v>
      </c>
      <c r="R1058" s="41">
        <v>2233.46</v>
      </c>
      <c r="S10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customFormat="1" x14ac:dyDescent="0.2">
      <c r="A1059" s="1" t="s">
        <v>46</v>
      </c>
      <c r="B1059" s="1" t="s">
        <v>14</v>
      </c>
      <c r="C1059" s="1" t="s">
        <v>70</v>
      </c>
      <c r="D1059" s="46">
        <v>0.1</v>
      </c>
      <c r="E1059" s="46">
        <v>36.549999999999997</v>
      </c>
      <c r="F1059" s="46">
        <v>13.89</v>
      </c>
      <c r="G1059" s="46">
        <v>0.41</v>
      </c>
      <c r="H1059" s="46">
        <v>-89.572000000000003</v>
      </c>
      <c r="I1059" s="49">
        <f>IF(Table2[[#This Row],[Order Priority]]=Introduction!$B$42,1,0)</f>
        <v>0</v>
      </c>
      <c r="J1059" s="49">
        <f>IF(Table2[[#This Row],[Order Priority]]=Introduction!$B$43,1,0)</f>
        <v>0</v>
      </c>
      <c r="K1059" s="49">
        <f>IF(Table2[[#This Row],[Order Priority]]=Introduction!$B$44,1,0)</f>
        <v>0</v>
      </c>
      <c r="L1059" s="49">
        <f>IF(Table2[[#This Row],[Order Priority]]=Introduction!$B$45,1,0)</f>
        <v>0</v>
      </c>
      <c r="M1059" s="49">
        <f>IF(Table2[[#This Row],[Ship Mode]]=Introduction!$C$42,1,0)</f>
        <v>0</v>
      </c>
      <c r="N1059" s="48">
        <f>IF(Table2[[#This Row],[Ship Mode]]=Introduction!$C$44,1,0)</f>
        <v>1</v>
      </c>
      <c r="O1059" s="48">
        <f>IF(Table2[[#This Row],[Customer Segment]]=Introduction!$D$45,1,0)</f>
        <v>0</v>
      </c>
      <c r="P1059" s="48">
        <f>IF(Table2[[#This Row],[Customer Segment]]=Introduction!$D$42,1,0)</f>
        <v>0</v>
      </c>
      <c r="Q1059" s="48">
        <f>IF(Table2[[#This Row],[Customer Segment]]=Introduction!$D$44,1,0)</f>
        <v>0</v>
      </c>
      <c r="R1059" s="38">
        <v>379.72</v>
      </c>
      <c r="S10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customFormat="1" x14ac:dyDescent="0.2">
      <c r="A1060" s="1" t="s">
        <v>1</v>
      </c>
      <c r="B1060" s="1" t="s">
        <v>14</v>
      </c>
      <c r="C1060" s="1" t="s">
        <v>3</v>
      </c>
      <c r="D1060" s="44">
        <v>0.03</v>
      </c>
      <c r="E1060" s="44">
        <v>2.1800000000000002</v>
      </c>
      <c r="F1060" s="44">
        <v>1.38</v>
      </c>
      <c r="G1060" s="44">
        <v>0.44</v>
      </c>
      <c r="H1060" s="44">
        <v>-7.04</v>
      </c>
      <c r="I1060" s="49">
        <f>IF(Table2[[#This Row],[Order Priority]]=Introduction!$B$42,1,0)</f>
        <v>1</v>
      </c>
      <c r="J1060" s="49">
        <f>IF(Table2[[#This Row],[Order Priority]]=Introduction!$B$43,1,0)</f>
        <v>0</v>
      </c>
      <c r="K1060" s="49">
        <f>IF(Table2[[#This Row],[Order Priority]]=Introduction!$B$44,1,0)</f>
        <v>0</v>
      </c>
      <c r="L1060" s="49">
        <f>IF(Table2[[#This Row],[Order Priority]]=Introduction!$B$45,1,0)</f>
        <v>0</v>
      </c>
      <c r="M1060" s="49">
        <f>IF(Table2[[#This Row],[Ship Mode]]=Introduction!$C$42,1,0)</f>
        <v>0</v>
      </c>
      <c r="N1060" s="48">
        <f>IF(Table2[[#This Row],[Ship Mode]]=Introduction!$C$44,1,0)</f>
        <v>1</v>
      </c>
      <c r="O1060" s="48">
        <f>IF(Table2[[#This Row],[Customer Segment]]=Introduction!$D$45,1,0)</f>
        <v>1</v>
      </c>
      <c r="P1060" s="48">
        <f>IF(Table2[[#This Row],[Customer Segment]]=Introduction!$D$42,1,0)</f>
        <v>0</v>
      </c>
      <c r="Q1060" s="48">
        <f>IF(Table2[[#This Row],[Customer Segment]]=Introduction!$D$44,1,0)</f>
        <v>0</v>
      </c>
      <c r="R1060" s="41">
        <v>15.73</v>
      </c>
      <c r="S10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customFormat="1" x14ac:dyDescent="0.2">
      <c r="A1061" s="1" t="s">
        <v>1</v>
      </c>
      <c r="B1061" s="1" t="s">
        <v>2</v>
      </c>
      <c r="C1061" s="1" t="s">
        <v>3</v>
      </c>
      <c r="D1061" s="46">
        <v>0.01</v>
      </c>
      <c r="E1061" s="46">
        <v>170.98</v>
      </c>
      <c r="F1061" s="46">
        <v>35.89</v>
      </c>
      <c r="G1061" s="46">
        <v>0.66</v>
      </c>
      <c r="H1061" s="46">
        <v>538.52</v>
      </c>
      <c r="I1061" s="49">
        <f>IF(Table2[[#This Row],[Order Priority]]=Introduction!$B$42,1,0)</f>
        <v>1</v>
      </c>
      <c r="J1061" s="49">
        <f>IF(Table2[[#This Row],[Order Priority]]=Introduction!$B$43,1,0)</f>
        <v>0</v>
      </c>
      <c r="K1061" s="49">
        <f>IF(Table2[[#This Row],[Order Priority]]=Introduction!$B$44,1,0)</f>
        <v>0</v>
      </c>
      <c r="L1061" s="49">
        <f>IF(Table2[[#This Row],[Order Priority]]=Introduction!$B$45,1,0)</f>
        <v>0</v>
      </c>
      <c r="M1061" s="49">
        <f>IF(Table2[[#This Row],[Ship Mode]]=Introduction!$C$42,1,0)</f>
        <v>1</v>
      </c>
      <c r="N1061" s="48">
        <f>IF(Table2[[#This Row],[Ship Mode]]=Introduction!$C$44,1,0)</f>
        <v>0</v>
      </c>
      <c r="O1061" s="48">
        <f>IF(Table2[[#This Row],[Customer Segment]]=Introduction!$D$45,1,0)</f>
        <v>1</v>
      </c>
      <c r="P1061" s="48">
        <f>IF(Table2[[#This Row],[Customer Segment]]=Introduction!$D$42,1,0)</f>
        <v>0</v>
      </c>
      <c r="Q1061" s="48">
        <f>IF(Table2[[#This Row],[Customer Segment]]=Introduction!$D$44,1,0)</f>
        <v>0</v>
      </c>
      <c r="R1061" s="38">
        <v>1719.07</v>
      </c>
      <c r="S10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customFormat="1" x14ac:dyDescent="0.2">
      <c r="A1062" s="1" t="s">
        <v>1</v>
      </c>
      <c r="B1062" s="1" t="s">
        <v>14</v>
      </c>
      <c r="C1062" s="1" t="s">
        <v>70</v>
      </c>
      <c r="D1062" s="44">
        <v>0.01</v>
      </c>
      <c r="E1062" s="44">
        <v>2.89</v>
      </c>
      <c r="F1062" s="44">
        <v>0.5</v>
      </c>
      <c r="G1062" s="44">
        <v>0.38</v>
      </c>
      <c r="H1062" s="44">
        <v>29.725200000000001</v>
      </c>
      <c r="I1062" s="49">
        <f>IF(Table2[[#This Row],[Order Priority]]=Introduction!$B$42,1,0)</f>
        <v>1</v>
      </c>
      <c r="J1062" s="49">
        <f>IF(Table2[[#This Row],[Order Priority]]=Introduction!$B$43,1,0)</f>
        <v>0</v>
      </c>
      <c r="K1062" s="49">
        <f>IF(Table2[[#This Row],[Order Priority]]=Introduction!$B$44,1,0)</f>
        <v>0</v>
      </c>
      <c r="L1062" s="49">
        <f>IF(Table2[[#This Row],[Order Priority]]=Introduction!$B$45,1,0)</f>
        <v>0</v>
      </c>
      <c r="M1062" s="49">
        <f>IF(Table2[[#This Row],[Ship Mode]]=Introduction!$C$42,1,0)</f>
        <v>0</v>
      </c>
      <c r="N1062" s="48">
        <f>IF(Table2[[#This Row],[Ship Mode]]=Introduction!$C$44,1,0)</f>
        <v>1</v>
      </c>
      <c r="O1062" s="48">
        <f>IF(Table2[[#This Row],[Customer Segment]]=Introduction!$D$45,1,0)</f>
        <v>0</v>
      </c>
      <c r="P1062" s="48">
        <f>IF(Table2[[#This Row],[Customer Segment]]=Introduction!$D$42,1,0)</f>
        <v>0</v>
      </c>
      <c r="Q1062" s="48">
        <f>IF(Table2[[#This Row],[Customer Segment]]=Introduction!$D$44,1,0)</f>
        <v>0</v>
      </c>
      <c r="R1062" s="41">
        <v>43.08</v>
      </c>
      <c r="S10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customFormat="1" x14ac:dyDescent="0.2">
      <c r="A1063" s="1" t="s">
        <v>1</v>
      </c>
      <c r="B1063" s="1" t="s">
        <v>14</v>
      </c>
      <c r="C1063" s="1" t="s">
        <v>70</v>
      </c>
      <c r="D1063" s="46">
        <v>0</v>
      </c>
      <c r="E1063" s="46">
        <v>55.99</v>
      </c>
      <c r="F1063" s="46">
        <v>5</v>
      </c>
      <c r="G1063" s="46">
        <v>0.8</v>
      </c>
      <c r="H1063" s="46">
        <v>-187.11</v>
      </c>
      <c r="I1063" s="49">
        <f>IF(Table2[[#This Row],[Order Priority]]=Introduction!$B$42,1,0)</f>
        <v>1</v>
      </c>
      <c r="J1063" s="49">
        <f>IF(Table2[[#This Row],[Order Priority]]=Introduction!$B$43,1,0)</f>
        <v>0</v>
      </c>
      <c r="K1063" s="49">
        <f>IF(Table2[[#This Row],[Order Priority]]=Introduction!$B$44,1,0)</f>
        <v>0</v>
      </c>
      <c r="L1063" s="49">
        <f>IF(Table2[[#This Row],[Order Priority]]=Introduction!$B$45,1,0)</f>
        <v>0</v>
      </c>
      <c r="M1063" s="49">
        <f>IF(Table2[[#This Row],[Ship Mode]]=Introduction!$C$42,1,0)</f>
        <v>0</v>
      </c>
      <c r="N1063" s="48">
        <f>IF(Table2[[#This Row],[Ship Mode]]=Introduction!$C$44,1,0)</f>
        <v>1</v>
      </c>
      <c r="O1063" s="48">
        <f>IF(Table2[[#This Row],[Customer Segment]]=Introduction!$D$45,1,0)</f>
        <v>0</v>
      </c>
      <c r="P1063" s="48">
        <f>IF(Table2[[#This Row],[Customer Segment]]=Introduction!$D$42,1,0)</f>
        <v>0</v>
      </c>
      <c r="Q1063" s="48">
        <f>IF(Table2[[#This Row],[Customer Segment]]=Introduction!$D$44,1,0)</f>
        <v>0</v>
      </c>
      <c r="R1063" s="38">
        <v>258.93</v>
      </c>
      <c r="S10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customFormat="1" x14ac:dyDescent="0.2">
      <c r="A1064" s="1" t="s">
        <v>1</v>
      </c>
      <c r="B1064" s="1" t="s">
        <v>63</v>
      </c>
      <c r="C1064" s="1" t="s">
        <v>70</v>
      </c>
      <c r="D1064" s="44">
        <v>7.0000000000000007E-2</v>
      </c>
      <c r="E1064" s="44">
        <v>5.18</v>
      </c>
      <c r="F1064" s="44">
        <v>5.74</v>
      </c>
      <c r="G1064" s="44">
        <v>0.36</v>
      </c>
      <c r="H1064" s="44">
        <v>-188.03399999999999</v>
      </c>
      <c r="I1064" s="49">
        <f>IF(Table2[[#This Row],[Order Priority]]=Introduction!$B$42,1,0)</f>
        <v>1</v>
      </c>
      <c r="J1064" s="49">
        <f>IF(Table2[[#This Row],[Order Priority]]=Introduction!$B$43,1,0)</f>
        <v>0</v>
      </c>
      <c r="K1064" s="49">
        <f>IF(Table2[[#This Row],[Order Priority]]=Introduction!$B$44,1,0)</f>
        <v>0</v>
      </c>
      <c r="L1064" s="49">
        <f>IF(Table2[[#This Row],[Order Priority]]=Introduction!$B$45,1,0)</f>
        <v>0</v>
      </c>
      <c r="M1064" s="49">
        <f>IF(Table2[[#This Row],[Ship Mode]]=Introduction!$C$42,1,0)</f>
        <v>0</v>
      </c>
      <c r="N1064" s="48">
        <f>IF(Table2[[#This Row],[Ship Mode]]=Introduction!$C$44,1,0)</f>
        <v>0</v>
      </c>
      <c r="O1064" s="48">
        <f>IF(Table2[[#This Row],[Customer Segment]]=Introduction!$D$45,1,0)</f>
        <v>0</v>
      </c>
      <c r="P1064" s="48">
        <f>IF(Table2[[#This Row],[Customer Segment]]=Introduction!$D$42,1,0)</f>
        <v>0</v>
      </c>
      <c r="Q1064" s="48">
        <f>IF(Table2[[#This Row],[Customer Segment]]=Introduction!$D$44,1,0)</f>
        <v>0</v>
      </c>
      <c r="R1064" s="41">
        <v>79.61</v>
      </c>
      <c r="S10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customFormat="1" x14ac:dyDescent="0.2">
      <c r="A1065" s="1" t="s">
        <v>13</v>
      </c>
      <c r="B1065" s="1" t="s">
        <v>14</v>
      </c>
      <c r="C1065" s="1" t="s">
        <v>15</v>
      </c>
      <c r="D1065" s="46">
        <v>0.09</v>
      </c>
      <c r="E1065" s="46">
        <v>12.88</v>
      </c>
      <c r="F1065" s="46">
        <v>4.59</v>
      </c>
      <c r="G1065" s="46">
        <v>0.82</v>
      </c>
      <c r="H1065" s="46">
        <v>-175.13</v>
      </c>
      <c r="I1065" s="49">
        <f>IF(Table2[[#This Row],[Order Priority]]=Introduction!$B$42,1,0)</f>
        <v>0</v>
      </c>
      <c r="J1065" s="49">
        <f>IF(Table2[[#This Row],[Order Priority]]=Introduction!$B$43,1,0)</f>
        <v>1</v>
      </c>
      <c r="K1065" s="49">
        <f>IF(Table2[[#This Row],[Order Priority]]=Introduction!$B$44,1,0)</f>
        <v>0</v>
      </c>
      <c r="L1065" s="49">
        <f>IF(Table2[[#This Row],[Order Priority]]=Introduction!$B$45,1,0)</f>
        <v>0</v>
      </c>
      <c r="M1065" s="49">
        <f>IF(Table2[[#This Row],[Ship Mode]]=Introduction!$C$42,1,0)</f>
        <v>0</v>
      </c>
      <c r="N1065" s="48">
        <f>IF(Table2[[#This Row],[Ship Mode]]=Introduction!$C$44,1,0)</f>
        <v>1</v>
      </c>
      <c r="O1065" s="48">
        <f>IF(Table2[[#This Row],[Customer Segment]]=Introduction!$D$45,1,0)</f>
        <v>0</v>
      </c>
      <c r="P1065" s="48">
        <f>IF(Table2[[#This Row],[Customer Segment]]=Introduction!$D$42,1,0)</f>
        <v>1</v>
      </c>
      <c r="Q1065" s="48">
        <f>IF(Table2[[#This Row],[Customer Segment]]=Introduction!$D$44,1,0)</f>
        <v>0</v>
      </c>
      <c r="R1065" s="38">
        <v>158.13</v>
      </c>
      <c r="S10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customFormat="1" x14ac:dyDescent="0.2">
      <c r="A1066" s="1" t="s">
        <v>13</v>
      </c>
      <c r="B1066" s="1" t="s">
        <v>63</v>
      </c>
      <c r="C1066" s="1" t="s">
        <v>15</v>
      </c>
      <c r="D1066" s="44">
        <v>0.02</v>
      </c>
      <c r="E1066" s="44">
        <v>45.99</v>
      </c>
      <c r="F1066" s="44">
        <v>4.99</v>
      </c>
      <c r="G1066" s="44">
        <v>0.56999999999999995</v>
      </c>
      <c r="H1066" s="44">
        <v>3.96</v>
      </c>
      <c r="I1066" s="49">
        <f>IF(Table2[[#This Row],[Order Priority]]=Introduction!$B$42,1,0)</f>
        <v>0</v>
      </c>
      <c r="J1066" s="49">
        <f>IF(Table2[[#This Row],[Order Priority]]=Introduction!$B$43,1,0)</f>
        <v>1</v>
      </c>
      <c r="K1066" s="49">
        <f>IF(Table2[[#This Row],[Order Priority]]=Introduction!$B$44,1,0)</f>
        <v>0</v>
      </c>
      <c r="L1066" s="49">
        <f>IF(Table2[[#This Row],[Order Priority]]=Introduction!$B$45,1,0)</f>
        <v>0</v>
      </c>
      <c r="M1066" s="49">
        <f>IF(Table2[[#This Row],[Ship Mode]]=Introduction!$C$42,1,0)</f>
        <v>0</v>
      </c>
      <c r="N1066" s="48">
        <f>IF(Table2[[#This Row],[Ship Mode]]=Introduction!$C$44,1,0)</f>
        <v>0</v>
      </c>
      <c r="O1066" s="48">
        <f>IF(Table2[[#This Row],[Customer Segment]]=Introduction!$D$45,1,0)</f>
        <v>0</v>
      </c>
      <c r="P1066" s="48">
        <f>IF(Table2[[#This Row],[Customer Segment]]=Introduction!$D$42,1,0)</f>
        <v>1</v>
      </c>
      <c r="Q1066" s="48">
        <f>IF(Table2[[#This Row],[Customer Segment]]=Introduction!$D$44,1,0)</f>
        <v>0</v>
      </c>
      <c r="R1066" s="41">
        <v>163.01</v>
      </c>
      <c r="S10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customFormat="1" x14ac:dyDescent="0.2">
      <c r="A1067" s="1" t="s">
        <v>13</v>
      </c>
      <c r="B1067" s="1" t="s">
        <v>14</v>
      </c>
      <c r="C1067" s="1" t="s">
        <v>47</v>
      </c>
      <c r="D1067" s="46">
        <v>0.06</v>
      </c>
      <c r="E1067" s="46">
        <v>89.83</v>
      </c>
      <c r="F1067" s="46">
        <v>35</v>
      </c>
      <c r="G1067" s="46">
        <v>0.83</v>
      </c>
      <c r="H1067" s="46">
        <v>31.11</v>
      </c>
      <c r="I1067" s="49">
        <f>IF(Table2[[#This Row],[Order Priority]]=Introduction!$B$42,1,0)</f>
        <v>0</v>
      </c>
      <c r="J1067" s="49">
        <f>IF(Table2[[#This Row],[Order Priority]]=Introduction!$B$43,1,0)</f>
        <v>1</v>
      </c>
      <c r="K1067" s="49">
        <f>IF(Table2[[#This Row],[Order Priority]]=Introduction!$B$44,1,0)</f>
        <v>0</v>
      </c>
      <c r="L1067" s="49">
        <f>IF(Table2[[#This Row],[Order Priority]]=Introduction!$B$45,1,0)</f>
        <v>0</v>
      </c>
      <c r="M1067" s="49">
        <f>IF(Table2[[#This Row],[Ship Mode]]=Introduction!$C$42,1,0)</f>
        <v>0</v>
      </c>
      <c r="N1067" s="48">
        <f>IF(Table2[[#This Row],[Ship Mode]]=Introduction!$C$44,1,0)</f>
        <v>1</v>
      </c>
      <c r="O1067" s="48">
        <f>IF(Table2[[#This Row],[Customer Segment]]=Introduction!$D$45,1,0)</f>
        <v>0</v>
      </c>
      <c r="P1067" s="48">
        <f>IF(Table2[[#This Row],[Customer Segment]]=Introduction!$D$42,1,0)</f>
        <v>0</v>
      </c>
      <c r="Q1067" s="48">
        <f>IF(Table2[[#This Row],[Customer Segment]]=Introduction!$D$44,1,0)</f>
        <v>1</v>
      </c>
      <c r="R1067" s="38">
        <v>366.26</v>
      </c>
      <c r="S10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customFormat="1" x14ac:dyDescent="0.2">
      <c r="A1068" s="1" t="s">
        <v>13</v>
      </c>
      <c r="B1068" s="1" t="s">
        <v>14</v>
      </c>
      <c r="C1068" s="1" t="s">
        <v>47</v>
      </c>
      <c r="D1068" s="44">
        <v>0.1</v>
      </c>
      <c r="E1068" s="44">
        <v>13.43</v>
      </c>
      <c r="F1068" s="44">
        <v>5.5</v>
      </c>
      <c r="G1068" s="44">
        <v>0.56999999999999995</v>
      </c>
      <c r="H1068" s="44">
        <v>358.29539999999997</v>
      </c>
      <c r="I1068" s="49">
        <f>IF(Table2[[#This Row],[Order Priority]]=Introduction!$B$42,1,0)</f>
        <v>0</v>
      </c>
      <c r="J1068" s="49">
        <f>IF(Table2[[#This Row],[Order Priority]]=Introduction!$B$43,1,0)</f>
        <v>1</v>
      </c>
      <c r="K1068" s="49">
        <f>IF(Table2[[#This Row],[Order Priority]]=Introduction!$B$44,1,0)</f>
        <v>0</v>
      </c>
      <c r="L1068" s="49">
        <f>IF(Table2[[#This Row],[Order Priority]]=Introduction!$B$45,1,0)</f>
        <v>0</v>
      </c>
      <c r="M1068" s="49">
        <f>IF(Table2[[#This Row],[Ship Mode]]=Introduction!$C$42,1,0)</f>
        <v>0</v>
      </c>
      <c r="N1068" s="48">
        <f>IF(Table2[[#This Row],[Ship Mode]]=Introduction!$C$44,1,0)</f>
        <v>1</v>
      </c>
      <c r="O1068" s="48">
        <f>IF(Table2[[#This Row],[Customer Segment]]=Introduction!$D$45,1,0)</f>
        <v>0</v>
      </c>
      <c r="P1068" s="48">
        <f>IF(Table2[[#This Row],[Customer Segment]]=Introduction!$D$42,1,0)</f>
        <v>0</v>
      </c>
      <c r="Q1068" s="48">
        <f>IF(Table2[[#This Row],[Customer Segment]]=Introduction!$D$44,1,0)</f>
        <v>1</v>
      </c>
      <c r="R1068" s="41">
        <v>157.99</v>
      </c>
      <c r="S10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customFormat="1" x14ac:dyDescent="0.2">
      <c r="A1069" s="1" t="s">
        <v>13</v>
      </c>
      <c r="B1069" s="1" t="s">
        <v>14</v>
      </c>
      <c r="C1069" s="1" t="s">
        <v>47</v>
      </c>
      <c r="D1069" s="46">
        <v>0.01</v>
      </c>
      <c r="E1069" s="46">
        <v>125.99</v>
      </c>
      <c r="F1069" s="46">
        <v>7.69</v>
      </c>
      <c r="G1069" s="46">
        <v>0.57999999999999996</v>
      </c>
      <c r="H1069" s="46">
        <v>8.3219999999999992</v>
      </c>
      <c r="I1069" s="49">
        <f>IF(Table2[[#This Row],[Order Priority]]=Introduction!$B$42,1,0)</f>
        <v>0</v>
      </c>
      <c r="J1069" s="49">
        <f>IF(Table2[[#This Row],[Order Priority]]=Introduction!$B$43,1,0)</f>
        <v>1</v>
      </c>
      <c r="K1069" s="49">
        <f>IF(Table2[[#This Row],[Order Priority]]=Introduction!$B$44,1,0)</f>
        <v>0</v>
      </c>
      <c r="L1069" s="49">
        <f>IF(Table2[[#This Row],[Order Priority]]=Introduction!$B$45,1,0)</f>
        <v>0</v>
      </c>
      <c r="M1069" s="49">
        <f>IF(Table2[[#This Row],[Ship Mode]]=Introduction!$C$42,1,0)</f>
        <v>0</v>
      </c>
      <c r="N1069" s="48">
        <f>IF(Table2[[#This Row],[Ship Mode]]=Introduction!$C$44,1,0)</f>
        <v>1</v>
      </c>
      <c r="O1069" s="48">
        <f>IF(Table2[[#This Row],[Customer Segment]]=Introduction!$D$45,1,0)</f>
        <v>0</v>
      </c>
      <c r="P1069" s="48">
        <f>IF(Table2[[#This Row],[Customer Segment]]=Introduction!$D$42,1,0)</f>
        <v>0</v>
      </c>
      <c r="Q1069" s="48">
        <f>IF(Table2[[#This Row],[Customer Segment]]=Introduction!$D$44,1,0)</f>
        <v>1</v>
      </c>
      <c r="R1069" s="38">
        <v>1212.8800000000001</v>
      </c>
      <c r="S10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customFormat="1" x14ac:dyDescent="0.2">
      <c r="A1070" s="1" t="s">
        <v>23</v>
      </c>
      <c r="B1070" s="1" t="s">
        <v>63</v>
      </c>
      <c r="C1070" s="1" t="s">
        <v>70</v>
      </c>
      <c r="D1070" s="44">
        <v>0.01</v>
      </c>
      <c r="E1070" s="44">
        <v>13.43</v>
      </c>
      <c r="F1070" s="44">
        <v>5.5</v>
      </c>
      <c r="G1070" s="44">
        <v>0.56999999999999995</v>
      </c>
      <c r="H1070" s="44">
        <v>-313.02179999999998</v>
      </c>
      <c r="I1070" s="49">
        <f>IF(Table2[[#This Row],[Order Priority]]=Introduction!$B$42,1,0)</f>
        <v>0</v>
      </c>
      <c r="J1070" s="49">
        <f>IF(Table2[[#This Row],[Order Priority]]=Introduction!$B$43,1,0)</f>
        <v>0</v>
      </c>
      <c r="K1070" s="49">
        <f>IF(Table2[[#This Row],[Order Priority]]=Introduction!$B$44,1,0)</f>
        <v>1</v>
      </c>
      <c r="L1070" s="49">
        <f>IF(Table2[[#This Row],[Order Priority]]=Introduction!$B$45,1,0)</f>
        <v>0</v>
      </c>
      <c r="M1070" s="49">
        <f>IF(Table2[[#This Row],[Ship Mode]]=Introduction!$C$42,1,0)</f>
        <v>0</v>
      </c>
      <c r="N1070" s="48">
        <f>IF(Table2[[#This Row],[Ship Mode]]=Introduction!$C$44,1,0)</f>
        <v>0</v>
      </c>
      <c r="O1070" s="48">
        <f>IF(Table2[[#This Row],[Customer Segment]]=Introduction!$D$45,1,0)</f>
        <v>0</v>
      </c>
      <c r="P1070" s="48">
        <f>IF(Table2[[#This Row],[Customer Segment]]=Introduction!$D$42,1,0)</f>
        <v>0</v>
      </c>
      <c r="Q1070" s="48">
        <f>IF(Table2[[#This Row],[Customer Segment]]=Introduction!$D$44,1,0)</f>
        <v>0</v>
      </c>
      <c r="R1070" s="41">
        <v>99.75</v>
      </c>
      <c r="S10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customFormat="1" x14ac:dyDescent="0.2">
      <c r="A1071" s="1" t="s">
        <v>23</v>
      </c>
      <c r="B1071" s="1" t="s">
        <v>14</v>
      </c>
      <c r="C1071" s="1" t="s">
        <v>15</v>
      </c>
      <c r="D1071" s="46">
        <v>0.06</v>
      </c>
      <c r="E1071" s="46">
        <v>60.65</v>
      </c>
      <c r="F1071" s="46">
        <v>12.23</v>
      </c>
      <c r="G1071" s="46">
        <v>0.64</v>
      </c>
      <c r="H1071" s="46">
        <v>427.00650000000002</v>
      </c>
      <c r="I1071" s="49">
        <f>IF(Table2[[#This Row],[Order Priority]]=Introduction!$B$42,1,0)</f>
        <v>0</v>
      </c>
      <c r="J1071" s="49">
        <f>IF(Table2[[#This Row],[Order Priority]]=Introduction!$B$43,1,0)</f>
        <v>0</v>
      </c>
      <c r="K1071" s="49">
        <f>IF(Table2[[#This Row],[Order Priority]]=Introduction!$B$44,1,0)</f>
        <v>1</v>
      </c>
      <c r="L1071" s="49">
        <f>IF(Table2[[#This Row],[Order Priority]]=Introduction!$B$45,1,0)</f>
        <v>0</v>
      </c>
      <c r="M1071" s="49">
        <f>IF(Table2[[#This Row],[Ship Mode]]=Introduction!$C$42,1,0)</f>
        <v>0</v>
      </c>
      <c r="N1071" s="48">
        <f>IF(Table2[[#This Row],[Ship Mode]]=Introduction!$C$44,1,0)</f>
        <v>1</v>
      </c>
      <c r="O1071" s="48">
        <f>IF(Table2[[#This Row],[Customer Segment]]=Introduction!$D$45,1,0)</f>
        <v>0</v>
      </c>
      <c r="P1071" s="48">
        <f>IF(Table2[[#This Row],[Customer Segment]]=Introduction!$D$42,1,0)</f>
        <v>1</v>
      </c>
      <c r="Q1071" s="48">
        <f>IF(Table2[[#This Row],[Customer Segment]]=Introduction!$D$44,1,0)</f>
        <v>0</v>
      </c>
      <c r="R1071" s="38">
        <v>618.85</v>
      </c>
      <c r="S10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customFormat="1" x14ac:dyDescent="0.2">
      <c r="A1072" s="1" t="s">
        <v>23</v>
      </c>
      <c r="B1072" s="1" t="s">
        <v>14</v>
      </c>
      <c r="C1072" s="1" t="s">
        <v>47</v>
      </c>
      <c r="D1072" s="44">
        <v>0.05</v>
      </c>
      <c r="E1072" s="44">
        <v>4.84</v>
      </c>
      <c r="F1072" s="44">
        <v>0.71</v>
      </c>
      <c r="G1072" s="44">
        <v>0.52</v>
      </c>
      <c r="H1072" s="44">
        <v>13.4481</v>
      </c>
      <c r="I1072" s="49">
        <f>IF(Table2[[#This Row],[Order Priority]]=Introduction!$B$42,1,0)</f>
        <v>0</v>
      </c>
      <c r="J1072" s="49">
        <f>IF(Table2[[#This Row],[Order Priority]]=Introduction!$B$43,1,0)</f>
        <v>0</v>
      </c>
      <c r="K1072" s="49">
        <f>IF(Table2[[#This Row],[Order Priority]]=Introduction!$B$44,1,0)</f>
        <v>1</v>
      </c>
      <c r="L1072" s="49">
        <f>IF(Table2[[#This Row],[Order Priority]]=Introduction!$B$45,1,0)</f>
        <v>0</v>
      </c>
      <c r="M1072" s="49">
        <f>IF(Table2[[#This Row],[Ship Mode]]=Introduction!$C$42,1,0)</f>
        <v>0</v>
      </c>
      <c r="N1072" s="48">
        <f>IF(Table2[[#This Row],[Ship Mode]]=Introduction!$C$44,1,0)</f>
        <v>1</v>
      </c>
      <c r="O1072" s="48">
        <f>IF(Table2[[#This Row],[Customer Segment]]=Introduction!$D$45,1,0)</f>
        <v>0</v>
      </c>
      <c r="P1072" s="48">
        <f>IF(Table2[[#This Row],[Customer Segment]]=Introduction!$D$42,1,0)</f>
        <v>0</v>
      </c>
      <c r="Q1072" s="48">
        <f>IF(Table2[[#This Row],[Customer Segment]]=Introduction!$D$44,1,0)</f>
        <v>1</v>
      </c>
      <c r="R1072" s="41">
        <v>19.489999999999998</v>
      </c>
      <c r="S10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customFormat="1" x14ac:dyDescent="0.2">
      <c r="A1073" s="1" t="s">
        <v>92</v>
      </c>
      <c r="B1073" s="1" t="s">
        <v>2</v>
      </c>
      <c r="C1073" s="1" t="s">
        <v>15</v>
      </c>
      <c r="D1073" s="46">
        <v>0.04</v>
      </c>
      <c r="E1073" s="46">
        <v>300.98</v>
      </c>
      <c r="F1073" s="46">
        <v>54.92</v>
      </c>
      <c r="G1073" s="46">
        <v>0.55000000000000004</v>
      </c>
      <c r="H1073" s="46">
        <v>2023.75</v>
      </c>
      <c r="I1073" s="49">
        <f>IF(Table2[[#This Row],[Order Priority]]=Introduction!$B$42,1,0)</f>
        <v>0</v>
      </c>
      <c r="J1073" s="49">
        <f>IF(Table2[[#This Row],[Order Priority]]=Introduction!$B$43,1,0)</f>
        <v>0</v>
      </c>
      <c r="K1073" s="49">
        <f>IF(Table2[[#This Row],[Order Priority]]=Introduction!$B$44,1,0)</f>
        <v>0</v>
      </c>
      <c r="L1073" s="49">
        <f>IF(Table2[[#This Row],[Order Priority]]=Introduction!$B$45,1,0)</f>
        <v>1</v>
      </c>
      <c r="M1073" s="49">
        <f>IF(Table2[[#This Row],[Ship Mode]]=Introduction!$C$42,1,0)</f>
        <v>1</v>
      </c>
      <c r="N1073" s="48">
        <f>IF(Table2[[#This Row],[Ship Mode]]=Introduction!$C$44,1,0)</f>
        <v>0</v>
      </c>
      <c r="O1073" s="48">
        <f>IF(Table2[[#This Row],[Customer Segment]]=Introduction!$D$45,1,0)</f>
        <v>0</v>
      </c>
      <c r="P1073" s="48">
        <f>IF(Table2[[#This Row],[Customer Segment]]=Introduction!$D$42,1,0)</f>
        <v>1</v>
      </c>
      <c r="Q1073" s="48">
        <f>IF(Table2[[#This Row],[Customer Segment]]=Introduction!$D$44,1,0)</f>
        <v>0</v>
      </c>
      <c r="R1073" s="38">
        <v>9459.94</v>
      </c>
      <c r="S10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customFormat="1" x14ac:dyDescent="0.2">
      <c r="A1074" s="1" t="s">
        <v>92</v>
      </c>
      <c r="B1074" s="1" t="s">
        <v>2</v>
      </c>
      <c r="C1074" s="1" t="s">
        <v>15</v>
      </c>
      <c r="D1074" s="44">
        <v>0.04</v>
      </c>
      <c r="E1074" s="44">
        <v>300.98</v>
      </c>
      <c r="F1074" s="44">
        <v>54.92</v>
      </c>
      <c r="G1074" s="44">
        <v>0.55000000000000004</v>
      </c>
      <c r="H1074" s="44">
        <v>1684.4763</v>
      </c>
      <c r="I1074" s="49">
        <f>IF(Table2[[#This Row],[Order Priority]]=Introduction!$B$42,1,0)</f>
        <v>0</v>
      </c>
      <c r="J1074" s="49">
        <f>IF(Table2[[#This Row],[Order Priority]]=Introduction!$B$43,1,0)</f>
        <v>0</v>
      </c>
      <c r="K1074" s="49">
        <f>IF(Table2[[#This Row],[Order Priority]]=Introduction!$B$44,1,0)</f>
        <v>0</v>
      </c>
      <c r="L1074" s="49">
        <f>IF(Table2[[#This Row],[Order Priority]]=Introduction!$B$45,1,0)</f>
        <v>1</v>
      </c>
      <c r="M1074" s="49">
        <f>IF(Table2[[#This Row],[Ship Mode]]=Introduction!$C$42,1,0)</f>
        <v>1</v>
      </c>
      <c r="N1074" s="48">
        <f>IF(Table2[[#This Row],[Ship Mode]]=Introduction!$C$44,1,0)</f>
        <v>0</v>
      </c>
      <c r="O1074" s="48">
        <f>IF(Table2[[#This Row],[Customer Segment]]=Introduction!$D$45,1,0)</f>
        <v>0</v>
      </c>
      <c r="P1074" s="48">
        <f>IF(Table2[[#This Row],[Customer Segment]]=Introduction!$D$42,1,0)</f>
        <v>1</v>
      </c>
      <c r="Q1074" s="48">
        <f>IF(Table2[[#This Row],[Customer Segment]]=Introduction!$D$44,1,0)</f>
        <v>0</v>
      </c>
      <c r="R1074" s="41">
        <v>2441.27</v>
      </c>
      <c r="S10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customFormat="1" x14ac:dyDescent="0.2">
      <c r="A1075" s="1" t="s">
        <v>92</v>
      </c>
      <c r="B1075" s="1" t="s">
        <v>14</v>
      </c>
      <c r="C1075" s="1" t="s">
        <v>47</v>
      </c>
      <c r="D1075" s="46">
        <v>0</v>
      </c>
      <c r="E1075" s="46">
        <v>8.34</v>
      </c>
      <c r="F1075" s="46">
        <v>4.82</v>
      </c>
      <c r="G1075" s="46">
        <v>0.4</v>
      </c>
      <c r="H1075" s="46">
        <v>-5.05</v>
      </c>
      <c r="I1075" s="49">
        <f>IF(Table2[[#This Row],[Order Priority]]=Introduction!$B$42,1,0)</f>
        <v>0</v>
      </c>
      <c r="J1075" s="49">
        <f>IF(Table2[[#This Row],[Order Priority]]=Introduction!$B$43,1,0)</f>
        <v>0</v>
      </c>
      <c r="K1075" s="49">
        <f>IF(Table2[[#This Row],[Order Priority]]=Introduction!$B$44,1,0)</f>
        <v>0</v>
      </c>
      <c r="L1075" s="49">
        <f>IF(Table2[[#This Row],[Order Priority]]=Introduction!$B$45,1,0)</f>
        <v>1</v>
      </c>
      <c r="M1075" s="49">
        <f>IF(Table2[[#This Row],[Ship Mode]]=Introduction!$C$42,1,0)</f>
        <v>0</v>
      </c>
      <c r="N1075" s="48">
        <f>IF(Table2[[#This Row],[Ship Mode]]=Introduction!$C$44,1,0)</f>
        <v>1</v>
      </c>
      <c r="O1075" s="48">
        <f>IF(Table2[[#This Row],[Customer Segment]]=Introduction!$D$45,1,0)</f>
        <v>0</v>
      </c>
      <c r="P1075" s="48">
        <f>IF(Table2[[#This Row],[Customer Segment]]=Introduction!$D$42,1,0)</f>
        <v>0</v>
      </c>
      <c r="Q1075" s="48">
        <f>IF(Table2[[#This Row],[Customer Segment]]=Introduction!$D$44,1,0)</f>
        <v>1</v>
      </c>
      <c r="R1075" s="38">
        <v>76.23</v>
      </c>
      <c r="S10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customFormat="1" x14ac:dyDescent="0.2">
      <c r="A1076" s="1" t="s">
        <v>13</v>
      </c>
      <c r="B1076" s="1" t="s">
        <v>63</v>
      </c>
      <c r="C1076" s="1" t="s">
        <v>3</v>
      </c>
      <c r="D1076" s="44">
        <v>0.1</v>
      </c>
      <c r="E1076" s="44">
        <v>65.989999999999995</v>
      </c>
      <c r="F1076" s="44">
        <v>3.99</v>
      </c>
      <c r="G1076" s="44">
        <v>0.59</v>
      </c>
      <c r="H1076" s="44">
        <v>-88.624799999999993</v>
      </c>
      <c r="I1076" s="49">
        <f>IF(Table2[[#This Row],[Order Priority]]=Introduction!$B$42,1,0)</f>
        <v>0</v>
      </c>
      <c r="J1076" s="49">
        <f>IF(Table2[[#This Row],[Order Priority]]=Introduction!$B$43,1,0)</f>
        <v>1</v>
      </c>
      <c r="K1076" s="49">
        <f>IF(Table2[[#This Row],[Order Priority]]=Introduction!$B$44,1,0)</f>
        <v>0</v>
      </c>
      <c r="L1076" s="49">
        <f>IF(Table2[[#This Row],[Order Priority]]=Introduction!$B$45,1,0)</f>
        <v>0</v>
      </c>
      <c r="M1076" s="49">
        <f>IF(Table2[[#This Row],[Ship Mode]]=Introduction!$C$42,1,0)</f>
        <v>0</v>
      </c>
      <c r="N1076" s="48">
        <f>IF(Table2[[#This Row],[Ship Mode]]=Introduction!$C$44,1,0)</f>
        <v>0</v>
      </c>
      <c r="O1076" s="48">
        <f>IF(Table2[[#This Row],[Customer Segment]]=Introduction!$D$45,1,0)</f>
        <v>1</v>
      </c>
      <c r="P1076" s="48">
        <f>IF(Table2[[#This Row],[Customer Segment]]=Introduction!$D$42,1,0)</f>
        <v>0</v>
      </c>
      <c r="Q1076" s="48">
        <f>IF(Table2[[#This Row],[Customer Segment]]=Introduction!$D$44,1,0)</f>
        <v>0</v>
      </c>
      <c r="R1076" s="41">
        <v>272.86</v>
      </c>
      <c r="S10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customFormat="1" x14ac:dyDescent="0.2">
      <c r="A1077" s="1" t="s">
        <v>13</v>
      </c>
      <c r="B1077" s="1" t="s">
        <v>14</v>
      </c>
      <c r="C1077" s="1" t="s">
        <v>15</v>
      </c>
      <c r="D1077" s="46">
        <v>0.09</v>
      </c>
      <c r="E1077" s="46">
        <v>77.510000000000005</v>
      </c>
      <c r="F1077" s="46">
        <v>4</v>
      </c>
      <c r="G1077" s="46">
        <v>0.76</v>
      </c>
      <c r="H1077" s="46">
        <v>-387.1044</v>
      </c>
      <c r="I1077" s="49">
        <f>IF(Table2[[#This Row],[Order Priority]]=Introduction!$B$42,1,0)</f>
        <v>0</v>
      </c>
      <c r="J1077" s="49">
        <f>IF(Table2[[#This Row],[Order Priority]]=Introduction!$B$43,1,0)</f>
        <v>1</v>
      </c>
      <c r="K1077" s="49">
        <f>IF(Table2[[#This Row],[Order Priority]]=Introduction!$B$44,1,0)</f>
        <v>0</v>
      </c>
      <c r="L1077" s="49">
        <f>IF(Table2[[#This Row],[Order Priority]]=Introduction!$B$45,1,0)</f>
        <v>0</v>
      </c>
      <c r="M1077" s="49">
        <f>IF(Table2[[#This Row],[Ship Mode]]=Introduction!$C$42,1,0)</f>
        <v>0</v>
      </c>
      <c r="N1077" s="48">
        <f>IF(Table2[[#This Row],[Ship Mode]]=Introduction!$C$44,1,0)</f>
        <v>1</v>
      </c>
      <c r="O1077" s="48">
        <f>IF(Table2[[#This Row],[Customer Segment]]=Introduction!$D$45,1,0)</f>
        <v>0</v>
      </c>
      <c r="P1077" s="48">
        <f>IF(Table2[[#This Row],[Customer Segment]]=Introduction!$D$42,1,0)</f>
        <v>1</v>
      </c>
      <c r="Q1077" s="48">
        <f>IF(Table2[[#This Row],[Customer Segment]]=Introduction!$D$44,1,0)</f>
        <v>0</v>
      </c>
      <c r="R1077" s="38">
        <v>77.47</v>
      </c>
      <c r="S10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customFormat="1" x14ac:dyDescent="0.2">
      <c r="A1078" s="1" t="s">
        <v>23</v>
      </c>
      <c r="B1078" s="1" t="s">
        <v>14</v>
      </c>
      <c r="C1078" s="1" t="s">
        <v>47</v>
      </c>
      <c r="D1078" s="44">
        <v>0.02</v>
      </c>
      <c r="E1078" s="44">
        <v>5.58</v>
      </c>
      <c r="F1078" s="44">
        <v>5.3</v>
      </c>
      <c r="G1078" s="44">
        <v>0.35</v>
      </c>
      <c r="H1078" s="44">
        <v>-22.48</v>
      </c>
      <c r="I1078" s="49">
        <f>IF(Table2[[#This Row],[Order Priority]]=Introduction!$B$42,1,0)</f>
        <v>0</v>
      </c>
      <c r="J1078" s="49">
        <f>IF(Table2[[#This Row],[Order Priority]]=Introduction!$B$43,1,0)</f>
        <v>0</v>
      </c>
      <c r="K1078" s="49">
        <f>IF(Table2[[#This Row],[Order Priority]]=Introduction!$B$44,1,0)</f>
        <v>1</v>
      </c>
      <c r="L1078" s="49">
        <f>IF(Table2[[#This Row],[Order Priority]]=Introduction!$B$45,1,0)</f>
        <v>0</v>
      </c>
      <c r="M1078" s="49">
        <f>IF(Table2[[#This Row],[Ship Mode]]=Introduction!$C$42,1,0)</f>
        <v>0</v>
      </c>
      <c r="N1078" s="48">
        <f>IF(Table2[[#This Row],[Ship Mode]]=Introduction!$C$44,1,0)</f>
        <v>1</v>
      </c>
      <c r="O1078" s="48">
        <f>IF(Table2[[#This Row],[Customer Segment]]=Introduction!$D$45,1,0)</f>
        <v>0</v>
      </c>
      <c r="P1078" s="48">
        <f>IF(Table2[[#This Row],[Customer Segment]]=Introduction!$D$42,1,0)</f>
        <v>0</v>
      </c>
      <c r="Q1078" s="48">
        <f>IF(Table2[[#This Row],[Customer Segment]]=Introduction!$D$44,1,0)</f>
        <v>1</v>
      </c>
      <c r="R1078" s="41">
        <v>18.670000000000002</v>
      </c>
      <c r="S10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customFormat="1" x14ac:dyDescent="0.2">
      <c r="A1079" s="1" t="s">
        <v>23</v>
      </c>
      <c r="B1079" s="1" t="s">
        <v>14</v>
      </c>
      <c r="C1079" s="1" t="s">
        <v>47</v>
      </c>
      <c r="D1079" s="46">
        <v>0.03</v>
      </c>
      <c r="E1079" s="46">
        <v>40.89</v>
      </c>
      <c r="F1079" s="46">
        <v>18.98</v>
      </c>
      <c r="G1079" s="46">
        <v>0.56999999999999995</v>
      </c>
      <c r="H1079" s="46">
        <v>78.98</v>
      </c>
      <c r="I1079" s="49">
        <f>IF(Table2[[#This Row],[Order Priority]]=Introduction!$B$42,1,0)</f>
        <v>0</v>
      </c>
      <c r="J1079" s="49">
        <f>IF(Table2[[#This Row],[Order Priority]]=Introduction!$B$43,1,0)</f>
        <v>0</v>
      </c>
      <c r="K1079" s="49">
        <f>IF(Table2[[#This Row],[Order Priority]]=Introduction!$B$44,1,0)</f>
        <v>1</v>
      </c>
      <c r="L1079" s="49">
        <f>IF(Table2[[#This Row],[Order Priority]]=Introduction!$B$45,1,0)</f>
        <v>0</v>
      </c>
      <c r="M1079" s="49">
        <f>IF(Table2[[#This Row],[Ship Mode]]=Introduction!$C$42,1,0)</f>
        <v>0</v>
      </c>
      <c r="N1079" s="48">
        <f>IF(Table2[[#This Row],[Ship Mode]]=Introduction!$C$44,1,0)</f>
        <v>1</v>
      </c>
      <c r="O1079" s="48">
        <f>IF(Table2[[#This Row],[Customer Segment]]=Introduction!$D$45,1,0)</f>
        <v>0</v>
      </c>
      <c r="P1079" s="48">
        <f>IF(Table2[[#This Row],[Customer Segment]]=Introduction!$D$42,1,0)</f>
        <v>0</v>
      </c>
      <c r="Q1079" s="48">
        <f>IF(Table2[[#This Row],[Customer Segment]]=Introduction!$D$44,1,0)</f>
        <v>1</v>
      </c>
      <c r="R1079" s="38">
        <v>210.77</v>
      </c>
      <c r="S10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customFormat="1" x14ac:dyDescent="0.2">
      <c r="A1080" s="1" t="s">
        <v>23</v>
      </c>
      <c r="B1080" s="1" t="s">
        <v>14</v>
      </c>
      <c r="C1080" s="1" t="s">
        <v>47</v>
      </c>
      <c r="D1080" s="44">
        <v>0.02</v>
      </c>
      <c r="E1080" s="44">
        <v>5.58</v>
      </c>
      <c r="F1080" s="44">
        <v>5.3</v>
      </c>
      <c r="G1080" s="44">
        <v>0.35</v>
      </c>
      <c r="H1080" s="44">
        <v>-29.898399999999999</v>
      </c>
      <c r="I1080" s="49">
        <f>IF(Table2[[#This Row],[Order Priority]]=Introduction!$B$42,1,0)</f>
        <v>0</v>
      </c>
      <c r="J1080" s="49">
        <f>IF(Table2[[#This Row],[Order Priority]]=Introduction!$B$43,1,0)</f>
        <v>0</v>
      </c>
      <c r="K1080" s="49">
        <f>IF(Table2[[#This Row],[Order Priority]]=Introduction!$B$44,1,0)</f>
        <v>1</v>
      </c>
      <c r="L1080" s="49">
        <f>IF(Table2[[#This Row],[Order Priority]]=Introduction!$B$45,1,0)</f>
        <v>0</v>
      </c>
      <c r="M1080" s="49">
        <f>IF(Table2[[#This Row],[Ship Mode]]=Introduction!$C$42,1,0)</f>
        <v>0</v>
      </c>
      <c r="N1080" s="48">
        <f>IF(Table2[[#This Row],[Ship Mode]]=Introduction!$C$44,1,0)</f>
        <v>1</v>
      </c>
      <c r="O1080" s="48">
        <f>IF(Table2[[#This Row],[Customer Segment]]=Introduction!$D$45,1,0)</f>
        <v>0</v>
      </c>
      <c r="P1080" s="48">
        <f>IF(Table2[[#This Row],[Customer Segment]]=Introduction!$D$42,1,0)</f>
        <v>0</v>
      </c>
      <c r="Q1080" s="48">
        <f>IF(Table2[[#This Row],[Customer Segment]]=Introduction!$D$44,1,0)</f>
        <v>1</v>
      </c>
      <c r="R1080" s="41">
        <v>68.459999999999994</v>
      </c>
      <c r="S10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customFormat="1" x14ac:dyDescent="0.2">
      <c r="A1081" s="1" t="s">
        <v>23</v>
      </c>
      <c r="B1081" s="1" t="s">
        <v>14</v>
      </c>
      <c r="C1081" s="1" t="s">
        <v>47</v>
      </c>
      <c r="D1081" s="46">
        <v>0.03</v>
      </c>
      <c r="E1081" s="46">
        <v>40.89</v>
      </c>
      <c r="F1081" s="46">
        <v>18.98</v>
      </c>
      <c r="G1081" s="46">
        <v>0.56999999999999995</v>
      </c>
      <c r="H1081" s="46">
        <v>52.916600000000003</v>
      </c>
      <c r="I1081" s="49">
        <f>IF(Table2[[#This Row],[Order Priority]]=Introduction!$B$42,1,0)</f>
        <v>0</v>
      </c>
      <c r="J1081" s="49">
        <f>IF(Table2[[#This Row],[Order Priority]]=Introduction!$B$43,1,0)</f>
        <v>0</v>
      </c>
      <c r="K1081" s="49">
        <f>IF(Table2[[#This Row],[Order Priority]]=Introduction!$B$44,1,0)</f>
        <v>1</v>
      </c>
      <c r="L1081" s="49">
        <f>IF(Table2[[#This Row],[Order Priority]]=Introduction!$B$45,1,0)</f>
        <v>0</v>
      </c>
      <c r="M1081" s="49">
        <f>IF(Table2[[#This Row],[Ship Mode]]=Introduction!$C$42,1,0)</f>
        <v>0</v>
      </c>
      <c r="N1081" s="48">
        <f>IF(Table2[[#This Row],[Ship Mode]]=Introduction!$C$44,1,0)</f>
        <v>1</v>
      </c>
      <c r="O1081" s="48">
        <f>IF(Table2[[#This Row],[Customer Segment]]=Introduction!$D$45,1,0)</f>
        <v>0</v>
      </c>
      <c r="P1081" s="48">
        <f>IF(Table2[[#This Row],[Customer Segment]]=Introduction!$D$42,1,0)</f>
        <v>0</v>
      </c>
      <c r="Q1081" s="48">
        <f>IF(Table2[[#This Row],[Customer Segment]]=Introduction!$D$44,1,0)</f>
        <v>1</v>
      </c>
      <c r="R1081" s="38">
        <v>885.23</v>
      </c>
      <c r="S10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customFormat="1" x14ac:dyDescent="0.2">
      <c r="A1082" s="1" t="s">
        <v>23</v>
      </c>
      <c r="B1082" s="1" t="s">
        <v>14</v>
      </c>
      <c r="C1082" s="1" t="s">
        <v>70</v>
      </c>
      <c r="D1082" s="44">
        <v>0.1</v>
      </c>
      <c r="E1082" s="44">
        <v>40.479999999999997</v>
      </c>
      <c r="F1082" s="44">
        <v>19.989999999999998</v>
      </c>
      <c r="G1082" s="44">
        <v>0.77</v>
      </c>
      <c r="H1082" s="44">
        <v>-580.32000000000005</v>
      </c>
      <c r="I1082" s="49">
        <f>IF(Table2[[#This Row],[Order Priority]]=Introduction!$B$42,1,0)</f>
        <v>0</v>
      </c>
      <c r="J1082" s="49">
        <f>IF(Table2[[#This Row],[Order Priority]]=Introduction!$B$43,1,0)</f>
        <v>0</v>
      </c>
      <c r="K1082" s="49">
        <f>IF(Table2[[#This Row],[Order Priority]]=Introduction!$B$44,1,0)</f>
        <v>1</v>
      </c>
      <c r="L1082" s="49">
        <f>IF(Table2[[#This Row],[Order Priority]]=Introduction!$B$45,1,0)</f>
        <v>0</v>
      </c>
      <c r="M1082" s="49">
        <f>IF(Table2[[#This Row],[Ship Mode]]=Introduction!$C$42,1,0)</f>
        <v>0</v>
      </c>
      <c r="N1082" s="48">
        <f>IF(Table2[[#This Row],[Ship Mode]]=Introduction!$C$44,1,0)</f>
        <v>1</v>
      </c>
      <c r="O1082" s="48">
        <f>IF(Table2[[#This Row],[Customer Segment]]=Introduction!$D$45,1,0)</f>
        <v>0</v>
      </c>
      <c r="P1082" s="48">
        <f>IF(Table2[[#This Row],[Customer Segment]]=Introduction!$D$42,1,0)</f>
        <v>0</v>
      </c>
      <c r="Q1082" s="48">
        <f>IF(Table2[[#This Row],[Customer Segment]]=Introduction!$D$44,1,0)</f>
        <v>0</v>
      </c>
      <c r="R1082" s="41">
        <v>355.84</v>
      </c>
      <c r="S10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customFormat="1" x14ac:dyDescent="0.2">
      <c r="A1083" s="1" t="s">
        <v>23</v>
      </c>
      <c r="B1083" s="1" t="s">
        <v>14</v>
      </c>
      <c r="C1083" s="1" t="s">
        <v>70</v>
      </c>
      <c r="D1083" s="46">
        <v>0.1</v>
      </c>
      <c r="E1083" s="46">
        <v>40.479999999999997</v>
      </c>
      <c r="F1083" s="46">
        <v>19.989999999999998</v>
      </c>
      <c r="G1083" s="46">
        <v>0.77</v>
      </c>
      <c r="H1083" s="46">
        <v>-580.32000000000005</v>
      </c>
      <c r="I1083" s="49">
        <f>IF(Table2[[#This Row],[Order Priority]]=Introduction!$B$42,1,0)</f>
        <v>0</v>
      </c>
      <c r="J1083" s="49">
        <f>IF(Table2[[#This Row],[Order Priority]]=Introduction!$B$43,1,0)</f>
        <v>0</v>
      </c>
      <c r="K1083" s="49">
        <f>IF(Table2[[#This Row],[Order Priority]]=Introduction!$B$44,1,0)</f>
        <v>1</v>
      </c>
      <c r="L1083" s="49">
        <f>IF(Table2[[#This Row],[Order Priority]]=Introduction!$B$45,1,0)</f>
        <v>0</v>
      </c>
      <c r="M1083" s="49">
        <f>IF(Table2[[#This Row],[Ship Mode]]=Introduction!$C$42,1,0)</f>
        <v>0</v>
      </c>
      <c r="N1083" s="48">
        <f>IF(Table2[[#This Row],[Ship Mode]]=Introduction!$C$44,1,0)</f>
        <v>1</v>
      </c>
      <c r="O1083" s="48">
        <f>IF(Table2[[#This Row],[Customer Segment]]=Introduction!$D$45,1,0)</f>
        <v>0</v>
      </c>
      <c r="P1083" s="48">
        <f>IF(Table2[[#This Row],[Customer Segment]]=Introduction!$D$42,1,0)</f>
        <v>0</v>
      </c>
      <c r="Q1083" s="48">
        <f>IF(Table2[[#This Row],[Customer Segment]]=Introduction!$D$44,1,0)</f>
        <v>0</v>
      </c>
      <c r="R1083" s="38">
        <v>1423.35</v>
      </c>
      <c r="S10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customFormat="1" x14ac:dyDescent="0.2">
      <c r="A1084" s="1" t="s">
        <v>92</v>
      </c>
      <c r="B1084" s="1" t="s">
        <v>63</v>
      </c>
      <c r="C1084" s="1" t="s">
        <v>3</v>
      </c>
      <c r="D1084" s="44">
        <v>0.06</v>
      </c>
      <c r="E1084" s="44">
        <v>17.670000000000002</v>
      </c>
      <c r="F1084" s="44">
        <v>8.99</v>
      </c>
      <c r="G1084" s="44">
        <v>0.47</v>
      </c>
      <c r="H1084" s="44">
        <v>38.06</v>
      </c>
      <c r="I1084" s="49">
        <f>IF(Table2[[#This Row],[Order Priority]]=Introduction!$B$42,1,0)</f>
        <v>0</v>
      </c>
      <c r="J1084" s="49">
        <f>IF(Table2[[#This Row],[Order Priority]]=Introduction!$B$43,1,0)</f>
        <v>0</v>
      </c>
      <c r="K1084" s="49">
        <f>IF(Table2[[#This Row],[Order Priority]]=Introduction!$B$44,1,0)</f>
        <v>0</v>
      </c>
      <c r="L1084" s="49">
        <f>IF(Table2[[#This Row],[Order Priority]]=Introduction!$B$45,1,0)</f>
        <v>1</v>
      </c>
      <c r="M1084" s="49">
        <f>IF(Table2[[#This Row],[Ship Mode]]=Introduction!$C$42,1,0)</f>
        <v>0</v>
      </c>
      <c r="N1084" s="48">
        <f>IF(Table2[[#This Row],[Ship Mode]]=Introduction!$C$44,1,0)</f>
        <v>0</v>
      </c>
      <c r="O1084" s="48">
        <f>IF(Table2[[#This Row],[Customer Segment]]=Introduction!$D$45,1,0)</f>
        <v>1</v>
      </c>
      <c r="P1084" s="48">
        <f>IF(Table2[[#This Row],[Customer Segment]]=Introduction!$D$42,1,0)</f>
        <v>0</v>
      </c>
      <c r="Q1084" s="48">
        <f>IF(Table2[[#This Row],[Customer Segment]]=Introduction!$D$44,1,0)</f>
        <v>0</v>
      </c>
      <c r="R1084" s="41">
        <v>69.959999999999994</v>
      </c>
      <c r="S10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customFormat="1" x14ac:dyDescent="0.2">
      <c r="A1085" s="1" t="s">
        <v>92</v>
      </c>
      <c r="B1085" s="1" t="s">
        <v>14</v>
      </c>
      <c r="C1085" s="1" t="s">
        <v>70</v>
      </c>
      <c r="D1085" s="46">
        <v>0</v>
      </c>
      <c r="E1085" s="46">
        <v>65.989999999999995</v>
      </c>
      <c r="F1085" s="46">
        <v>5.26</v>
      </c>
      <c r="G1085" s="46">
        <v>0.59</v>
      </c>
      <c r="H1085" s="46">
        <v>369.99869999999999</v>
      </c>
      <c r="I1085" s="49">
        <f>IF(Table2[[#This Row],[Order Priority]]=Introduction!$B$42,1,0)</f>
        <v>0</v>
      </c>
      <c r="J1085" s="49">
        <f>IF(Table2[[#This Row],[Order Priority]]=Introduction!$B$43,1,0)</f>
        <v>0</v>
      </c>
      <c r="K1085" s="49">
        <f>IF(Table2[[#This Row],[Order Priority]]=Introduction!$B$44,1,0)</f>
        <v>0</v>
      </c>
      <c r="L1085" s="49">
        <f>IF(Table2[[#This Row],[Order Priority]]=Introduction!$B$45,1,0)</f>
        <v>1</v>
      </c>
      <c r="M1085" s="49">
        <f>IF(Table2[[#This Row],[Ship Mode]]=Introduction!$C$42,1,0)</f>
        <v>0</v>
      </c>
      <c r="N1085" s="48">
        <f>IF(Table2[[#This Row],[Ship Mode]]=Introduction!$C$44,1,0)</f>
        <v>1</v>
      </c>
      <c r="O1085" s="48">
        <f>IF(Table2[[#This Row],[Customer Segment]]=Introduction!$D$45,1,0)</f>
        <v>0</v>
      </c>
      <c r="P1085" s="48">
        <f>IF(Table2[[#This Row],[Customer Segment]]=Introduction!$D$42,1,0)</f>
        <v>0</v>
      </c>
      <c r="Q1085" s="48">
        <f>IF(Table2[[#This Row],[Customer Segment]]=Introduction!$D$44,1,0)</f>
        <v>0</v>
      </c>
      <c r="R1085" s="38">
        <v>536.23</v>
      </c>
      <c r="S10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customFormat="1" x14ac:dyDescent="0.2">
      <c r="A1086" s="1" t="s">
        <v>92</v>
      </c>
      <c r="B1086" s="1" t="s">
        <v>14</v>
      </c>
      <c r="C1086" s="1" t="s">
        <v>70</v>
      </c>
      <c r="D1086" s="44">
        <v>0</v>
      </c>
      <c r="E1086" s="44">
        <v>65.989999999999995</v>
      </c>
      <c r="F1086" s="44">
        <v>5.26</v>
      </c>
      <c r="G1086" s="44">
        <v>0.59</v>
      </c>
      <c r="H1086" s="44">
        <v>542.25</v>
      </c>
      <c r="I1086" s="49">
        <f>IF(Table2[[#This Row],[Order Priority]]=Introduction!$B$42,1,0)</f>
        <v>0</v>
      </c>
      <c r="J1086" s="49">
        <f>IF(Table2[[#This Row],[Order Priority]]=Introduction!$B$43,1,0)</f>
        <v>0</v>
      </c>
      <c r="K1086" s="49">
        <f>IF(Table2[[#This Row],[Order Priority]]=Introduction!$B$44,1,0)</f>
        <v>0</v>
      </c>
      <c r="L1086" s="49">
        <f>IF(Table2[[#This Row],[Order Priority]]=Introduction!$B$45,1,0)</f>
        <v>1</v>
      </c>
      <c r="M1086" s="49">
        <f>IF(Table2[[#This Row],[Ship Mode]]=Introduction!$C$42,1,0)</f>
        <v>0</v>
      </c>
      <c r="N1086" s="48">
        <f>IF(Table2[[#This Row],[Ship Mode]]=Introduction!$C$44,1,0)</f>
        <v>1</v>
      </c>
      <c r="O1086" s="48">
        <f>IF(Table2[[#This Row],[Customer Segment]]=Introduction!$D$45,1,0)</f>
        <v>0</v>
      </c>
      <c r="P1086" s="48">
        <f>IF(Table2[[#This Row],[Customer Segment]]=Introduction!$D$42,1,0)</f>
        <v>0</v>
      </c>
      <c r="Q1086" s="48">
        <f>IF(Table2[[#This Row],[Customer Segment]]=Introduction!$D$44,1,0)</f>
        <v>0</v>
      </c>
      <c r="R1086" s="41">
        <v>2144.92</v>
      </c>
      <c r="S10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customFormat="1" x14ac:dyDescent="0.2">
      <c r="A1087" s="1" t="s">
        <v>92</v>
      </c>
      <c r="B1087" s="1" t="s">
        <v>14</v>
      </c>
      <c r="C1087" s="1" t="s">
        <v>3</v>
      </c>
      <c r="D1087" s="46">
        <v>0.03</v>
      </c>
      <c r="E1087" s="46">
        <v>27.48</v>
      </c>
      <c r="F1087" s="46">
        <v>4</v>
      </c>
      <c r="G1087" s="46">
        <v>0.75</v>
      </c>
      <c r="H1087" s="46">
        <v>-88.840800000000002</v>
      </c>
      <c r="I1087" s="49">
        <f>IF(Table2[[#This Row],[Order Priority]]=Introduction!$B$42,1,0)</f>
        <v>0</v>
      </c>
      <c r="J1087" s="49">
        <f>IF(Table2[[#This Row],[Order Priority]]=Introduction!$B$43,1,0)</f>
        <v>0</v>
      </c>
      <c r="K1087" s="49">
        <f>IF(Table2[[#This Row],[Order Priority]]=Introduction!$B$44,1,0)</f>
        <v>0</v>
      </c>
      <c r="L1087" s="49">
        <f>IF(Table2[[#This Row],[Order Priority]]=Introduction!$B$45,1,0)</f>
        <v>1</v>
      </c>
      <c r="M1087" s="49">
        <f>IF(Table2[[#This Row],[Ship Mode]]=Introduction!$C$42,1,0)</f>
        <v>0</v>
      </c>
      <c r="N1087" s="48">
        <f>IF(Table2[[#This Row],[Ship Mode]]=Introduction!$C$44,1,0)</f>
        <v>1</v>
      </c>
      <c r="O1087" s="48">
        <f>IF(Table2[[#This Row],[Customer Segment]]=Introduction!$D$45,1,0)</f>
        <v>1</v>
      </c>
      <c r="P1087" s="48">
        <f>IF(Table2[[#This Row],[Customer Segment]]=Introduction!$D$42,1,0)</f>
        <v>0</v>
      </c>
      <c r="Q1087" s="48">
        <f>IF(Table2[[#This Row],[Customer Segment]]=Introduction!$D$44,1,0)</f>
        <v>0</v>
      </c>
      <c r="R1087" s="38">
        <v>294.97000000000003</v>
      </c>
      <c r="S10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customFormat="1" x14ac:dyDescent="0.2">
      <c r="A1088" s="1" t="s">
        <v>92</v>
      </c>
      <c r="B1088" s="1" t="s">
        <v>14</v>
      </c>
      <c r="C1088" s="1" t="s">
        <v>3</v>
      </c>
      <c r="D1088" s="44">
        <v>0.1</v>
      </c>
      <c r="E1088" s="44">
        <v>179.99</v>
      </c>
      <c r="F1088" s="44">
        <v>19.989999999999998</v>
      </c>
      <c r="G1088" s="44">
        <v>0.48</v>
      </c>
      <c r="H1088" s="44">
        <v>1208.9903999999999</v>
      </c>
      <c r="I1088" s="49">
        <f>IF(Table2[[#This Row],[Order Priority]]=Introduction!$B$42,1,0)</f>
        <v>0</v>
      </c>
      <c r="J1088" s="49">
        <f>IF(Table2[[#This Row],[Order Priority]]=Introduction!$B$43,1,0)</f>
        <v>0</v>
      </c>
      <c r="K1088" s="49">
        <f>IF(Table2[[#This Row],[Order Priority]]=Introduction!$B$44,1,0)</f>
        <v>0</v>
      </c>
      <c r="L1088" s="49">
        <f>IF(Table2[[#This Row],[Order Priority]]=Introduction!$B$45,1,0)</f>
        <v>1</v>
      </c>
      <c r="M1088" s="49">
        <f>IF(Table2[[#This Row],[Ship Mode]]=Introduction!$C$42,1,0)</f>
        <v>0</v>
      </c>
      <c r="N1088" s="48">
        <f>IF(Table2[[#This Row],[Ship Mode]]=Introduction!$C$44,1,0)</f>
        <v>1</v>
      </c>
      <c r="O1088" s="48">
        <f>IF(Table2[[#This Row],[Customer Segment]]=Introduction!$D$45,1,0)</f>
        <v>1</v>
      </c>
      <c r="P1088" s="48">
        <f>IF(Table2[[#This Row],[Customer Segment]]=Introduction!$D$42,1,0)</f>
        <v>0</v>
      </c>
      <c r="Q1088" s="48">
        <f>IF(Table2[[#This Row],[Customer Segment]]=Introduction!$D$44,1,0)</f>
        <v>0</v>
      </c>
      <c r="R1088" s="41">
        <v>2458.0500000000002</v>
      </c>
      <c r="S10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customFormat="1" x14ac:dyDescent="0.2">
      <c r="A1089" s="1" t="s">
        <v>92</v>
      </c>
      <c r="B1089" s="1" t="s">
        <v>14</v>
      </c>
      <c r="C1089" s="1" t="s">
        <v>3</v>
      </c>
      <c r="D1089" s="46">
        <v>0.1</v>
      </c>
      <c r="E1089" s="46">
        <v>140.85</v>
      </c>
      <c r="F1089" s="46">
        <v>19.989999999999998</v>
      </c>
      <c r="G1089" s="46">
        <v>0.73</v>
      </c>
      <c r="H1089" s="46">
        <v>9.9911999999999992</v>
      </c>
      <c r="I1089" s="49">
        <f>IF(Table2[[#This Row],[Order Priority]]=Introduction!$B$42,1,0)</f>
        <v>0</v>
      </c>
      <c r="J1089" s="49">
        <f>IF(Table2[[#This Row],[Order Priority]]=Introduction!$B$43,1,0)</f>
        <v>0</v>
      </c>
      <c r="K1089" s="49">
        <f>IF(Table2[[#This Row],[Order Priority]]=Introduction!$B$44,1,0)</f>
        <v>0</v>
      </c>
      <c r="L1089" s="49">
        <f>IF(Table2[[#This Row],[Order Priority]]=Introduction!$B$45,1,0)</f>
        <v>1</v>
      </c>
      <c r="M1089" s="49">
        <f>IF(Table2[[#This Row],[Ship Mode]]=Introduction!$C$42,1,0)</f>
        <v>0</v>
      </c>
      <c r="N1089" s="48">
        <f>IF(Table2[[#This Row],[Ship Mode]]=Introduction!$C$44,1,0)</f>
        <v>1</v>
      </c>
      <c r="O1089" s="48">
        <f>IF(Table2[[#This Row],[Customer Segment]]=Introduction!$D$45,1,0)</f>
        <v>1</v>
      </c>
      <c r="P1089" s="48">
        <f>IF(Table2[[#This Row],[Customer Segment]]=Introduction!$D$42,1,0)</f>
        <v>0</v>
      </c>
      <c r="Q1089" s="48">
        <f>IF(Table2[[#This Row],[Customer Segment]]=Introduction!$D$44,1,0)</f>
        <v>0</v>
      </c>
      <c r="R1089" s="38">
        <v>2465.75</v>
      </c>
      <c r="S10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customFormat="1" x14ac:dyDescent="0.2">
      <c r="A1090" s="1" t="s">
        <v>46</v>
      </c>
      <c r="B1090" s="1" t="s">
        <v>2</v>
      </c>
      <c r="C1090" s="1" t="s">
        <v>15</v>
      </c>
      <c r="D1090" s="44">
        <v>0.05</v>
      </c>
      <c r="E1090" s="44">
        <v>291.73</v>
      </c>
      <c r="F1090" s="44">
        <v>48.8</v>
      </c>
      <c r="G1090" s="44">
        <v>0.56000000000000005</v>
      </c>
      <c r="H1090" s="44">
        <v>550.38080000000002</v>
      </c>
      <c r="I1090" s="49">
        <f>IF(Table2[[#This Row],[Order Priority]]=Introduction!$B$42,1,0)</f>
        <v>0</v>
      </c>
      <c r="J1090" s="49">
        <f>IF(Table2[[#This Row],[Order Priority]]=Introduction!$B$43,1,0)</f>
        <v>0</v>
      </c>
      <c r="K1090" s="49">
        <f>IF(Table2[[#This Row],[Order Priority]]=Introduction!$B$44,1,0)</f>
        <v>0</v>
      </c>
      <c r="L1090" s="49">
        <f>IF(Table2[[#This Row],[Order Priority]]=Introduction!$B$45,1,0)</f>
        <v>0</v>
      </c>
      <c r="M1090" s="49">
        <f>IF(Table2[[#This Row],[Ship Mode]]=Introduction!$C$42,1,0)</f>
        <v>1</v>
      </c>
      <c r="N1090" s="48">
        <f>IF(Table2[[#This Row],[Ship Mode]]=Introduction!$C$44,1,0)</f>
        <v>0</v>
      </c>
      <c r="O1090" s="48">
        <f>IF(Table2[[#This Row],[Customer Segment]]=Introduction!$D$45,1,0)</f>
        <v>0</v>
      </c>
      <c r="P1090" s="48">
        <f>IF(Table2[[#This Row],[Customer Segment]]=Introduction!$D$42,1,0)</f>
        <v>1</v>
      </c>
      <c r="Q1090" s="48">
        <f>IF(Table2[[#This Row],[Customer Segment]]=Introduction!$D$44,1,0)</f>
        <v>0</v>
      </c>
      <c r="R1090" s="41">
        <v>1818.41</v>
      </c>
      <c r="S10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customFormat="1" x14ac:dyDescent="0.2">
      <c r="A1091" s="1" t="s">
        <v>46</v>
      </c>
      <c r="B1091" s="1" t="s">
        <v>14</v>
      </c>
      <c r="C1091" s="1" t="s">
        <v>47</v>
      </c>
      <c r="D1091" s="46">
        <v>0.08</v>
      </c>
      <c r="E1091" s="46">
        <v>12.53</v>
      </c>
      <c r="F1091" s="46">
        <v>0.5</v>
      </c>
      <c r="G1091" s="46">
        <v>0.38</v>
      </c>
      <c r="H1091" s="46">
        <v>215.71799999999999</v>
      </c>
      <c r="I1091" s="49">
        <f>IF(Table2[[#This Row],[Order Priority]]=Introduction!$B$42,1,0)</f>
        <v>0</v>
      </c>
      <c r="J1091" s="49">
        <f>IF(Table2[[#This Row],[Order Priority]]=Introduction!$B$43,1,0)</f>
        <v>0</v>
      </c>
      <c r="K1091" s="49">
        <f>IF(Table2[[#This Row],[Order Priority]]=Introduction!$B$44,1,0)</f>
        <v>0</v>
      </c>
      <c r="L1091" s="49">
        <f>IF(Table2[[#This Row],[Order Priority]]=Introduction!$B$45,1,0)</f>
        <v>0</v>
      </c>
      <c r="M1091" s="49">
        <f>IF(Table2[[#This Row],[Ship Mode]]=Introduction!$C$42,1,0)</f>
        <v>0</v>
      </c>
      <c r="N1091" s="48">
        <f>IF(Table2[[#This Row],[Ship Mode]]=Introduction!$C$44,1,0)</f>
        <v>1</v>
      </c>
      <c r="O1091" s="48">
        <f>IF(Table2[[#This Row],[Customer Segment]]=Introduction!$D$45,1,0)</f>
        <v>0</v>
      </c>
      <c r="P1091" s="48">
        <f>IF(Table2[[#This Row],[Customer Segment]]=Introduction!$D$42,1,0)</f>
        <v>0</v>
      </c>
      <c r="Q1091" s="48">
        <f>IF(Table2[[#This Row],[Customer Segment]]=Introduction!$D$44,1,0)</f>
        <v>1</v>
      </c>
      <c r="R1091" s="38">
        <v>61.1</v>
      </c>
      <c r="S10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customFormat="1" x14ac:dyDescent="0.2">
      <c r="A1092" s="1" t="s">
        <v>46</v>
      </c>
      <c r="B1092" s="1" t="s">
        <v>14</v>
      </c>
      <c r="C1092" s="1" t="s">
        <v>47</v>
      </c>
      <c r="D1092" s="44">
        <v>0.02</v>
      </c>
      <c r="E1092" s="44">
        <v>178.47</v>
      </c>
      <c r="F1092" s="44">
        <v>19.989999999999998</v>
      </c>
      <c r="G1092" s="44">
        <v>0.55000000000000004</v>
      </c>
      <c r="H1092" s="44">
        <v>106.98480000000001</v>
      </c>
      <c r="I1092" s="49">
        <f>IF(Table2[[#This Row],[Order Priority]]=Introduction!$B$42,1,0)</f>
        <v>0</v>
      </c>
      <c r="J1092" s="49">
        <f>IF(Table2[[#This Row],[Order Priority]]=Introduction!$B$43,1,0)</f>
        <v>0</v>
      </c>
      <c r="K1092" s="49">
        <f>IF(Table2[[#This Row],[Order Priority]]=Introduction!$B$44,1,0)</f>
        <v>0</v>
      </c>
      <c r="L1092" s="49">
        <f>IF(Table2[[#This Row],[Order Priority]]=Introduction!$B$45,1,0)</f>
        <v>0</v>
      </c>
      <c r="M1092" s="49">
        <f>IF(Table2[[#This Row],[Ship Mode]]=Introduction!$C$42,1,0)</f>
        <v>0</v>
      </c>
      <c r="N1092" s="48">
        <f>IF(Table2[[#This Row],[Ship Mode]]=Introduction!$C$44,1,0)</f>
        <v>1</v>
      </c>
      <c r="O1092" s="48">
        <f>IF(Table2[[#This Row],[Customer Segment]]=Introduction!$D$45,1,0)</f>
        <v>0</v>
      </c>
      <c r="P1092" s="48">
        <f>IF(Table2[[#This Row],[Customer Segment]]=Introduction!$D$42,1,0)</f>
        <v>0</v>
      </c>
      <c r="Q1092" s="48">
        <f>IF(Table2[[#This Row],[Customer Segment]]=Introduction!$D$44,1,0)</f>
        <v>1</v>
      </c>
      <c r="R1092" s="41">
        <v>193.81</v>
      </c>
      <c r="S10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customFormat="1" x14ac:dyDescent="0.2">
      <c r="A1093" s="1" t="s">
        <v>1</v>
      </c>
      <c r="B1093" s="1" t="s">
        <v>14</v>
      </c>
      <c r="C1093" s="1" t="s">
        <v>3</v>
      </c>
      <c r="D1093" s="46">
        <v>0</v>
      </c>
      <c r="E1093" s="46">
        <v>4.42</v>
      </c>
      <c r="F1093" s="46">
        <v>4.99</v>
      </c>
      <c r="G1093" s="46">
        <v>0.38</v>
      </c>
      <c r="H1093" s="46">
        <v>-59.82</v>
      </c>
      <c r="I1093" s="49">
        <f>IF(Table2[[#This Row],[Order Priority]]=Introduction!$B$42,1,0)</f>
        <v>1</v>
      </c>
      <c r="J1093" s="49">
        <f>IF(Table2[[#This Row],[Order Priority]]=Introduction!$B$43,1,0)</f>
        <v>0</v>
      </c>
      <c r="K1093" s="49">
        <f>IF(Table2[[#This Row],[Order Priority]]=Introduction!$B$44,1,0)</f>
        <v>0</v>
      </c>
      <c r="L1093" s="49">
        <f>IF(Table2[[#This Row],[Order Priority]]=Introduction!$B$45,1,0)</f>
        <v>0</v>
      </c>
      <c r="M1093" s="49">
        <f>IF(Table2[[#This Row],[Ship Mode]]=Introduction!$C$42,1,0)</f>
        <v>0</v>
      </c>
      <c r="N1093" s="48">
        <f>IF(Table2[[#This Row],[Ship Mode]]=Introduction!$C$44,1,0)</f>
        <v>1</v>
      </c>
      <c r="O1093" s="48">
        <f>IF(Table2[[#This Row],[Customer Segment]]=Introduction!$D$45,1,0)</f>
        <v>1</v>
      </c>
      <c r="P1093" s="48">
        <f>IF(Table2[[#This Row],[Customer Segment]]=Introduction!$D$42,1,0)</f>
        <v>0</v>
      </c>
      <c r="Q1093" s="48">
        <f>IF(Table2[[#This Row],[Customer Segment]]=Introduction!$D$44,1,0)</f>
        <v>0</v>
      </c>
      <c r="R1093" s="38">
        <v>33.47</v>
      </c>
      <c r="S10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customFormat="1" x14ac:dyDescent="0.2">
      <c r="A1094" s="1" t="s">
        <v>1</v>
      </c>
      <c r="B1094" s="1" t="s">
        <v>63</v>
      </c>
      <c r="C1094" s="1" t="s">
        <v>70</v>
      </c>
      <c r="D1094" s="44">
        <v>0.01</v>
      </c>
      <c r="E1094" s="44">
        <v>42.98</v>
      </c>
      <c r="F1094" s="44">
        <v>4.62</v>
      </c>
      <c r="G1094" s="44">
        <v>0.56000000000000005</v>
      </c>
      <c r="H1094" s="44">
        <v>285.47370000000001</v>
      </c>
      <c r="I1094" s="49">
        <f>IF(Table2[[#This Row],[Order Priority]]=Introduction!$B$42,1,0)</f>
        <v>1</v>
      </c>
      <c r="J1094" s="49">
        <f>IF(Table2[[#This Row],[Order Priority]]=Introduction!$B$43,1,0)</f>
        <v>0</v>
      </c>
      <c r="K1094" s="49">
        <f>IF(Table2[[#This Row],[Order Priority]]=Introduction!$B$44,1,0)</f>
        <v>0</v>
      </c>
      <c r="L1094" s="49">
        <f>IF(Table2[[#This Row],[Order Priority]]=Introduction!$B$45,1,0)</f>
        <v>0</v>
      </c>
      <c r="M1094" s="49">
        <f>IF(Table2[[#This Row],[Ship Mode]]=Introduction!$C$42,1,0)</f>
        <v>0</v>
      </c>
      <c r="N1094" s="48">
        <f>IF(Table2[[#This Row],[Ship Mode]]=Introduction!$C$44,1,0)</f>
        <v>0</v>
      </c>
      <c r="O1094" s="48">
        <f>IF(Table2[[#This Row],[Customer Segment]]=Introduction!$D$45,1,0)</f>
        <v>0</v>
      </c>
      <c r="P1094" s="48">
        <f>IF(Table2[[#This Row],[Customer Segment]]=Introduction!$D$42,1,0)</f>
        <v>0</v>
      </c>
      <c r="Q1094" s="48">
        <f>IF(Table2[[#This Row],[Customer Segment]]=Introduction!$D$44,1,0)</f>
        <v>0</v>
      </c>
      <c r="R1094" s="41">
        <v>413.73</v>
      </c>
      <c r="S10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customFormat="1" x14ac:dyDescent="0.2">
      <c r="A1095" s="1" t="s">
        <v>1</v>
      </c>
      <c r="B1095" s="1" t="s">
        <v>14</v>
      </c>
      <c r="C1095" s="1" t="s">
        <v>70</v>
      </c>
      <c r="D1095" s="46">
        <v>7.0000000000000007E-2</v>
      </c>
      <c r="E1095" s="46">
        <v>2.94</v>
      </c>
      <c r="F1095" s="46">
        <v>0.81</v>
      </c>
      <c r="G1095" s="46">
        <v>0.4</v>
      </c>
      <c r="H1095" s="46">
        <v>-93.927400000000006</v>
      </c>
      <c r="I1095" s="49">
        <f>IF(Table2[[#This Row],[Order Priority]]=Introduction!$B$42,1,0)</f>
        <v>1</v>
      </c>
      <c r="J1095" s="49">
        <f>IF(Table2[[#This Row],[Order Priority]]=Introduction!$B$43,1,0)</f>
        <v>0</v>
      </c>
      <c r="K1095" s="49">
        <f>IF(Table2[[#This Row],[Order Priority]]=Introduction!$B$44,1,0)</f>
        <v>0</v>
      </c>
      <c r="L1095" s="49">
        <f>IF(Table2[[#This Row],[Order Priority]]=Introduction!$B$45,1,0)</f>
        <v>0</v>
      </c>
      <c r="M1095" s="49">
        <f>IF(Table2[[#This Row],[Ship Mode]]=Introduction!$C$42,1,0)</f>
        <v>0</v>
      </c>
      <c r="N1095" s="48">
        <f>IF(Table2[[#This Row],[Ship Mode]]=Introduction!$C$44,1,0)</f>
        <v>1</v>
      </c>
      <c r="O1095" s="48">
        <f>IF(Table2[[#This Row],[Customer Segment]]=Introduction!$D$45,1,0)</f>
        <v>0</v>
      </c>
      <c r="P1095" s="48">
        <f>IF(Table2[[#This Row],[Customer Segment]]=Introduction!$D$42,1,0)</f>
        <v>0</v>
      </c>
      <c r="Q1095" s="48">
        <f>IF(Table2[[#This Row],[Customer Segment]]=Introduction!$D$44,1,0)</f>
        <v>0</v>
      </c>
      <c r="R1095" s="38">
        <v>29.88</v>
      </c>
      <c r="S10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customFormat="1" x14ac:dyDescent="0.2">
      <c r="A1096" s="1" t="s">
        <v>1</v>
      </c>
      <c r="B1096" s="1" t="s">
        <v>14</v>
      </c>
      <c r="C1096" s="1" t="s">
        <v>15</v>
      </c>
      <c r="D1096" s="44">
        <v>0.05</v>
      </c>
      <c r="E1096" s="44">
        <v>35.44</v>
      </c>
      <c r="F1096" s="44">
        <v>5.09</v>
      </c>
      <c r="G1096" s="44">
        <v>0.38</v>
      </c>
      <c r="H1096" s="44">
        <v>240.17519999999999</v>
      </c>
      <c r="I1096" s="49">
        <f>IF(Table2[[#This Row],[Order Priority]]=Introduction!$B$42,1,0)</f>
        <v>1</v>
      </c>
      <c r="J1096" s="49">
        <f>IF(Table2[[#This Row],[Order Priority]]=Introduction!$B$43,1,0)</f>
        <v>0</v>
      </c>
      <c r="K1096" s="49">
        <f>IF(Table2[[#This Row],[Order Priority]]=Introduction!$B$44,1,0)</f>
        <v>0</v>
      </c>
      <c r="L1096" s="49">
        <f>IF(Table2[[#This Row],[Order Priority]]=Introduction!$B$45,1,0)</f>
        <v>0</v>
      </c>
      <c r="M1096" s="49">
        <f>IF(Table2[[#This Row],[Ship Mode]]=Introduction!$C$42,1,0)</f>
        <v>0</v>
      </c>
      <c r="N1096" s="48">
        <f>IF(Table2[[#This Row],[Ship Mode]]=Introduction!$C$44,1,0)</f>
        <v>1</v>
      </c>
      <c r="O1096" s="48">
        <f>IF(Table2[[#This Row],[Customer Segment]]=Introduction!$D$45,1,0)</f>
        <v>0</v>
      </c>
      <c r="P1096" s="48">
        <f>IF(Table2[[#This Row],[Customer Segment]]=Introduction!$D$42,1,0)</f>
        <v>1</v>
      </c>
      <c r="Q1096" s="48">
        <f>IF(Table2[[#This Row],[Customer Segment]]=Introduction!$D$44,1,0)</f>
        <v>0</v>
      </c>
      <c r="R1096" s="41">
        <v>348.08</v>
      </c>
      <c r="S10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customFormat="1" x14ac:dyDescent="0.2">
      <c r="A1097" s="1" t="s">
        <v>23</v>
      </c>
      <c r="B1097" s="1" t="s">
        <v>14</v>
      </c>
      <c r="C1097" s="1" t="s">
        <v>15</v>
      </c>
      <c r="D1097" s="46">
        <v>0.06</v>
      </c>
      <c r="E1097" s="46">
        <v>40.97</v>
      </c>
      <c r="F1097" s="46">
        <v>1.99</v>
      </c>
      <c r="G1097" s="46">
        <v>0.42</v>
      </c>
      <c r="H1097" s="46">
        <v>341.19810000000001</v>
      </c>
      <c r="I1097" s="49">
        <f>IF(Table2[[#This Row],[Order Priority]]=Introduction!$B$42,1,0)</f>
        <v>0</v>
      </c>
      <c r="J1097" s="49">
        <f>IF(Table2[[#This Row],[Order Priority]]=Introduction!$B$43,1,0)</f>
        <v>0</v>
      </c>
      <c r="K1097" s="49">
        <f>IF(Table2[[#This Row],[Order Priority]]=Introduction!$B$44,1,0)</f>
        <v>1</v>
      </c>
      <c r="L1097" s="49">
        <f>IF(Table2[[#This Row],[Order Priority]]=Introduction!$B$45,1,0)</f>
        <v>0</v>
      </c>
      <c r="M1097" s="49">
        <f>IF(Table2[[#This Row],[Ship Mode]]=Introduction!$C$42,1,0)</f>
        <v>0</v>
      </c>
      <c r="N1097" s="48">
        <f>IF(Table2[[#This Row],[Ship Mode]]=Introduction!$C$44,1,0)</f>
        <v>1</v>
      </c>
      <c r="O1097" s="48">
        <f>IF(Table2[[#This Row],[Customer Segment]]=Introduction!$D$45,1,0)</f>
        <v>0</v>
      </c>
      <c r="P1097" s="48">
        <f>IF(Table2[[#This Row],[Customer Segment]]=Introduction!$D$42,1,0)</f>
        <v>1</v>
      </c>
      <c r="Q1097" s="48">
        <f>IF(Table2[[#This Row],[Customer Segment]]=Introduction!$D$44,1,0)</f>
        <v>0</v>
      </c>
      <c r="R1097" s="38">
        <v>494.49</v>
      </c>
      <c r="S10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customFormat="1" x14ac:dyDescent="0.2">
      <c r="A1098" s="1" t="s">
        <v>92</v>
      </c>
      <c r="B1098" s="1" t="s">
        <v>14</v>
      </c>
      <c r="C1098" s="1" t="s">
        <v>47</v>
      </c>
      <c r="D1098" s="44">
        <v>0.05</v>
      </c>
      <c r="E1098" s="44">
        <v>35.89</v>
      </c>
      <c r="F1098" s="44">
        <v>14.72</v>
      </c>
      <c r="G1098" s="44">
        <v>0.4</v>
      </c>
      <c r="H1098" s="44">
        <v>22.866</v>
      </c>
      <c r="I1098" s="49">
        <f>IF(Table2[[#This Row],[Order Priority]]=Introduction!$B$42,1,0)</f>
        <v>0</v>
      </c>
      <c r="J1098" s="49">
        <f>IF(Table2[[#This Row],[Order Priority]]=Introduction!$B$43,1,0)</f>
        <v>0</v>
      </c>
      <c r="K1098" s="49">
        <f>IF(Table2[[#This Row],[Order Priority]]=Introduction!$B$44,1,0)</f>
        <v>0</v>
      </c>
      <c r="L1098" s="49">
        <f>IF(Table2[[#This Row],[Order Priority]]=Introduction!$B$45,1,0)</f>
        <v>1</v>
      </c>
      <c r="M1098" s="49">
        <f>IF(Table2[[#This Row],[Ship Mode]]=Introduction!$C$42,1,0)</f>
        <v>0</v>
      </c>
      <c r="N1098" s="48">
        <f>IF(Table2[[#This Row],[Ship Mode]]=Introduction!$C$44,1,0)</f>
        <v>1</v>
      </c>
      <c r="O1098" s="48">
        <f>IF(Table2[[#This Row],[Customer Segment]]=Introduction!$D$45,1,0)</f>
        <v>0</v>
      </c>
      <c r="P1098" s="48">
        <f>IF(Table2[[#This Row],[Customer Segment]]=Introduction!$D$42,1,0)</f>
        <v>0</v>
      </c>
      <c r="Q1098" s="48">
        <f>IF(Table2[[#This Row],[Customer Segment]]=Introduction!$D$44,1,0)</f>
        <v>1</v>
      </c>
      <c r="R1098" s="41">
        <v>680.39</v>
      </c>
      <c r="S10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customFormat="1" x14ac:dyDescent="0.2">
      <c r="A1099" s="1" t="s">
        <v>92</v>
      </c>
      <c r="B1099" s="1" t="s">
        <v>14</v>
      </c>
      <c r="C1099" s="1" t="s">
        <v>47</v>
      </c>
      <c r="D1099" s="46">
        <v>0</v>
      </c>
      <c r="E1099" s="46">
        <v>11.48</v>
      </c>
      <c r="F1099" s="46">
        <v>5.43</v>
      </c>
      <c r="G1099" s="46">
        <v>0.36</v>
      </c>
      <c r="H1099" s="46">
        <v>115.72799999999999</v>
      </c>
      <c r="I1099" s="49">
        <f>IF(Table2[[#This Row],[Order Priority]]=Introduction!$B$42,1,0)</f>
        <v>0</v>
      </c>
      <c r="J1099" s="49">
        <f>IF(Table2[[#This Row],[Order Priority]]=Introduction!$B$43,1,0)</f>
        <v>0</v>
      </c>
      <c r="K1099" s="49">
        <f>IF(Table2[[#This Row],[Order Priority]]=Introduction!$B$44,1,0)</f>
        <v>0</v>
      </c>
      <c r="L1099" s="49">
        <f>IF(Table2[[#This Row],[Order Priority]]=Introduction!$B$45,1,0)</f>
        <v>1</v>
      </c>
      <c r="M1099" s="49">
        <f>IF(Table2[[#This Row],[Ship Mode]]=Introduction!$C$42,1,0)</f>
        <v>0</v>
      </c>
      <c r="N1099" s="48">
        <f>IF(Table2[[#This Row],[Ship Mode]]=Introduction!$C$44,1,0)</f>
        <v>1</v>
      </c>
      <c r="O1099" s="48">
        <f>IF(Table2[[#This Row],[Customer Segment]]=Introduction!$D$45,1,0)</f>
        <v>0</v>
      </c>
      <c r="P1099" s="48">
        <f>IF(Table2[[#This Row],[Customer Segment]]=Introduction!$D$42,1,0)</f>
        <v>0</v>
      </c>
      <c r="Q1099" s="48">
        <f>IF(Table2[[#This Row],[Customer Segment]]=Introduction!$D$44,1,0)</f>
        <v>1</v>
      </c>
      <c r="R1099" s="38">
        <v>75.52</v>
      </c>
      <c r="S10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customFormat="1" x14ac:dyDescent="0.2">
      <c r="A1100" s="1" t="s">
        <v>46</v>
      </c>
      <c r="B1100" s="1" t="s">
        <v>14</v>
      </c>
      <c r="C1100" s="1" t="s">
        <v>15</v>
      </c>
      <c r="D1100" s="44">
        <v>7.0000000000000007E-2</v>
      </c>
      <c r="E1100" s="44">
        <v>3.98</v>
      </c>
      <c r="F1100" s="44">
        <v>5.26</v>
      </c>
      <c r="G1100" s="44">
        <v>0.38</v>
      </c>
      <c r="H1100" s="44">
        <v>-59.963760000000001</v>
      </c>
      <c r="I1100" s="49">
        <f>IF(Table2[[#This Row],[Order Priority]]=Introduction!$B$42,1,0)</f>
        <v>0</v>
      </c>
      <c r="J1100" s="49">
        <f>IF(Table2[[#This Row],[Order Priority]]=Introduction!$B$43,1,0)</f>
        <v>0</v>
      </c>
      <c r="K1100" s="49">
        <f>IF(Table2[[#This Row],[Order Priority]]=Introduction!$B$44,1,0)</f>
        <v>0</v>
      </c>
      <c r="L1100" s="49">
        <f>IF(Table2[[#This Row],[Order Priority]]=Introduction!$B$45,1,0)</f>
        <v>0</v>
      </c>
      <c r="M1100" s="49">
        <f>IF(Table2[[#This Row],[Ship Mode]]=Introduction!$C$42,1,0)</f>
        <v>0</v>
      </c>
      <c r="N1100" s="48">
        <f>IF(Table2[[#This Row],[Ship Mode]]=Introduction!$C$44,1,0)</f>
        <v>1</v>
      </c>
      <c r="O1100" s="48">
        <f>IF(Table2[[#This Row],[Customer Segment]]=Introduction!$D$45,1,0)</f>
        <v>0</v>
      </c>
      <c r="P1100" s="48">
        <f>IF(Table2[[#This Row],[Customer Segment]]=Introduction!$D$42,1,0)</f>
        <v>1</v>
      </c>
      <c r="Q1100" s="48">
        <f>IF(Table2[[#This Row],[Customer Segment]]=Introduction!$D$44,1,0)</f>
        <v>0</v>
      </c>
      <c r="R1100" s="41">
        <v>29.77</v>
      </c>
      <c r="S11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customFormat="1" x14ac:dyDescent="0.2">
      <c r="A1101" s="1" t="s">
        <v>46</v>
      </c>
      <c r="B1101" s="1" t="s">
        <v>14</v>
      </c>
      <c r="C1101" s="1" t="s">
        <v>15</v>
      </c>
      <c r="D1101" s="46">
        <v>7.0000000000000007E-2</v>
      </c>
      <c r="E1101" s="46">
        <v>12.22</v>
      </c>
      <c r="F1101" s="46">
        <v>2.85</v>
      </c>
      <c r="G1101" s="46">
        <v>0.55000000000000004</v>
      </c>
      <c r="H1101" s="46">
        <v>89.4148</v>
      </c>
      <c r="I1101" s="49">
        <f>IF(Table2[[#This Row],[Order Priority]]=Introduction!$B$42,1,0)</f>
        <v>0</v>
      </c>
      <c r="J1101" s="49">
        <f>IF(Table2[[#This Row],[Order Priority]]=Introduction!$B$43,1,0)</f>
        <v>0</v>
      </c>
      <c r="K1101" s="49">
        <f>IF(Table2[[#This Row],[Order Priority]]=Introduction!$B$44,1,0)</f>
        <v>0</v>
      </c>
      <c r="L1101" s="49">
        <f>IF(Table2[[#This Row],[Order Priority]]=Introduction!$B$45,1,0)</f>
        <v>0</v>
      </c>
      <c r="M1101" s="49">
        <f>IF(Table2[[#This Row],[Ship Mode]]=Introduction!$C$42,1,0)</f>
        <v>0</v>
      </c>
      <c r="N1101" s="48">
        <f>IF(Table2[[#This Row],[Ship Mode]]=Introduction!$C$44,1,0)</f>
        <v>1</v>
      </c>
      <c r="O1101" s="48">
        <f>IF(Table2[[#This Row],[Customer Segment]]=Introduction!$D$45,1,0)</f>
        <v>0</v>
      </c>
      <c r="P1101" s="48">
        <f>IF(Table2[[#This Row],[Customer Segment]]=Introduction!$D$42,1,0)</f>
        <v>1</v>
      </c>
      <c r="Q1101" s="48">
        <f>IF(Table2[[#This Row],[Customer Segment]]=Introduction!$D$44,1,0)</f>
        <v>0</v>
      </c>
      <c r="R1101" s="38">
        <v>147.19</v>
      </c>
      <c r="S11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customFormat="1" x14ac:dyDescent="0.2">
      <c r="A1102" s="1" t="s">
        <v>46</v>
      </c>
      <c r="B1102" s="1" t="s">
        <v>14</v>
      </c>
      <c r="C1102" s="1" t="s">
        <v>47</v>
      </c>
      <c r="D1102" s="44">
        <v>0.08</v>
      </c>
      <c r="E1102" s="44">
        <v>4.55</v>
      </c>
      <c r="F1102" s="44">
        <v>1.49</v>
      </c>
      <c r="G1102" s="44">
        <v>0.35</v>
      </c>
      <c r="H1102" s="44">
        <v>27.0273</v>
      </c>
      <c r="I1102" s="49">
        <f>IF(Table2[[#This Row],[Order Priority]]=Introduction!$B$42,1,0)</f>
        <v>0</v>
      </c>
      <c r="J1102" s="49">
        <f>IF(Table2[[#This Row],[Order Priority]]=Introduction!$B$43,1,0)</f>
        <v>0</v>
      </c>
      <c r="K1102" s="49">
        <f>IF(Table2[[#This Row],[Order Priority]]=Introduction!$B$44,1,0)</f>
        <v>0</v>
      </c>
      <c r="L1102" s="49">
        <f>IF(Table2[[#This Row],[Order Priority]]=Introduction!$B$45,1,0)</f>
        <v>0</v>
      </c>
      <c r="M1102" s="49">
        <f>IF(Table2[[#This Row],[Ship Mode]]=Introduction!$C$42,1,0)</f>
        <v>0</v>
      </c>
      <c r="N1102" s="48">
        <f>IF(Table2[[#This Row],[Ship Mode]]=Introduction!$C$44,1,0)</f>
        <v>1</v>
      </c>
      <c r="O1102" s="48">
        <f>IF(Table2[[#This Row],[Customer Segment]]=Introduction!$D$45,1,0)</f>
        <v>0</v>
      </c>
      <c r="P1102" s="48">
        <f>IF(Table2[[#This Row],[Customer Segment]]=Introduction!$D$42,1,0)</f>
        <v>0</v>
      </c>
      <c r="Q1102" s="48">
        <f>IF(Table2[[#This Row],[Customer Segment]]=Introduction!$D$44,1,0)</f>
        <v>1</v>
      </c>
      <c r="R1102" s="41">
        <v>39.17</v>
      </c>
      <c r="S11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customFormat="1" x14ac:dyDescent="0.2">
      <c r="A1103" s="1" t="s">
        <v>46</v>
      </c>
      <c r="B1103" s="1" t="s">
        <v>2</v>
      </c>
      <c r="C1103" s="1" t="s">
        <v>70</v>
      </c>
      <c r="D1103" s="46">
        <v>0.04</v>
      </c>
      <c r="E1103" s="46">
        <v>70.98</v>
      </c>
      <c r="F1103" s="46">
        <v>26.74</v>
      </c>
      <c r="G1103" s="46">
        <v>0.6</v>
      </c>
      <c r="H1103" s="46">
        <v>-84.628799999999998</v>
      </c>
      <c r="I1103" s="49">
        <f>IF(Table2[[#This Row],[Order Priority]]=Introduction!$B$42,1,0)</f>
        <v>0</v>
      </c>
      <c r="J1103" s="49">
        <f>IF(Table2[[#This Row],[Order Priority]]=Introduction!$B$43,1,0)</f>
        <v>0</v>
      </c>
      <c r="K1103" s="49">
        <f>IF(Table2[[#This Row],[Order Priority]]=Introduction!$B$44,1,0)</f>
        <v>0</v>
      </c>
      <c r="L1103" s="49">
        <f>IF(Table2[[#This Row],[Order Priority]]=Introduction!$B$45,1,0)</f>
        <v>0</v>
      </c>
      <c r="M1103" s="49">
        <f>IF(Table2[[#This Row],[Ship Mode]]=Introduction!$C$42,1,0)</f>
        <v>1</v>
      </c>
      <c r="N1103" s="48">
        <f>IF(Table2[[#This Row],[Ship Mode]]=Introduction!$C$44,1,0)</f>
        <v>0</v>
      </c>
      <c r="O1103" s="48">
        <f>IF(Table2[[#This Row],[Customer Segment]]=Introduction!$D$45,1,0)</f>
        <v>0</v>
      </c>
      <c r="P1103" s="48">
        <f>IF(Table2[[#This Row],[Customer Segment]]=Introduction!$D$42,1,0)</f>
        <v>0</v>
      </c>
      <c r="Q1103" s="48">
        <f>IF(Table2[[#This Row],[Customer Segment]]=Introduction!$D$44,1,0)</f>
        <v>0</v>
      </c>
      <c r="R1103" s="38">
        <v>1345.33</v>
      </c>
      <c r="S11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customFormat="1" x14ac:dyDescent="0.2">
      <c r="A1104" s="1" t="s">
        <v>1</v>
      </c>
      <c r="B1104" s="1" t="s">
        <v>14</v>
      </c>
      <c r="C1104" s="1" t="s">
        <v>47</v>
      </c>
      <c r="D1104" s="44">
        <v>0.06</v>
      </c>
      <c r="E1104" s="44">
        <v>8.57</v>
      </c>
      <c r="F1104" s="44">
        <v>6.14</v>
      </c>
      <c r="G1104" s="44">
        <v>0.59</v>
      </c>
      <c r="H1104" s="44">
        <v>105.678</v>
      </c>
      <c r="I1104" s="49">
        <f>IF(Table2[[#This Row],[Order Priority]]=Introduction!$B$42,1,0)</f>
        <v>1</v>
      </c>
      <c r="J1104" s="49">
        <f>IF(Table2[[#This Row],[Order Priority]]=Introduction!$B$43,1,0)</f>
        <v>0</v>
      </c>
      <c r="K1104" s="49">
        <f>IF(Table2[[#This Row],[Order Priority]]=Introduction!$B$44,1,0)</f>
        <v>0</v>
      </c>
      <c r="L1104" s="49">
        <f>IF(Table2[[#This Row],[Order Priority]]=Introduction!$B$45,1,0)</f>
        <v>0</v>
      </c>
      <c r="M1104" s="49">
        <f>IF(Table2[[#This Row],[Ship Mode]]=Introduction!$C$42,1,0)</f>
        <v>0</v>
      </c>
      <c r="N1104" s="48">
        <f>IF(Table2[[#This Row],[Ship Mode]]=Introduction!$C$44,1,0)</f>
        <v>1</v>
      </c>
      <c r="O1104" s="48">
        <f>IF(Table2[[#This Row],[Customer Segment]]=Introduction!$D$45,1,0)</f>
        <v>0</v>
      </c>
      <c r="P1104" s="48">
        <f>IF(Table2[[#This Row],[Customer Segment]]=Introduction!$D$42,1,0)</f>
        <v>0</v>
      </c>
      <c r="Q1104" s="48">
        <f>IF(Table2[[#This Row],[Customer Segment]]=Introduction!$D$44,1,0)</f>
        <v>1</v>
      </c>
      <c r="R1104" s="41">
        <v>94.97</v>
      </c>
      <c r="S11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customFormat="1" x14ac:dyDescent="0.2">
      <c r="A1105" s="1" t="s">
        <v>1</v>
      </c>
      <c r="B1105" s="1" t="s">
        <v>2</v>
      </c>
      <c r="C1105" s="1" t="s">
        <v>15</v>
      </c>
      <c r="D1105" s="46">
        <v>7.0000000000000007E-2</v>
      </c>
      <c r="E1105" s="46">
        <v>400.97</v>
      </c>
      <c r="F1105" s="46">
        <v>48.26</v>
      </c>
      <c r="G1105" s="46">
        <v>0.36</v>
      </c>
      <c r="H1105" s="46">
        <v>2581.5590999999999</v>
      </c>
      <c r="I1105" s="49">
        <f>IF(Table2[[#This Row],[Order Priority]]=Introduction!$B$42,1,0)</f>
        <v>1</v>
      </c>
      <c r="J1105" s="49">
        <f>IF(Table2[[#This Row],[Order Priority]]=Introduction!$B$43,1,0)</f>
        <v>0</v>
      </c>
      <c r="K1105" s="49">
        <f>IF(Table2[[#This Row],[Order Priority]]=Introduction!$B$44,1,0)</f>
        <v>0</v>
      </c>
      <c r="L1105" s="49">
        <f>IF(Table2[[#This Row],[Order Priority]]=Introduction!$B$45,1,0)</f>
        <v>0</v>
      </c>
      <c r="M1105" s="49">
        <f>IF(Table2[[#This Row],[Ship Mode]]=Introduction!$C$42,1,0)</f>
        <v>1</v>
      </c>
      <c r="N1105" s="48">
        <f>IF(Table2[[#This Row],[Ship Mode]]=Introduction!$C$44,1,0)</f>
        <v>0</v>
      </c>
      <c r="O1105" s="48">
        <f>IF(Table2[[#This Row],[Customer Segment]]=Introduction!$D$45,1,0)</f>
        <v>0</v>
      </c>
      <c r="P1105" s="48">
        <f>IF(Table2[[#This Row],[Customer Segment]]=Introduction!$D$42,1,0)</f>
        <v>1</v>
      </c>
      <c r="Q1105" s="48">
        <f>IF(Table2[[#This Row],[Customer Segment]]=Introduction!$D$44,1,0)</f>
        <v>0</v>
      </c>
      <c r="R1105" s="38">
        <v>3741.39</v>
      </c>
      <c r="S11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customFormat="1" x14ac:dyDescent="0.2">
      <c r="A1106" s="1" t="s">
        <v>1</v>
      </c>
      <c r="B1106" s="1" t="s">
        <v>63</v>
      </c>
      <c r="C1106" s="1" t="s">
        <v>15</v>
      </c>
      <c r="D1106" s="44">
        <v>0.1</v>
      </c>
      <c r="E1106" s="44">
        <v>120.98</v>
      </c>
      <c r="F1106" s="44">
        <v>9.07</v>
      </c>
      <c r="G1106" s="44">
        <v>0.35</v>
      </c>
      <c r="H1106" s="44">
        <v>297.45715999999999</v>
      </c>
      <c r="I1106" s="49">
        <f>IF(Table2[[#This Row],[Order Priority]]=Introduction!$B$42,1,0)</f>
        <v>1</v>
      </c>
      <c r="J1106" s="49">
        <f>IF(Table2[[#This Row],[Order Priority]]=Introduction!$B$43,1,0)</f>
        <v>0</v>
      </c>
      <c r="K1106" s="49">
        <f>IF(Table2[[#This Row],[Order Priority]]=Introduction!$B$44,1,0)</f>
        <v>0</v>
      </c>
      <c r="L1106" s="49">
        <f>IF(Table2[[#This Row],[Order Priority]]=Introduction!$B$45,1,0)</f>
        <v>0</v>
      </c>
      <c r="M1106" s="49">
        <f>IF(Table2[[#This Row],[Ship Mode]]=Introduction!$C$42,1,0)</f>
        <v>0</v>
      </c>
      <c r="N1106" s="48">
        <f>IF(Table2[[#This Row],[Ship Mode]]=Introduction!$C$44,1,0)</f>
        <v>0</v>
      </c>
      <c r="O1106" s="48">
        <f>IF(Table2[[#This Row],[Customer Segment]]=Introduction!$D$45,1,0)</f>
        <v>0</v>
      </c>
      <c r="P1106" s="48">
        <f>IF(Table2[[#This Row],[Customer Segment]]=Introduction!$D$42,1,0)</f>
        <v>1</v>
      </c>
      <c r="Q1106" s="48">
        <f>IF(Table2[[#This Row],[Customer Segment]]=Introduction!$D$44,1,0)</f>
        <v>0</v>
      </c>
      <c r="R1106" s="41">
        <v>568.24</v>
      </c>
      <c r="S11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customFormat="1" x14ac:dyDescent="0.2">
      <c r="A1107" s="1" t="s">
        <v>1</v>
      </c>
      <c r="B1107" s="1" t="s">
        <v>63</v>
      </c>
      <c r="C1107" s="1" t="s">
        <v>15</v>
      </c>
      <c r="D1107" s="46">
        <v>0.02</v>
      </c>
      <c r="E1107" s="46">
        <v>152.47999999999999</v>
      </c>
      <c r="F1107" s="46">
        <v>6.5</v>
      </c>
      <c r="G1107" s="46">
        <v>0.74</v>
      </c>
      <c r="H1107" s="46">
        <v>-564.60239999999999</v>
      </c>
      <c r="I1107" s="49">
        <f>IF(Table2[[#This Row],[Order Priority]]=Introduction!$B$42,1,0)</f>
        <v>1</v>
      </c>
      <c r="J1107" s="49">
        <f>IF(Table2[[#This Row],[Order Priority]]=Introduction!$B$43,1,0)</f>
        <v>0</v>
      </c>
      <c r="K1107" s="49">
        <f>IF(Table2[[#This Row],[Order Priority]]=Introduction!$B$44,1,0)</f>
        <v>0</v>
      </c>
      <c r="L1107" s="49">
        <f>IF(Table2[[#This Row],[Order Priority]]=Introduction!$B$45,1,0)</f>
        <v>0</v>
      </c>
      <c r="M1107" s="49">
        <f>IF(Table2[[#This Row],[Ship Mode]]=Introduction!$C$42,1,0)</f>
        <v>0</v>
      </c>
      <c r="N1107" s="48">
        <f>IF(Table2[[#This Row],[Ship Mode]]=Introduction!$C$44,1,0)</f>
        <v>0</v>
      </c>
      <c r="O1107" s="48">
        <f>IF(Table2[[#This Row],[Customer Segment]]=Introduction!$D$45,1,0)</f>
        <v>0</v>
      </c>
      <c r="P1107" s="48">
        <f>IF(Table2[[#This Row],[Customer Segment]]=Introduction!$D$42,1,0)</f>
        <v>1</v>
      </c>
      <c r="Q1107" s="48">
        <f>IF(Table2[[#This Row],[Customer Segment]]=Introduction!$D$44,1,0)</f>
        <v>0</v>
      </c>
      <c r="R1107" s="38">
        <v>162.91</v>
      </c>
      <c r="S11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customFormat="1" x14ac:dyDescent="0.2">
      <c r="A1108" s="1" t="s">
        <v>13</v>
      </c>
      <c r="B1108" s="1" t="s">
        <v>14</v>
      </c>
      <c r="C1108" s="1" t="s">
        <v>15</v>
      </c>
      <c r="D1108" s="44">
        <v>0.03</v>
      </c>
      <c r="E1108" s="44">
        <v>4.4800000000000004</v>
      </c>
      <c r="F1108" s="44">
        <v>49</v>
      </c>
      <c r="G1108" s="44">
        <v>0.6</v>
      </c>
      <c r="H1108" s="44">
        <v>64.266000000000005</v>
      </c>
      <c r="I1108" s="49">
        <f>IF(Table2[[#This Row],[Order Priority]]=Introduction!$B$42,1,0)</f>
        <v>0</v>
      </c>
      <c r="J1108" s="49">
        <f>IF(Table2[[#This Row],[Order Priority]]=Introduction!$B$43,1,0)</f>
        <v>1</v>
      </c>
      <c r="K1108" s="49">
        <f>IF(Table2[[#This Row],[Order Priority]]=Introduction!$B$44,1,0)</f>
        <v>0</v>
      </c>
      <c r="L1108" s="49">
        <f>IF(Table2[[#This Row],[Order Priority]]=Introduction!$B$45,1,0)</f>
        <v>0</v>
      </c>
      <c r="M1108" s="49">
        <f>IF(Table2[[#This Row],[Ship Mode]]=Introduction!$C$42,1,0)</f>
        <v>0</v>
      </c>
      <c r="N1108" s="48">
        <f>IF(Table2[[#This Row],[Ship Mode]]=Introduction!$C$44,1,0)</f>
        <v>1</v>
      </c>
      <c r="O1108" s="48">
        <f>IF(Table2[[#This Row],[Customer Segment]]=Introduction!$D$45,1,0)</f>
        <v>0</v>
      </c>
      <c r="P1108" s="48">
        <f>IF(Table2[[#This Row],[Customer Segment]]=Introduction!$D$42,1,0)</f>
        <v>1</v>
      </c>
      <c r="Q1108" s="48">
        <f>IF(Table2[[#This Row],[Customer Segment]]=Introduction!$D$44,1,0)</f>
        <v>0</v>
      </c>
      <c r="R1108" s="41">
        <v>21.46</v>
      </c>
      <c r="S11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customFormat="1" x14ac:dyDescent="0.2">
      <c r="A1109" s="1" t="s">
        <v>13</v>
      </c>
      <c r="B1109" s="1" t="s">
        <v>2</v>
      </c>
      <c r="C1109" s="1" t="s">
        <v>15</v>
      </c>
      <c r="D1109" s="46">
        <v>0.06</v>
      </c>
      <c r="E1109" s="46">
        <v>350.99</v>
      </c>
      <c r="F1109" s="46">
        <v>39</v>
      </c>
      <c r="G1109" s="46">
        <v>0.55000000000000004</v>
      </c>
      <c r="H1109" s="46">
        <v>-302.61559999999997</v>
      </c>
      <c r="I1109" s="49">
        <f>IF(Table2[[#This Row],[Order Priority]]=Introduction!$B$42,1,0)</f>
        <v>0</v>
      </c>
      <c r="J1109" s="49">
        <f>IF(Table2[[#This Row],[Order Priority]]=Introduction!$B$43,1,0)</f>
        <v>1</v>
      </c>
      <c r="K1109" s="49">
        <f>IF(Table2[[#This Row],[Order Priority]]=Introduction!$B$44,1,0)</f>
        <v>0</v>
      </c>
      <c r="L1109" s="49">
        <f>IF(Table2[[#This Row],[Order Priority]]=Introduction!$B$45,1,0)</f>
        <v>0</v>
      </c>
      <c r="M1109" s="49">
        <f>IF(Table2[[#This Row],[Ship Mode]]=Introduction!$C$42,1,0)</f>
        <v>1</v>
      </c>
      <c r="N1109" s="48">
        <f>IF(Table2[[#This Row],[Ship Mode]]=Introduction!$C$44,1,0)</f>
        <v>0</v>
      </c>
      <c r="O1109" s="48">
        <f>IF(Table2[[#This Row],[Customer Segment]]=Introduction!$D$45,1,0)</f>
        <v>0</v>
      </c>
      <c r="P1109" s="48">
        <f>IF(Table2[[#This Row],[Customer Segment]]=Introduction!$D$42,1,0)</f>
        <v>1</v>
      </c>
      <c r="Q1109" s="48">
        <f>IF(Table2[[#This Row],[Customer Segment]]=Introduction!$D$44,1,0)</f>
        <v>0</v>
      </c>
      <c r="R1109" s="38">
        <v>3506.78</v>
      </c>
      <c r="S11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customFormat="1" x14ac:dyDescent="0.2">
      <c r="A1110" s="1" t="s">
        <v>13</v>
      </c>
      <c r="B1110" s="1" t="s">
        <v>63</v>
      </c>
      <c r="C1110" s="1" t="s">
        <v>15</v>
      </c>
      <c r="D1110" s="44">
        <v>0.09</v>
      </c>
      <c r="E1110" s="44">
        <v>40.98</v>
      </c>
      <c r="F1110" s="44">
        <v>6.5</v>
      </c>
      <c r="G1110" s="44">
        <v>0.74</v>
      </c>
      <c r="H1110" s="44">
        <v>5.6916000000000002</v>
      </c>
      <c r="I1110" s="49">
        <f>IF(Table2[[#This Row],[Order Priority]]=Introduction!$B$42,1,0)</f>
        <v>0</v>
      </c>
      <c r="J1110" s="49">
        <f>IF(Table2[[#This Row],[Order Priority]]=Introduction!$B$43,1,0)</f>
        <v>1</v>
      </c>
      <c r="K1110" s="49">
        <f>IF(Table2[[#This Row],[Order Priority]]=Introduction!$B$44,1,0)</f>
        <v>0</v>
      </c>
      <c r="L1110" s="49">
        <f>IF(Table2[[#This Row],[Order Priority]]=Introduction!$B$45,1,0)</f>
        <v>0</v>
      </c>
      <c r="M1110" s="49">
        <f>IF(Table2[[#This Row],[Ship Mode]]=Introduction!$C$42,1,0)</f>
        <v>0</v>
      </c>
      <c r="N1110" s="48">
        <f>IF(Table2[[#This Row],[Ship Mode]]=Introduction!$C$44,1,0)</f>
        <v>0</v>
      </c>
      <c r="O1110" s="48">
        <f>IF(Table2[[#This Row],[Customer Segment]]=Introduction!$D$45,1,0)</f>
        <v>0</v>
      </c>
      <c r="P1110" s="48">
        <f>IF(Table2[[#This Row],[Customer Segment]]=Introduction!$D$42,1,0)</f>
        <v>1</v>
      </c>
      <c r="Q1110" s="48">
        <f>IF(Table2[[#This Row],[Customer Segment]]=Introduction!$D$44,1,0)</f>
        <v>0</v>
      </c>
      <c r="R1110" s="41">
        <v>267.69</v>
      </c>
      <c r="S11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customFormat="1" x14ac:dyDescent="0.2">
      <c r="A1111" s="1" t="s">
        <v>13</v>
      </c>
      <c r="B1111" s="1" t="s">
        <v>14</v>
      </c>
      <c r="C1111" s="1" t="s">
        <v>70</v>
      </c>
      <c r="D1111" s="46">
        <v>0</v>
      </c>
      <c r="E1111" s="46">
        <v>3.89</v>
      </c>
      <c r="F1111" s="46">
        <v>7.01</v>
      </c>
      <c r="G1111" s="46">
        <v>0.37</v>
      </c>
      <c r="H1111" s="46">
        <v>-255.16890000000001</v>
      </c>
      <c r="I1111" s="49">
        <f>IF(Table2[[#This Row],[Order Priority]]=Introduction!$B$42,1,0)</f>
        <v>0</v>
      </c>
      <c r="J1111" s="49">
        <f>IF(Table2[[#This Row],[Order Priority]]=Introduction!$B$43,1,0)</f>
        <v>1</v>
      </c>
      <c r="K1111" s="49">
        <f>IF(Table2[[#This Row],[Order Priority]]=Introduction!$B$44,1,0)</f>
        <v>0</v>
      </c>
      <c r="L1111" s="49">
        <f>IF(Table2[[#This Row],[Order Priority]]=Introduction!$B$45,1,0)</f>
        <v>0</v>
      </c>
      <c r="M1111" s="49">
        <f>IF(Table2[[#This Row],[Ship Mode]]=Introduction!$C$42,1,0)</f>
        <v>0</v>
      </c>
      <c r="N1111" s="48">
        <f>IF(Table2[[#This Row],[Ship Mode]]=Introduction!$C$44,1,0)</f>
        <v>1</v>
      </c>
      <c r="O1111" s="48">
        <f>IF(Table2[[#This Row],[Customer Segment]]=Introduction!$D$45,1,0)</f>
        <v>0</v>
      </c>
      <c r="P1111" s="48">
        <f>IF(Table2[[#This Row],[Customer Segment]]=Introduction!$D$42,1,0)</f>
        <v>0</v>
      </c>
      <c r="Q1111" s="48">
        <f>IF(Table2[[#This Row],[Customer Segment]]=Introduction!$D$44,1,0)</f>
        <v>0</v>
      </c>
      <c r="R1111" s="38">
        <v>85.64</v>
      </c>
      <c r="S11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customFormat="1" x14ac:dyDescent="0.2">
      <c r="A1112" s="1" t="s">
        <v>13</v>
      </c>
      <c r="B1112" s="1" t="s">
        <v>2</v>
      </c>
      <c r="C1112" s="1" t="s">
        <v>70</v>
      </c>
      <c r="D1112" s="44">
        <v>0.09</v>
      </c>
      <c r="E1112" s="44">
        <v>120.98</v>
      </c>
      <c r="F1112" s="44">
        <v>30</v>
      </c>
      <c r="G1112" s="44">
        <v>0.64</v>
      </c>
      <c r="H1112" s="44">
        <v>74.004800000000003</v>
      </c>
      <c r="I1112" s="49">
        <f>IF(Table2[[#This Row],[Order Priority]]=Introduction!$B$42,1,0)</f>
        <v>0</v>
      </c>
      <c r="J1112" s="49">
        <f>IF(Table2[[#This Row],[Order Priority]]=Introduction!$B$43,1,0)</f>
        <v>1</v>
      </c>
      <c r="K1112" s="49">
        <f>IF(Table2[[#This Row],[Order Priority]]=Introduction!$B$44,1,0)</f>
        <v>0</v>
      </c>
      <c r="L1112" s="49">
        <f>IF(Table2[[#This Row],[Order Priority]]=Introduction!$B$45,1,0)</f>
        <v>0</v>
      </c>
      <c r="M1112" s="49">
        <f>IF(Table2[[#This Row],[Ship Mode]]=Introduction!$C$42,1,0)</f>
        <v>1</v>
      </c>
      <c r="N1112" s="48">
        <f>IF(Table2[[#This Row],[Ship Mode]]=Introduction!$C$44,1,0)</f>
        <v>0</v>
      </c>
      <c r="O1112" s="48">
        <f>IF(Table2[[#This Row],[Customer Segment]]=Introduction!$D$45,1,0)</f>
        <v>0</v>
      </c>
      <c r="P1112" s="48">
        <f>IF(Table2[[#This Row],[Customer Segment]]=Introduction!$D$42,1,0)</f>
        <v>0</v>
      </c>
      <c r="Q1112" s="48">
        <f>IF(Table2[[#This Row],[Customer Segment]]=Introduction!$D$44,1,0)</f>
        <v>0</v>
      </c>
      <c r="R1112" s="41">
        <v>2508.15</v>
      </c>
      <c r="S11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customFormat="1" x14ac:dyDescent="0.2">
      <c r="A1113" s="1" t="s">
        <v>13</v>
      </c>
      <c r="B1113" s="1" t="s">
        <v>14</v>
      </c>
      <c r="C1113" s="1" t="s">
        <v>70</v>
      </c>
      <c r="D1113" s="46">
        <v>0.1</v>
      </c>
      <c r="E1113" s="46">
        <v>30.98</v>
      </c>
      <c r="F1113" s="46">
        <v>5.76</v>
      </c>
      <c r="G1113" s="46">
        <v>0.4</v>
      </c>
      <c r="H1113" s="46">
        <v>109.4248</v>
      </c>
      <c r="I1113" s="49">
        <f>IF(Table2[[#This Row],[Order Priority]]=Introduction!$B$42,1,0)</f>
        <v>0</v>
      </c>
      <c r="J1113" s="49">
        <f>IF(Table2[[#This Row],[Order Priority]]=Introduction!$B$43,1,0)</f>
        <v>1</v>
      </c>
      <c r="K1113" s="49">
        <f>IF(Table2[[#This Row],[Order Priority]]=Introduction!$B$44,1,0)</f>
        <v>0</v>
      </c>
      <c r="L1113" s="49">
        <f>IF(Table2[[#This Row],[Order Priority]]=Introduction!$B$45,1,0)</f>
        <v>0</v>
      </c>
      <c r="M1113" s="49">
        <f>IF(Table2[[#This Row],[Ship Mode]]=Introduction!$C$42,1,0)</f>
        <v>0</v>
      </c>
      <c r="N1113" s="48">
        <f>IF(Table2[[#This Row],[Ship Mode]]=Introduction!$C$44,1,0)</f>
        <v>1</v>
      </c>
      <c r="O1113" s="48">
        <f>IF(Table2[[#This Row],[Customer Segment]]=Introduction!$D$45,1,0)</f>
        <v>0</v>
      </c>
      <c r="P1113" s="48">
        <f>IF(Table2[[#This Row],[Customer Segment]]=Introduction!$D$42,1,0)</f>
        <v>0</v>
      </c>
      <c r="Q1113" s="48">
        <f>IF(Table2[[#This Row],[Customer Segment]]=Introduction!$D$44,1,0)</f>
        <v>0</v>
      </c>
      <c r="R1113" s="38">
        <v>225.62</v>
      </c>
      <c r="S11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customFormat="1" x14ac:dyDescent="0.2">
      <c r="A1114" s="1" t="s">
        <v>13</v>
      </c>
      <c r="B1114" s="1" t="s">
        <v>14</v>
      </c>
      <c r="C1114" s="1" t="s">
        <v>15</v>
      </c>
      <c r="D1114" s="44">
        <v>0.08</v>
      </c>
      <c r="E1114" s="44">
        <v>4.91</v>
      </c>
      <c r="F1114" s="44">
        <v>0.5</v>
      </c>
      <c r="G1114" s="44">
        <v>0.36</v>
      </c>
      <c r="H1114" s="44">
        <v>12.726000000000001</v>
      </c>
      <c r="I1114" s="49">
        <f>IF(Table2[[#This Row],[Order Priority]]=Introduction!$B$42,1,0)</f>
        <v>0</v>
      </c>
      <c r="J1114" s="49">
        <f>IF(Table2[[#This Row],[Order Priority]]=Introduction!$B$43,1,0)</f>
        <v>1</v>
      </c>
      <c r="K1114" s="49">
        <f>IF(Table2[[#This Row],[Order Priority]]=Introduction!$B$44,1,0)</f>
        <v>0</v>
      </c>
      <c r="L1114" s="49">
        <f>IF(Table2[[#This Row],[Order Priority]]=Introduction!$B$45,1,0)</f>
        <v>0</v>
      </c>
      <c r="M1114" s="49">
        <f>IF(Table2[[#This Row],[Ship Mode]]=Introduction!$C$42,1,0)</f>
        <v>0</v>
      </c>
      <c r="N1114" s="48">
        <f>IF(Table2[[#This Row],[Ship Mode]]=Introduction!$C$44,1,0)</f>
        <v>1</v>
      </c>
      <c r="O1114" s="48">
        <f>IF(Table2[[#This Row],[Customer Segment]]=Introduction!$D$45,1,0)</f>
        <v>0</v>
      </c>
      <c r="P1114" s="48">
        <f>IF(Table2[[#This Row],[Customer Segment]]=Introduction!$D$42,1,0)</f>
        <v>1</v>
      </c>
      <c r="Q1114" s="48">
        <f>IF(Table2[[#This Row],[Customer Segment]]=Introduction!$D$44,1,0)</f>
        <v>0</v>
      </c>
      <c r="R1114" s="41">
        <v>42.69</v>
      </c>
      <c r="S11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customFormat="1" x14ac:dyDescent="0.2">
      <c r="A1115" s="1" t="s">
        <v>13</v>
      </c>
      <c r="B1115" s="1" t="s">
        <v>14</v>
      </c>
      <c r="C1115" s="1" t="s">
        <v>15</v>
      </c>
      <c r="D1115" s="46">
        <v>0.02</v>
      </c>
      <c r="E1115" s="46">
        <v>28.15</v>
      </c>
      <c r="F1115" s="46">
        <v>6.17</v>
      </c>
      <c r="G1115" s="46">
        <v>0.55000000000000004</v>
      </c>
      <c r="H1115" s="46">
        <v>160.8066</v>
      </c>
      <c r="I1115" s="49">
        <f>IF(Table2[[#This Row],[Order Priority]]=Introduction!$B$42,1,0)</f>
        <v>0</v>
      </c>
      <c r="J1115" s="49">
        <f>IF(Table2[[#This Row],[Order Priority]]=Introduction!$B$43,1,0)</f>
        <v>1</v>
      </c>
      <c r="K1115" s="49">
        <f>IF(Table2[[#This Row],[Order Priority]]=Introduction!$B$44,1,0)</f>
        <v>0</v>
      </c>
      <c r="L1115" s="49">
        <f>IF(Table2[[#This Row],[Order Priority]]=Introduction!$B$45,1,0)</f>
        <v>0</v>
      </c>
      <c r="M1115" s="49">
        <f>IF(Table2[[#This Row],[Ship Mode]]=Introduction!$C$42,1,0)</f>
        <v>0</v>
      </c>
      <c r="N1115" s="48">
        <f>IF(Table2[[#This Row],[Ship Mode]]=Introduction!$C$44,1,0)</f>
        <v>1</v>
      </c>
      <c r="O1115" s="48">
        <f>IF(Table2[[#This Row],[Customer Segment]]=Introduction!$D$45,1,0)</f>
        <v>0</v>
      </c>
      <c r="P1115" s="48">
        <f>IF(Table2[[#This Row],[Customer Segment]]=Introduction!$D$42,1,0)</f>
        <v>1</v>
      </c>
      <c r="Q1115" s="48">
        <f>IF(Table2[[#This Row],[Customer Segment]]=Introduction!$D$44,1,0)</f>
        <v>0</v>
      </c>
      <c r="R1115" s="38">
        <v>327.41000000000003</v>
      </c>
      <c r="S11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customFormat="1" x14ac:dyDescent="0.2">
      <c r="A1116" s="1" t="s">
        <v>13</v>
      </c>
      <c r="B1116" s="1" t="s">
        <v>14</v>
      </c>
      <c r="C1116" s="1" t="s">
        <v>15</v>
      </c>
      <c r="D1116" s="44">
        <v>0.08</v>
      </c>
      <c r="E1116" s="44">
        <v>4.91</v>
      </c>
      <c r="F1116" s="44">
        <v>0.5</v>
      </c>
      <c r="G1116" s="44">
        <v>0.36</v>
      </c>
      <c r="H1116" s="44">
        <v>31.751999999999999</v>
      </c>
      <c r="I1116" s="49">
        <f>IF(Table2[[#This Row],[Order Priority]]=Introduction!$B$42,1,0)</f>
        <v>0</v>
      </c>
      <c r="J1116" s="49">
        <f>IF(Table2[[#This Row],[Order Priority]]=Introduction!$B$43,1,0)</f>
        <v>1</v>
      </c>
      <c r="K1116" s="49">
        <f>IF(Table2[[#This Row],[Order Priority]]=Introduction!$B$44,1,0)</f>
        <v>0</v>
      </c>
      <c r="L1116" s="49">
        <f>IF(Table2[[#This Row],[Order Priority]]=Introduction!$B$45,1,0)</f>
        <v>0</v>
      </c>
      <c r="M1116" s="49">
        <f>IF(Table2[[#This Row],[Ship Mode]]=Introduction!$C$42,1,0)</f>
        <v>0</v>
      </c>
      <c r="N1116" s="48">
        <f>IF(Table2[[#This Row],[Ship Mode]]=Introduction!$C$44,1,0)</f>
        <v>1</v>
      </c>
      <c r="O1116" s="48">
        <f>IF(Table2[[#This Row],[Customer Segment]]=Introduction!$D$45,1,0)</f>
        <v>0</v>
      </c>
      <c r="P1116" s="48">
        <f>IF(Table2[[#This Row],[Customer Segment]]=Introduction!$D$42,1,0)</f>
        <v>1</v>
      </c>
      <c r="Q1116" s="48">
        <f>IF(Table2[[#This Row],[Customer Segment]]=Introduction!$D$44,1,0)</f>
        <v>0</v>
      </c>
      <c r="R1116" s="41">
        <v>170.75</v>
      </c>
      <c r="S11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customFormat="1" x14ac:dyDescent="0.2">
      <c r="A1117" s="1" t="s">
        <v>13</v>
      </c>
      <c r="B1117" s="1" t="s">
        <v>14</v>
      </c>
      <c r="C1117" s="1" t="s">
        <v>15</v>
      </c>
      <c r="D1117" s="46">
        <v>0.02</v>
      </c>
      <c r="E1117" s="46">
        <v>28.15</v>
      </c>
      <c r="F1117" s="46">
        <v>6.17</v>
      </c>
      <c r="G1117" s="46">
        <v>0.55000000000000004</v>
      </c>
      <c r="H1117" s="46">
        <v>117.208</v>
      </c>
      <c r="I1117" s="49">
        <f>IF(Table2[[#This Row],[Order Priority]]=Introduction!$B$42,1,0)</f>
        <v>0</v>
      </c>
      <c r="J1117" s="49">
        <f>IF(Table2[[#This Row],[Order Priority]]=Introduction!$B$43,1,0)</f>
        <v>1</v>
      </c>
      <c r="K1117" s="49">
        <f>IF(Table2[[#This Row],[Order Priority]]=Introduction!$B$44,1,0)</f>
        <v>0</v>
      </c>
      <c r="L1117" s="49">
        <f>IF(Table2[[#This Row],[Order Priority]]=Introduction!$B$45,1,0)</f>
        <v>0</v>
      </c>
      <c r="M1117" s="49">
        <f>IF(Table2[[#This Row],[Ship Mode]]=Introduction!$C$42,1,0)</f>
        <v>0</v>
      </c>
      <c r="N1117" s="48">
        <f>IF(Table2[[#This Row],[Ship Mode]]=Introduction!$C$44,1,0)</f>
        <v>1</v>
      </c>
      <c r="O1117" s="48">
        <f>IF(Table2[[#This Row],[Customer Segment]]=Introduction!$D$45,1,0)</f>
        <v>0</v>
      </c>
      <c r="P1117" s="48">
        <f>IF(Table2[[#This Row],[Customer Segment]]=Introduction!$D$42,1,0)</f>
        <v>1</v>
      </c>
      <c r="Q1117" s="48">
        <f>IF(Table2[[#This Row],[Customer Segment]]=Introduction!$D$44,1,0)</f>
        <v>0</v>
      </c>
      <c r="R1117" s="38">
        <v>1339.42</v>
      </c>
      <c r="S11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customFormat="1" x14ac:dyDescent="0.2">
      <c r="A1118" s="1" t="s">
        <v>23</v>
      </c>
      <c r="B1118" s="1" t="s">
        <v>14</v>
      </c>
      <c r="C1118" s="1" t="s">
        <v>47</v>
      </c>
      <c r="D1118" s="44">
        <v>7.0000000000000007E-2</v>
      </c>
      <c r="E1118" s="44">
        <v>2.12</v>
      </c>
      <c r="F1118" s="44">
        <v>1.99</v>
      </c>
      <c r="G1118" s="44">
        <v>0.55000000000000004</v>
      </c>
      <c r="H1118" s="44">
        <v>-55.84</v>
      </c>
      <c r="I1118" s="49">
        <f>IF(Table2[[#This Row],[Order Priority]]=Introduction!$B$42,1,0)</f>
        <v>0</v>
      </c>
      <c r="J1118" s="49">
        <f>IF(Table2[[#This Row],[Order Priority]]=Introduction!$B$43,1,0)</f>
        <v>0</v>
      </c>
      <c r="K1118" s="49">
        <f>IF(Table2[[#This Row],[Order Priority]]=Introduction!$B$44,1,0)</f>
        <v>1</v>
      </c>
      <c r="L1118" s="49">
        <f>IF(Table2[[#This Row],[Order Priority]]=Introduction!$B$45,1,0)</f>
        <v>0</v>
      </c>
      <c r="M1118" s="49">
        <f>IF(Table2[[#This Row],[Ship Mode]]=Introduction!$C$42,1,0)</f>
        <v>0</v>
      </c>
      <c r="N1118" s="48">
        <f>IF(Table2[[#This Row],[Ship Mode]]=Introduction!$C$44,1,0)</f>
        <v>1</v>
      </c>
      <c r="O1118" s="48">
        <f>IF(Table2[[#This Row],[Customer Segment]]=Introduction!$D$45,1,0)</f>
        <v>0</v>
      </c>
      <c r="P1118" s="48">
        <f>IF(Table2[[#This Row],[Customer Segment]]=Introduction!$D$42,1,0)</f>
        <v>0</v>
      </c>
      <c r="Q1118" s="48">
        <f>IF(Table2[[#This Row],[Customer Segment]]=Introduction!$D$44,1,0)</f>
        <v>1</v>
      </c>
      <c r="R1118" s="41">
        <v>26.07</v>
      </c>
      <c r="S11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customFormat="1" x14ac:dyDescent="0.2">
      <c r="A1119" s="1" t="s">
        <v>23</v>
      </c>
      <c r="B1119" s="1" t="s">
        <v>14</v>
      </c>
      <c r="C1119" s="1" t="s">
        <v>47</v>
      </c>
      <c r="D1119" s="46">
        <v>7.0000000000000007E-2</v>
      </c>
      <c r="E1119" s="46">
        <v>2.12</v>
      </c>
      <c r="F1119" s="46">
        <v>1.99</v>
      </c>
      <c r="G1119" s="46">
        <v>0.55000000000000004</v>
      </c>
      <c r="H1119" s="46">
        <v>-55.84</v>
      </c>
      <c r="I1119" s="49">
        <f>IF(Table2[[#This Row],[Order Priority]]=Introduction!$B$42,1,0)</f>
        <v>0</v>
      </c>
      <c r="J1119" s="49">
        <f>IF(Table2[[#This Row],[Order Priority]]=Introduction!$B$43,1,0)</f>
        <v>0</v>
      </c>
      <c r="K1119" s="49">
        <f>IF(Table2[[#This Row],[Order Priority]]=Introduction!$B$44,1,0)</f>
        <v>1</v>
      </c>
      <c r="L1119" s="49">
        <f>IF(Table2[[#This Row],[Order Priority]]=Introduction!$B$45,1,0)</f>
        <v>0</v>
      </c>
      <c r="M1119" s="49">
        <f>IF(Table2[[#This Row],[Ship Mode]]=Introduction!$C$42,1,0)</f>
        <v>0</v>
      </c>
      <c r="N1119" s="48">
        <f>IF(Table2[[#This Row],[Ship Mode]]=Introduction!$C$44,1,0)</f>
        <v>1</v>
      </c>
      <c r="O1119" s="48">
        <f>IF(Table2[[#This Row],[Customer Segment]]=Introduction!$D$45,1,0)</f>
        <v>0</v>
      </c>
      <c r="P1119" s="48">
        <f>IF(Table2[[#This Row],[Customer Segment]]=Introduction!$D$42,1,0)</f>
        <v>0</v>
      </c>
      <c r="Q1119" s="48">
        <f>IF(Table2[[#This Row],[Customer Segment]]=Introduction!$D$44,1,0)</f>
        <v>1</v>
      </c>
      <c r="R1119" s="38">
        <v>99.94</v>
      </c>
      <c r="S11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customFormat="1" x14ac:dyDescent="0.2">
      <c r="A1120" s="1" t="s">
        <v>23</v>
      </c>
      <c r="B1120" s="1" t="s">
        <v>14</v>
      </c>
      <c r="C1120" s="1" t="s">
        <v>15</v>
      </c>
      <c r="D1120" s="44">
        <v>0.05</v>
      </c>
      <c r="E1120" s="44">
        <v>115.99</v>
      </c>
      <c r="F1120" s="44">
        <v>8.99</v>
      </c>
      <c r="G1120" s="44">
        <v>0.57999999999999996</v>
      </c>
      <c r="H1120" s="44">
        <v>719.35260000000005</v>
      </c>
      <c r="I1120" s="49">
        <f>IF(Table2[[#This Row],[Order Priority]]=Introduction!$B$42,1,0)</f>
        <v>0</v>
      </c>
      <c r="J1120" s="49">
        <f>IF(Table2[[#This Row],[Order Priority]]=Introduction!$B$43,1,0)</f>
        <v>0</v>
      </c>
      <c r="K1120" s="49">
        <f>IF(Table2[[#This Row],[Order Priority]]=Introduction!$B$44,1,0)</f>
        <v>1</v>
      </c>
      <c r="L1120" s="49">
        <f>IF(Table2[[#This Row],[Order Priority]]=Introduction!$B$45,1,0)</f>
        <v>0</v>
      </c>
      <c r="M1120" s="49">
        <f>IF(Table2[[#This Row],[Ship Mode]]=Introduction!$C$42,1,0)</f>
        <v>0</v>
      </c>
      <c r="N1120" s="48">
        <f>IF(Table2[[#This Row],[Ship Mode]]=Introduction!$C$44,1,0)</f>
        <v>1</v>
      </c>
      <c r="O1120" s="48">
        <f>IF(Table2[[#This Row],[Customer Segment]]=Introduction!$D$45,1,0)</f>
        <v>0</v>
      </c>
      <c r="P1120" s="48">
        <f>IF(Table2[[#This Row],[Customer Segment]]=Introduction!$D$42,1,0)</f>
        <v>1</v>
      </c>
      <c r="Q1120" s="48">
        <f>IF(Table2[[#This Row],[Customer Segment]]=Introduction!$D$44,1,0)</f>
        <v>0</v>
      </c>
      <c r="R1120" s="41">
        <v>1042.54</v>
      </c>
      <c r="S11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customFormat="1" x14ac:dyDescent="0.2">
      <c r="A1121" s="1" t="s">
        <v>92</v>
      </c>
      <c r="B1121" s="1" t="s">
        <v>14</v>
      </c>
      <c r="C1121" s="1" t="s">
        <v>70</v>
      </c>
      <c r="D1121" s="46">
        <v>7.0000000000000007E-2</v>
      </c>
      <c r="E1121" s="46">
        <v>125.99</v>
      </c>
      <c r="F1121" s="46">
        <v>7.69</v>
      </c>
      <c r="G1121" s="46">
        <v>0.59</v>
      </c>
      <c r="H1121" s="46">
        <v>588.24570000000006</v>
      </c>
      <c r="I1121" s="49">
        <f>IF(Table2[[#This Row],[Order Priority]]=Introduction!$B$42,1,0)</f>
        <v>0</v>
      </c>
      <c r="J1121" s="49">
        <f>IF(Table2[[#This Row],[Order Priority]]=Introduction!$B$43,1,0)</f>
        <v>0</v>
      </c>
      <c r="K1121" s="49">
        <f>IF(Table2[[#This Row],[Order Priority]]=Introduction!$B$44,1,0)</f>
        <v>0</v>
      </c>
      <c r="L1121" s="49">
        <f>IF(Table2[[#This Row],[Order Priority]]=Introduction!$B$45,1,0)</f>
        <v>1</v>
      </c>
      <c r="M1121" s="49">
        <f>IF(Table2[[#This Row],[Ship Mode]]=Introduction!$C$42,1,0)</f>
        <v>0</v>
      </c>
      <c r="N1121" s="48">
        <f>IF(Table2[[#This Row],[Ship Mode]]=Introduction!$C$44,1,0)</f>
        <v>1</v>
      </c>
      <c r="O1121" s="48">
        <f>IF(Table2[[#This Row],[Customer Segment]]=Introduction!$D$45,1,0)</f>
        <v>0</v>
      </c>
      <c r="P1121" s="48">
        <f>IF(Table2[[#This Row],[Customer Segment]]=Introduction!$D$42,1,0)</f>
        <v>0</v>
      </c>
      <c r="Q1121" s="48">
        <f>IF(Table2[[#This Row],[Customer Segment]]=Introduction!$D$44,1,0)</f>
        <v>0</v>
      </c>
      <c r="R1121" s="38">
        <v>852.53</v>
      </c>
      <c r="S11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customFormat="1" x14ac:dyDescent="0.2">
      <c r="A1122" s="1" t="s">
        <v>46</v>
      </c>
      <c r="B1122" s="1" t="s">
        <v>14</v>
      </c>
      <c r="C1122" s="1" t="s">
        <v>70</v>
      </c>
      <c r="D1122" s="44">
        <v>0.05</v>
      </c>
      <c r="E1122" s="44">
        <v>3.8</v>
      </c>
      <c r="F1122" s="44">
        <v>1.49</v>
      </c>
      <c r="G1122" s="44">
        <v>0.38</v>
      </c>
      <c r="H1122" s="44">
        <v>14.467000000000001</v>
      </c>
      <c r="I1122" s="49">
        <f>IF(Table2[[#This Row],[Order Priority]]=Introduction!$B$42,1,0)</f>
        <v>0</v>
      </c>
      <c r="J1122" s="49">
        <f>IF(Table2[[#This Row],[Order Priority]]=Introduction!$B$43,1,0)</f>
        <v>0</v>
      </c>
      <c r="K1122" s="49">
        <f>IF(Table2[[#This Row],[Order Priority]]=Introduction!$B$44,1,0)</f>
        <v>0</v>
      </c>
      <c r="L1122" s="49">
        <f>IF(Table2[[#This Row],[Order Priority]]=Introduction!$B$45,1,0)</f>
        <v>0</v>
      </c>
      <c r="M1122" s="49">
        <f>IF(Table2[[#This Row],[Ship Mode]]=Introduction!$C$42,1,0)</f>
        <v>0</v>
      </c>
      <c r="N1122" s="48">
        <f>IF(Table2[[#This Row],[Ship Mode]]=Introduction!$C$44,1,0)</f>
        <v>1</v>
      </c>
      <c r="O1122" s="48">
        <f>IF(Table2[[#This Row],[Customer Segment]]=Introduction!$D$45,1,0)</f>
        <v>0</v>
      </c>
      <c r="P1122" s="48">
        <f>IF(Table2[[#This Row],[Customer Segment]]=Introduction!$D$42,1,0)</f>
        <v>0</v>
      </c>
      <c r="Q1122" s="48">
        <f>IF(Table2[[#This Row],[Customer Segment]]=Introduction!$D$44,1,0)</f>
        <v>0</v>
      </c>
      <c r="R1122" s="41">
        <v>53.26</v>
      </c>
      <c r="S11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customFormat="1" x14ac:dyDescent="0.2">
      <c r="A1123" s="1" t="s">
        <v>46</v>
      </c>
      <c r="B1123" s="1" t="s">
        <v>14</v>
      </c>
      <c r="C1123" s="1" t="s">
        <v>70</v>
      </c>
      <c r="D1123" s="46">
        <v>0.09</v>
      </c>
      <c r="E1123" s="46">
        <v>30.73</v>
      </c>
      <c r="F1123" s="46">
        <v>4</v>
      </c>
      <c r="G1123" s="46">
        <v>0.75</v>
      </c>
      <c r="H1123" s="46">
        <v>-99.986400000000003</v>
      </c>
      <c r="I1123" s="49">
        <f>IF(Table2[[#This Row],[Order Priority]]=Introduction!$B$42,1,0)</f>
        <v>0</v>
      </c>
      <c r="J1123" s="49">
        <f>IF(Table2[[#This Row],[Order Priority]]=Introduction!$B$43,1,0)</f>
        <v>0</v>
      </c>
      <c r="K1123" s="49">
        <f>IF(Table2[[#This Row],[Order Priority]]=Introduction!$B$44,1,0)</f>
        <v>0</v>
      </c>
      <c r="L1123" s="49">
        <f>IF(Table2[[#This Row],[Order Priority]]=Introduction!$B$45,1,0)</f>
        <v>0</v>
      </c>
      <c r="M1123" s="49">
        <f>IF(Table2[[#This Row],[Ship Mode]]=Introduction!$C$42,1,0)</f>
        <v>0</v>
      </c>
      <c r="N1123" s="48">
        <f>IF(Table2[[#This Row],[Ship Mode]]=Introduction!$C$44,1,0)</f>
        <v>1</v>
      </c>
      <c r="O1123" s="48">
        <f>IF(Table2[[#This Row],[Customer Segment]]=Introduction!$D$45,1,0)</f>
        <v>0</v>
      </c>
      <c r="P1123" s="48">
        <f>IF(Table2[[#This Row],[Customer Segment]]=Introduction!$D$42,1,0)</f>
        <v>0</v>
      </c>
      <c r="Q1123" s="48">
        <f>IF(Table2[[#This Row],[Customer Segment]]=Introduction!$D$44,1,0)</f>
        <v>0</v>
      </c>
      <c r="R1123" s="38">
        <v>203.49</v>
      </c>
      <c r="S11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customFormat="1" x14ac:dyDescent="0.2">
      <c r="A1124" s="1" t="s">
        <v>46</v>
      </c>
      <c r="B1124" s="1" t="s">
        <v>14</v>
      </c>
      <c r="C1124" s="1" t="s">
        <v>70</v>
      </c>
      <c r="D1124" s="44">
        <v>0</v>
      </c>
      <c r="E1124" s="44">
        <v>125.99</v>
      </c>
      <c r="F1124" s="44">
        <v>8.08</v>
      </c>
      <c r="G1124" s="44">
        <v>0.56999999999999995</v>
      </c>
      <c r="H1124" s="44">
        <v>1348.59672</v>
      </c>
      <c r="I1124" s="49">
        <f>IF(Table2[[#This Row],[Order Priority]]=Introduction!$B$42,1,0)</f>
        <v>0</v>
      </c>
      <c r="J1124" s="49">
        <f>IF(Table2[[#This Row],[Order Priority]]=Introduction!$B$43,1,0)</f>
        <v>0</v>
      </c>
      <c r="K1124" s="49">
        <f>IF(Table2[[#This Row],[Order Priority]]=Introduction!$B$44,1,0)</f>
        <v>0</v>
      </c>
      <c r="L1124" s="49">
        <f>IF(Table2[[#This Row],[Order Priority]]=Introduction!$B$45,1,0)</f>
        <v>0</v>
      </c>
      <c r="M1124" s="49">
        <f>IF(Table2[[#This Row],[Ship Mode]]=Introduction!$C$42,1,0)</f>
        <v>0</v>
      </c>
      <c r="N1124" s="48">
        <f>IF(Table2[[#This Row],[Ship Mode]]=Introduction!$C$44,1,0)</f>
        <v>1</v>
      </c>
      <c r="O1124" s="48">
        <f>IF(Table2[[#This Row],[Customer Segment]]=Introduction!$D$45,1,0)</f>
        <v>0</v>
      </c>
      <c r="P1124" s="48">
        <f>IF(Table2[[#This Row],[Customer Segment]]=Introduction!$D$42,1,0)</f>
        <v>0</v>
      </c>
      <c r="Q1124" s="48">
        <f>IF(Table2[[#This Row],[Customer Segment]]=Introduction!$D$44,1,0)</f>
        <v>0</v>
      </c>
      <c r="R1124" s="41">
        <v>2356.0100000000002</v>
      </c>
      <c r="S11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customFormat="1" x14ac:dyDescent="0.2">
      <c r="A1125" s="1" t="s">
        <v>46</v>
      </c>
      <c r="B1125" s="1" t="s">
        <v>2</v>
      </c>
      <c r="C1125" s="1" t="s">
        <v>47</v>
      </c>
      <c r="D1125" s="46">
        <v>0.08</v>
      </c>
      <c r="E1125" s="46">
        <v>100.97</v>
      </c>
      <c r="F1125" s="46">
        <v>14</v>
      </c>
      <c r="G1125" s="46">
        <v>0.37</v>
      </c>
      <c r="H1125" s="46">
        <v>-73.494119999999995</v>
      </c>
      <c r="I1125" s="49">
        <f>IF(Table2[[#This Row],[Order Priority]]=Introduction!$B$42,1,0)</f>
        <v>0</v>
      </c>
      <c r="J1125" s="49">
        <f>IF(Table2[[#This Row],[Order Priority]]=Introduction!$B$43,1,0)</f>
        <v>0</v>
      </c>
      <c r="K1125" s="49">
        <f>IF(Table2[[#This Row],[Order Priority]]=Introduction!$B$44,1,0)</f>
        <v>0</v>
      </c>
      <c r="L1125" s="49">
        <f>IF(Table2[[#This Row],[Order Priority]]=Introduction!$B$45,1,0)</f>
        <v>0</v>
      </c>
      <c r="M1125" s="49">
        <f>IF(Table2[[#This Row],[Ship Mode]]=Introduction!$C$42,1,0)</f>
        <v>1</v>
      </c>
      <c r="N1125" s="48">
        <f>IF(Table2[[#This Row],[Ship Mode]]=Introduction!$C$44,1,0)</f>
        <v>0</v>
      </c>
      <c r="O1125" s="48">
        <f>IF(Table2[[#This Row],[Customer Segment]]=Introduction!$D$45,1,0)</f>
        <v>0</v>
      </c>
      <c r="P1125" s="48">
        <f>IF(Table2[[#This Row],[Customer Segment]]=Introduction!$D$42,1,0)</f>
        <v>0</v>
      </c>
      <c r="Q1125" s="48">
        <f>IF(Table2[[#This Row],[Customer Segment]]=Introduction!$D$44,1,0)</f>
        <v>1</v>
      </c>
      <c r="R1125" s="38">
        <v>1483.16</v>
      </c>
      <c r="S11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customFormat="1" x14ac:dyDescent="0.2">
      <c r="A1126" s="1" t="s">
        <v>46</v>
      </c>
      <c r="B1126" s="1" t="s">
        <v>14</v>
      </c>
      <c r="C1126" s="1" t="s">
        <v>3</v>
      </c>
      <c r="D1126" s="44">
        <v>0.05</v>
      </c>
      <c r="E1126" s="44">
        <v>14.81</v>
      </c>
      <c r="F1126" s="44">
        <v>13.32</v>
      </c>
      <c r="G1126" s="44">
        <v>0.43</v>
      </c>
      <c r="H1126" s="44">
        <v>-190.49</v>
      </c>
      <c r="I1126" s="49">
        <f>IF(Table2[[#This Row],[Order Priority]]=Introduction!$B$42,1,0)</f>
        <v>0</v>
      </c>
      <c r="J1126" s="49">
        <f>IF(Table2[[#This Row],[Order Priority]]=Introduction!$B$43,1,0)</f>
        <v>0</v>
      </c>
      <c r="K1126" s="49">
        <f>IF(Table2[[#This Row],[Order Priority]]=Introduction!$B$44,1,0)</f>
        <v>0</v>
      </c>
      <c r="L1126" s="49">
        <f>IF(Table2[[#This Row],[Order Priority]]=Introduction!$B$45,1,0)</f>
        <v>0</v>
      </c>
      <c r="M1126" s="49">
        <f>IF(Table2[[#This Row],[Ship Mode]]=Introduction!$C$42,1,0)</f>
        <v>0</v>
      </c>
      <c r="N1126" s="48">
        <f>IF(Table2[[#This Row],[Ship Mode]]=Introduction!$C$44,1,0)</f>
        <v>1</v>
      </c>
      <c r="O1126" s="48">
        <f>IF(Table2[[#This Row],[Customer Segment]]=Introduction!$D$45,1,0)</f>
        <v>1</v>
      </c>
      <c r="P1126" s="48">
        <f>IF(Table2[[#This Row],[Customer Segment]]=Introduction!$D$42,1,0)</f>
        <v>0</v>
      </c>
      <c r="Q1126" s="48">
        <f>IF(Table2[[#This Row],[Customer Segment]]=Introduction!$D$44,1,0)</f>
        <v>0</v>
      </c>
      <c r="R1126" s="41">
        <v>115.99</v>
      </c>
      <c r="S11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customFormat="1" x14ac:dyDescent="0.2">
      <c r="A1127" s="1" t="s">
        <v>46</v>
      </c>
      <c r="B1127" s="1" t="s">
        <v>14</v>
      </c>
      <c r="C1127" s="1" t="s">
        <v>3</v>
      </c>
      <c r="D1127" s="46">
        <v>0.08</v>
      </c>
      <c r="E1127" s="46">
        <v>2.78</v>
      </c>
      <c r="F1127" s="46">
        <v>1.25</v>
      </c>
      <c r="G1127" s="46">
        <v>0.59</v>
      </c>
      <c r="H1127" s="46">
        <v>-8.77</v>
      </c>
      <c r="I1127" s="49">
        <f>IF(Table2[[#This Row],[Order Priority]]=Introduction!$B$42,1,0)</f>
        <v>0</v>
      </c>
      <c r="J1127" s="49">
        <f>IF(Table2[[#This Row],[Order Priority]]=Introduction!$B$43,1,0)</f>
        <v>0</v>
      </c>
      <c r="K1127" s="49">
        <f>IF(Table2[[#This Row],[Order Priority]]=Introduction!$B$44,1,0)</f>
        <v>0</v>
      </c>
      <c r="L1127" s="49">
        <f>IF(Table2[[#This Row],[Order Priority]]=Introduction!$B$45,1,0)</f>
        <v>0</v>
      </c>
      <c r="M1127" s="49">
        <f>IF(Table2[[#This Row],[Ship Mode]]=Introduction!$C$42,1,0)</f>
        <v>0</v>
      </c>
      <c r="N1127" s="48">
        <f>IF(Table2[[#This Row],[Ship Mode]]=Introduction!$C$44,1,0)</f>
        <v>1</v>
      </c>
      <c r="O1127" s="48">
        <f>IF(Table2[[#This Row],[Customer Segment]]=Introduction!$D$45,1,0)</f>
        <v>1</v>
      </c>
      <c r="P1127" s="48">
        <f>IF(Table2[[#This Row],[Customer Segment]]=Introduction!$D$42,1,0)</f>
        <v>0</v>
      </c>
      <c r="Q1127" s="48">
        <f>IF(Table2[[#This Row],[Customer Segment]]=Introduction!$D$44,1,0)</f>
        <v>0</v>
      </c>
      <c r="R1127" s="38">
        <v>19.46</v>
      </c>
      <c r="S11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customFormat="1" x14ac:dyDescent="0.2">
      <c r="A1128" s="1" t="s">
        <v>46</v>
      </c>
      <c r="B1128" s="1" t="s">
        <v>14</v>
      </c>
      <c r="C1128" s="1" t="s">
        <v>70</v>
      </c>
      <c r="D1128" s="44">
        <v>0.04</v>
      </c>
      <c r="E1128" s="44">
        <v>90.48</v>
      </c>
      <c r="F1128" s="44">
        <v>19.989999999999998</v>
      </c>
      <c r="G1128" s="44">
        <v>0.4</v>
      </c>
      <c r="H1128" s="44">
        <v>55.555199999999999</v>
      </c>
      <c r="I1128" s="49">
        <f>IF(Table2[[#This Row],[Order Priority]]=Introduction!$B$42,1,0)</f>
        <v>0</v>
      </c>
      <c r="J1128" s="49">
        <f>IF(Table2[[#This Row],[Order Priority]]=Introduction!$B$43,1,0)</f>
        <v>0</v>
      </c>
      <c r="K1128" s="49">
        <f>IF(Table2[[#This Row],[Order Priority]]=Introduction!$B$44,1,0)</f>
        <v>0</v>
      </c>
      <c r="L1128" s="49">
        <f>IF(Table2[[#This Row],[Order Priority]]=Introduction!$B$45,1,0)</f>
        <v>0</v>
      </c>
      <c r="M1128" s="49">
        <f>IF(Table2[[#This Row],[Ship Mode]]=Introduction!$C$42,1,0)</f>
        <v>0</v>
      </c>
      <c r="N1128" s="48">
        <f>IF(Table2[[#This Row],[Ship Mode]]=Introduction!$C$44,1,0)</f>
        <v>1</v>
      </c>
      <c r="O1128" s="48">
        <f>IF(Table2[[#This Row],[Customer Segment]]=Introduction!$D$45,1,0)</f>
        <v>0</v>
      </c>
      <c r="P1128" s="48">
        <f>IF(Table2[[#This Row],[Customer Segment]]=Introduction!$D$42,1,0)</f>
        <v>0</v>
      </c>
      <c r="Q1128" s="48">
        <f>IF(Table2[[#This Row],[Customer Segment]]=Introduction!$D$44,1,0)</f>
        <v>0</v>
      </c>
      <c r="R1128" s="41">
        <v>268.64</v>
      </c>
      <c r="S11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customFormat="1" x14ac:dyDescent="0.2">
      <c r="A1129" s="1" t="s">
        <v>46</v>
      </c>
      <c r="B1129" s="1" t="s">
        <v>14</v>
      </c>
      <c r="C1129" s="1" t="s">
        <v>70</v>
      </c>
      <c r="D1129" s="46">
        <v>0.02</v>
      </c>
      <c r="E1129" s="46">
        <v>9.77</v>
      </c>
      <c r="F1129" s="46">
        <v>6.02</v>
      </c>
      <c r="G1129" s="46">
        <v>0.48</v>
      </c>
      <c r="H1129" s="46">
        <v>-535.33199999999999</v>
      </c>
      <c r="I1129" s="49">
        <f>IF(Table2[[#This Row],[Order Priority]]=Introduction!$B$42,1,0)</f>
        <v>0</v>
      </c>
      <c r="J1129" s="49">
        <f>IF(Table2[[#This Row],[Order Priority]]=Introduction!$B$43,1,0)</f>
        <v>0</v>
      </c>
      <c r="K1129" s="49">
        <f>IF(Table2[[#This Row],[Order Priority]]=Introduction!$B$44,1,0)</f>
        <v>0</v>
      </c>
      <c r="L1129" s="49">
        <f>IF(Table2[[#This Row],[Order Priority]]=Introduction!$B$45,1,0)</f>
        <v>0</v>
      </c>
      <c r="M1129" s="49">
        <f>IF(Table2[[#This Row],[Ship Mode]]=Introduction!$C$42,1,0)</f>
        <v>0</v>
      </c>
      <c r="N1129" s="48">
        <f>IF(Table2[[#This Row],[Ship Mode]]=Introduction!$C$44,1,0)</f>
        <v>1</v>
      </c>
      <c r="O1129" s="48">
        <f>IF(Table2[[#This Row],[Customer Segment]]=Introduction!$D$45,1,0)</f>
        <v>0</v>
      </c>
      <c r="P1129" s="48">
        <f>IF(Table2[[#This Row],[Customer Segment]]=Introduction!$D$42,1,0)</f>
        <v>0</v>
      </c>
      <c r="Q1129" s="48">
        <f>IF(Table2[[#This Row],[Customer Segment]]=Introduction!$D$44,1,0)</f>
        <v>0</v>
      </c>
      <c r="R1129" s="38">
        <v>87.68</v>
      </c>
      <c r="S11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customFormat="1" x14ac:dyDescent="0.2">
      <c r="A1130" s="1" t="s">
        <v>46</v>
      </c>
      <c r="B1130" s="1" t="s">
        <v>14</v>
      </c>
      <c r="C1130" s="1" t="s">
        <v>70</v>
      </c>
      <c r="D1130" s="44">
        <v>0.09</v>
      </c>
      <c r="E1130" s="44">
        <v>34.99</v>
      </c>
      <c r="F1130" s="44">
        <v>7.73</v>
      </c>
      <c r="G1130" s="44">
        <v>0.59</v>
      </c>
      <c r="H1130" s="44">
        <v>-208.72040000000001</v>
      </c>
      <c r="I1130" s="49">
        <f>IF(Table2[[#This Row],[Order Priority]]=Introduction!$B$42,1,0)</f>
        <v>0</v>
      </c>
      <c r="J1130" s="49">
        <f>IF(Table2[[#This Row],[Order Priority]]=Introduction!$B$43,1,0)</f>
        <v>0</v>
      </c>
      <c r="K1130" s="49">
        <f>IF(Table2[[#This Row],[Order Priority]]=Introduction!$B$44,1,0)</f>
        <v>0</v>
      </c>
      <c r="L1130" s="49">
        <f>IF(Table2[[#This Row],[Order Priority]]=Introduction!$B$45,1,0)</f>
        <v>0</v>
      </c>
      <c r="M1130" s="49">
        <f>IF(Table2[[#This Row],[Ship Mode]]=Introduction!$C$42,1,0)</f>
        <v>0</v>
      </c>
      <c r="N1130" s="48">
        <f>IF(Table2[[#This Row],[Ship Mode]]=Introduction!$C$44,1,0)</f>
        <v>1</v>
      </c>
      <c r="O1130" s="48">
        <f>IF(Table2[[#This Row],[Customer Segment]]=Introduction!$D$45,1,0)</f>
        <v>0</v>
      </c>
      <c r="P1130" s="48">
        <f>IF(Table2[[#This Row],[Customer Segment]]=Introduction!$D$42,1,0)</f>
        <v>0</v>
      </c>
      <c r="Q1130" s="48">
        <f>IF(Table2[[#This Row],[Customer Segment]]=Introduction!$D$44,1,0)</f>
        <v>0</v>
      </c>
      <c r="R1130" s="41">
        <v>37.619999999999997</v>
      </c>
      <c r="S11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customFormat="1" x14ac:dyDescent="0.2">
      <c r="A1131" s="1" t="s">
        <v>1</v>
      </c>
      <c r="B1131" s="1" t="s">
        <v>14</v>
      </c>
      <c r="C1131" s="1" t="s">
        <v>47</v>
      </c>
      <c r="D1131" s="46">
        <v>0.1</v>
      </c>
      <c r="E1131" s="46">
        <v>9.11</v>
      </c>
      <c r="F1131" s="46">
        <v>2.15</v>
      </c>
      <c r="G1131" s="46">
        <v>0.4</v>
      </c>
      <c r="H1131" s="46">
        <v>-3.9312</v>
      </c>
      <c r="I1131" s="49">
        <f>IF(Table2[[#This Row],[Order Priority]]=Introduction!$B$42,1,0)</f>
        <v>1</v>
      </c>
      <c r="J1131" s="49">
        <f>IF(Table2[[#This Row],[Order Priority]]=Introduction!$B$43,1,0)</f>
        <v>0</v>
      </c>
      <c r="K1131" s="49">
        <f>IF(Table2[[#This Row],[Order Priority]]=Introduction!$B$44,1,0)</f>
        <v>0</v>
      </c>
      <c r="L1131" s="49">
        <f>IF(Table2[[#This Row],[Order Priority]]=Introduction!$B$45,1,0)</f>
        <v>0</v>
      </c>
      <c r="M1131" s="49">
        <f>IF(Table2[[#This Row],[Ship Mode]]=Introduction!$C$42,1,0)</f>
        <v>0</v>
      </c>
      <c r="N1131" s="48">
        <f>IF(Table2[[#This Row],[Ship Mode]]=Introduction!$C$44,1,0)</f>
        <v>1</v>
      </c>
      <c r="O1131" s="48">
        <f>IF(Table2[[#This Row],[Customer Segment]]=Introduction!$D$45,1,0)</f>
        <v>0</v>
      </c>
      <c r="P1131" s="48">
        <f>IF(Table2[[#This Row],[Customer Segment]]=Introduction!$D$42,1,0)</f>
        <v>0</v>
      </c>
      <c r="Q1131" s="48">
        <f>IF(Table2[[#This Row],[Customer Segment]]=Introduction!$D$44,1,0)</f>
        <v>1</v>
      </c>
      <c r="R1131" s="38">
        <v>17.420000000000002</v>
      </c>
      <c r="S11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customFormat="1" x14ac:dyDescent="0.2">
      <c r="A1132" s="1" t="s">
        <v>13</v>
      </c>
      <c r="B1132" s="1" t="s">
        <v>14</v>
      </c>
      <c r="C1132" s="1" t="s">
        <v>47</v>
      </c>
      <c r="D1132" s="44">
        <v>0.03</v>
      </c>
      <c r="E1132" s="44">
        <v>15.99</v>
      </c>
      <c r="F1132" s="44">
        <v>11.28</v>
      </c>
      <c r="G1132" s="44">
        <v>0.38</v>
      </c>
      <c r="H1132" s="44">
        <v>-53.296199999999999</v>
      </c>
      <c r="I1132" s="49">
        <f>IF(Table2[[#This Row],[Order Priority]]=Introduction!$B$42,1,0)</f>
        <v>0</v>
      </c>
      <c r="J1132" s="49">
        <f>IF(Table2[[#This Row],[Order Priority]]=Introduction!$B$43,1,0)</f>
        <v>1</v>
      </c>
      <c r="K1132" s="49">
        <f>IF(Table2[[#This Row],[Order Priority]]=Introduction!$B$44,1,0)</f>
        <v>0</v>
      </c>
      <c r="L1132" s="49">
        <f>IF(Table2[[#This Row],[Order Priority]]=Introduction!$B$45,1,0)</f>
        <v>0</v>
      </c>
      <c r="M1132" s="49">
        <f>IF(Table2[[#This Row],[Ship Mode]]=Introduction!$C$42,1,0)</f>
        <v>0</v>
      </c>
      <c r="N1132" s="48">
        <f>IF(Table2[[#This Row],[Ship Mode]]=Introduction!$C$44,1,0)</f>
        <v>1</v>
      </c>
      <c r="O1132" s="48">
        <f>IF(Table2[[#This Row],[Customer Segment]]=Introduction!$D$45,1,0)</f>
        <v>0</v>
      </c>
      <c r="P1132" s="48">
        <f>IF(Table2[[#This Row],[Customer Segment]]=Introduction!$D$42,1,0)</f>
        <v>0</v>
      </c>
      <c r="Q1132" s="48">
        <f>IF(Table2[[#This Row],[Customer Segment]]=Introduction!$D$44,1,0)</f>
        <v>1</v>
      </c>
      <c r="R1132" s="41">
        <v>35.479999999999997</v>
      </c>
      <c r="S11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customFormat="1" x14ac:dyDescent="0.2">
      <c r="A1133" s="1" t="s">
        <v>13</v>
      </c>
      <c r="B1133" s="1" t="s">
        <v>14</v>
      </c>
      <c r="C1133" s="1" t="s">
        <v>70</v>
      </c>
      <c r="D1133" s="46">
        <v>0.09</v>
      </c>
      <c r="E1133" s="46">
        <v>35.94</v>
      </c>
      <c r="F1133" s="46">
        <v>6.66</v>
      </c>
      <c r="G1133" s="46">
        <v>0.4</v>
      </c>
      <c r="H1133" s="46">
        <v>172.56440000000001</v>
      </c>
      <c r="I1133" s="49">
        <f>IF(Table2[[#This Row],[Order Priority]]=Introduction!$B$42,1,0)</f>
        <v>0</v>
      </c>
      <c r="J1133" s="49">
        <f>IF(Table2[[#This Row],[Order Priority]]=Introduction!$B$43,1,0)</f>
        <v>1</v>
      </c>
      <c r="K1133" s="49">
        <f>IF(Table2[[#This Row],[Order Priority]]=Introduction!$B$44,1,0)</f>
        <v>0</v>
      </c>
      <c r="L1133" s="49">
        <f>IF(Table2[[#This Row],[Order Priority]]=Introduction!$B$45,1,0)</f>
        <v>0</v>
      </c>
      <c r="M1133" s="49">
        <f>IF(Table2[[#This Row],[Ship Mode]]=Introduction!$C$42,1,0)</f>
        <v>0</v>
      </c>
      <c r="N1133" s="48">
        <f>IF(Table2[[#This Row],[Ship Mode]]=Introduction!$C$44,1,0)</f>
        <v>1</v>
      </c>
      <c r="O1133" s="48">
        <f>IF(Table2[[#This Row],[Customer Segment]]=Introduction!$D$45,1,0)</f>
        <v>0</v>
      </c>
      <c r="P1133" s="48">
        <f>IF(Table2[[#This Row],[Customer Segment]]=Introduction!$D$42,1,0)</f>
        <v>0</v>
      </c>
      <c r="Q1133" s="48">
        <f>IF(Table2[[#This Row],[Customer Segment]]=Introduction!$D$44,1,0)</f>
        <v>0</v>
      </c>
      <c r="R1133" s="38">
        <v>312.22000000000003</v>
      </c>
      <c r="S11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customFormat="1" x14ac:dyDescent="0.2">
      <c r="A1134" s="1" t="s">
        <v>23</v>
      </c>
      <c r="B1134" s="1" t="s">
        <v>14</v>
      </c>
      <c r="C1134" s="1" t="s">
        <v>3</v>
      </c>
      <c r="D1134" s="44">
        <v>7.0000000000000007E-2</v>
      </c>
      <c r="E1134" s="44">
        <v>4.97</v>
      </c>
      <c r="F1134" s="44">
        <v>5.71</v>
      </c>
      <c r="G1134" s="44">
        <v>0.54</v>
      </c>
      <c r="H1134" s="44">
        <v>-180.15199999999999</v>
      </c>
      <c r="I1134" s="49">
        <f>IF(Table2[[#This Row],[Order Priority]]=Introduction!$B$42,1,0)</f>
        <v>0</v>
      </c>
      <c r="J1134" s="49">
        <f>IF(Table2[[#This Row],[Order Priority]]=Introduction!$B$43,1,0)</f>
        <v>0</v>
      </c>
      <c r="K1134" s="49">
        <f>IF(Table2[[#This Row],[Order Priority]]=Introduction!$B$44,1,0)</f>
        <v>1</v>
      </c>
      <c r="L1134" s="49">
        <f>IF(Table2[[#This Row],[Order Priority]]=Introduction!$B$45,1,0)</f>
        <v>0</v>
      </c>
      <c r="M1134" s="49">
        <f>IF(Table2[[#This Row],[Ship Mode]]=Introduction!$C$42,1,0)</f>
        <v>0</v>
      </c>
      <c r="N1134" s="48">
        <f>IF(Table2[[#This Row],[Ship Mode]]=Introduction!$C$44,1,0)</f>
        <v>1</v>
      </c>
      <c r="O1134" s="48">
        <f>IF(Table2[[#This Row],[Customer Segment]]=Introduction!$D$45,1,0)</f>
        <v>1</v>
      </c>
      <c r="P1134" s="48">
        <f>IF(Table2[[#This Row],[Customer Segment]]=Introduction!$D$42,1,0)</f>
        <v>0</v>
      </c>
      <c r="Q1134" s="48">
        <f>IF(Table2[[#This Row],[Customer Segment]]=Introduction!$D$44,1,0)</f>
        <v>0</v>
      </c>
      <c r="R1134" s="41">
        <v>26.66</v>
      </c>
      <c r="S11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customFormat="1" x14ac:dyDescent="0.2">
      <c r="A1135" s="1" t="s">
        <v>23</v>
      </c>
      <c r="B1135" s="1" t="s">
        <v>14</v>
      </c>
      <c r="C1135" s="1" t="s">
        <v>3</v>
      </c>
      <c r="D1135" s="46">
        <v>0.09</v>
      </c>
      <c r="E1135" s="46">
        <v>2.62</v>
      </c>
      <c r="F1135" s="46">
        <v>0.8</v>
      </c>
      <c r="G1135" s="46">
        <v>0.39</v>
      </c>
      <c r="H1135" s="46">
        <v>8.3879999999999999</v>
      </c>
      <c r="I1135" s="49">
        <f>IF(Table2[[#This Row],[Order Priority]]=Introduction!$B$42,1,0)</f>
        <v>0</v>
      </c>
      <c r="J1135" s="49">
        <f>IF(Table2[[#This Row],[Order Priority]]=Introduction!$B$43,1,0)</f>
        <v>0</v>
      </c>
      <c r="K1135" s="49">
        <f>IF(Table2[[#This Row],[Order Priority]]=Introduction!$B$44,1,0)</f>
        <v>1</v>
      </c>
      <c r="L1135" s="49">
        <f>IF(Table2[[#This Row],[Order Priority]]=Introduction!$B$45,1,0)</f>
        <v>0</v>
      </c>
      <c r="M1135" s="49">
        <f>IF(Table2[[#This Row],[Ship Mode]]=Introduction!$C$42,1,0)</f>
        <v>0</v>
      </c>
      <c r="N1135" s="48">
        <f>IF(Table2[[#This Row],[Ship Mode]]=Introduction!$C$44,1,0)</f>
        <v>1</v>
      </c>
      <c r="O1135" s="48">
        <f>IF(Table2[[#This Row],[Customer Segment]]=Introduction!$D$45,1,0)</f>
        <v>1</v>
      </c>
      <c r="P1135" s="48">
        <f>IF(Table2[[#This Row],[Customer Segment]]=Introduction!$D$42,1,0)</f>
        <v>0</v>
      </c>
      <c r="Q1135" s="48">
        <f>IF(Table2[[#This Row],[Customer Segment]]=Introduction!$D$44,1,0)</f>
        <v>0</v>
      </c>
      <c r="R1135" s="38">
        <v>29.55</v>
      </c>
      <c r="S11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customFormat="1" x14ac:dyDescent="0.2">
      <c r="A1136" s="1" t="s">
        <v>23</v>
      </c>
      <c r="B1136" s="1" t="s">
        <v>14</v>
      </c>
      <c r="C1136" s="1" t="s">
        <v>3</v>
      </c>
      <c r="D1136" s="44">
        <v>0.03</v>
      </c>
      <c r="E1136" s="44">
        <v>65.989999999999995</v>
      </c>
      <c r="F1136" s="44">
        <v>8.8000000000000007</v>
      </c>
      <c r="G1136" s="44">
        <v>0.57999999999999996</v>
      </c>
      <c r="H1136" s="44">
        <v>9.9398999999999997</v>
      </c>
      <c r="I1136" s="49">
        <f>IF(Table2[[#This Row],[Order Priority]]=Introduction!$B$42,1,0)</f>
        <v>0</v>
      </c>
      <c r="J1136" s="49">
        <f>IF(Table2[[#This Row],[Order Priority]]=Introduction!$B$43,1,0)</f>
        <v>0</v>
      </c>
      <c r="K1136" s="49">
        <f>IF(Table2[[#This Row],[Order Priority]]=Introduction!$B$44,1,0)</f>
        <v>1</v>
      </c>
      <c r="L1136" s="49">
        <f>IF(Table2[[#This Row],[Order Priority]]=Introduction!$B$45,1,0)</f>
        <v>0</v>
      </c>
      <c r="M1136" s="49">
        <f>IF(Table2[[#This Row],[Ship Mode]]=Introduction!$C$42,1,0)</f>
        <v>0</v>
      </c>
      <c r="N1136" s="48">
        <f>IF(Table2[[#This Row],[Ship Mode]]=Introduction!$C$44,1,0)</f>
        <v>1</v>
      </c>
      <c r="O1136" s="48">
        <f>IF(Table2[[#This Row],[Customer Segment]]=Introduction!$D$45,1,0)</f>
        <v>1</v>
      </c>
      <c r="P1136" s="48">
        <f>IF(Table2[[#This Row],[Customer Segment]]=Introduction!$D$42,1,0)</f>
        <v>0</v>
      </c>
      <c r="Q1136" s="48">
        <f>IF(Table2[[#This Row],[Customer Segment]]=Introduction!$D$44,1,0)</f>
        <v>0</v>
      </c>
      <c r="R1136" s="41">
        <v>1237.4000000000001</v>
      </c>
      <c r="S11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customFormat="1" x14ac:dyDescent="0.2">
      <c r="A1137" s="1" t="s">
        <v>46</v>
      </c>
      <c r="B1137" s="1" t="s">
        <v>2</v>
      </c>
      <c r="C1137" s="1" t="s">
        <v>47</v>
      </c>
      <c r="D1137" s="46">
        <v>0.05</v>
      </c>
      <c r="E1137" s="46">
        <v>328.14</v>
      </c>
      <c r="F1137" s="46">
        <v>91.05</v>
      </c>
      <c r="G1137" s="46">
        <v>0.56999999999999995</v>
      </c>
      <c r="H1137" s="46">
        <v>772.04</v>
      </c>
      <c r="I1137" s="49">
        <f>IF(Table2[[#This Row],[Order Priority]]=Introduction!$B$42,1,0)</f>
        <v>0</v>
      </c>
      <c r="J1137" s="49">
        <f>IF(Table2[[#This Row],[Order Priority]]=Introduction!$B$43,1,0)</f>
        <v>0</v>
      </c>
      <c r="K1137" s="49">
        <f>IF(Table2[[#This Row],[Order Priority]]=Introduction!$B$44,1,0)</f>
        <v>0</v>
      </c>
      <c r="L1137" s="49">
        <f>IF(Table2[[#This Row],[Order Priority]]=Introduction!$B$45,1,0)</f>
        <v>0</v>
      </c>
      <c r="M1137" s="49">
        <f>IF(Table2[[#This Row],[Ship Mode]]=Introduction!$C$42,1,0)</f>
        <v>1</v>
      </c>
      <c r="N1137" s="48">
        <f>IF(Table2[[#This Row],[Ship Mode]]=Introduction!$C$44,1,0)</f>
        <v>0</v>
      </c>
      <c r="O1137" s="48">
        <f>IF(Table2[[#This Row],[Customer Segment]]=Introduction!$D$45,1,0)</f>
        <v>0</v>
      </c>
      <c r="P1137" s="48">
        <f>IF(Table2[[#This Row],[Customer Segment]]=Introduction!$D$42,1,0)</f>
        <v>0</v>
      </c>
      <c r="Q1137" s="48">
        <f>IF(Table2[[#This Row],[Customer Segment]]=Introduction!$D$44,1,0)</f>
        <v>1</v>
      </c>
      <c r="R1137" s="38">
        <v>2291.39</v>
      </c>
      <c r="S11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customFormat="1" x14ac:dyDescent="0.2">
      <c r="A1138" s="1" t="s">
        <v>46</v>
      </c>
      <c r="B1138" s="1" t="s">
        <v>2</v>
      </c>
      <c r="C1138" s="1" t="s">
        <v>47</v>
      </c>
      <c r="D1138" s="44">
        <v>0.05</v>
      </c>
      <c r="E1138" s="44">
        <v>328.14</v>
      </c>
      <c r="F1138" s="44">
        <v>91.05</v>
      </c>
      <c r="G1138" s="44">
        <v>0.56999999999999995</v>
      </c>
      <c r="H1138" s="44">
        <v>772.04</v>
      </c>
      <c r="I1138" s="49">
        <f>IF(Table2[[#This Row],[Order Priority]]=Introduction!$B$42,1,0)</f>
        <v>0</v>
      </c>
      <c r="J1138" s="49">
        <f>IF(Table2[[#This Row],[Order Priority]]=Introduction!$B$43,1,0)</f>
        <v>0</v>
      </c>
      <c r="K1138" s="49">
        <f>IF(Table2[[#This Row],[Order Priority]]=Introduction!$B$44,1,0)</f>
        <v>0</v>
      </c>
      <c r="L1138" s="49">
        <f>IF(Table2[[#This Row],[Order Priority]]=Introduction!$B$45,1,0)</f>
        <v>0</v>
      </c>
      <c r="M1138" s="49">
        <f>IF(Table2[[#This Row],[Ship Mode]]=Introduction!$C$42,1,0)</f>
        <v>1</v>
      </c>
      <c r="N1138" s="48">
        <f>IF(Table2[[#This Row],[Ship Mode]]=Introduction!$C$44,1,0)</f>
        <v>0</v>
      </c>
      <c r="O1138" s="48">
        <f>IF(Table2[[#This Row],[Customer Segment]]=Introduction!$D$45,1,0)</f>
        <v>0</v>
      </c>
      <c r="P1138" s="48">
        <f>IF(Table2[[#This Row],[Customer Segment]]=Introduction!$D$42,1,0)</f>
        <v>0</v>
      </c>
      <c r="Q1138" s="48">
        <f>IF(Table2[[#This Row],[Customer Segment]]=Introduction!$D$44,1,0)</f>
        <v>1</v>
      </c>
      <c r="R1138" s="41">
        <v>9492.92</v>
      </c>
      <c r="S11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customFormat="1" x14ac:dyDescent="0.2">
      <c r="A1139" s="1" t="s">
        <v>46</v>
      </c>
      <c r="B1139" s="1" t="s">
        <v>14</v>
      </c>
      <c r="C1139" s="1" t="s">
        <v>15</v>
      </c>
      <c r="D1139" s="46">
        <v>0.08</v>
      </c>
      <c r="E1139" s="46">
        <v>11.7</v>
      </c>
      <c r="F1139" s="46">
        <v>6.96</v>
      </c>
      <c r="G1139" s="46">
        <v>0.5</v>
      </c>
      <c r="H1139" s="46">
        <v>28.565999999999999</v>
      </c>
      <c r="I1139" s="49">
        <f>IF(Table2[[#This Row],[Order Priority]]=Introduction!$B$42,1,0)</f>
        <v>0</v>
      </c>
      <c r="J1139" s="49">
        <f>IF(Table2[[#This Row],[Order Priority]]=Introduction!$B$43,1,0)</f>
        <v>0</v>
      </c>
      <c r="K1139" s="49">
        <f>IF(Table2[[#This Row],[Order Priority]]=Introduction!$B$44,1,0)</f>
        <v>0</v>
      </c>
      <c r="L1139" s="49">
        <f>IF(Table2[[#This Row],[Order Priority]]=Introduction!$B$45,1,0)</f>
        <v>0</v>
      </c>
      <c r="M1139" s="49">
        <f>IF(Table2[[#This Row],[Ship Mode]]=Introduction!$C$42,1,0)</f>
        <v>0</v>
      </c>
      <c r="N1139" s="48">
        <f>IF(Table2[[#This Row],[Ship Mode]]=Introduction!$C$44,1,0)</f>
        <v>1</v>
      </c>
      <c r="O1139" s="48">
        <f>IF(Table2[[#This Row],[Customer Segment]]=Introduction!$D$45,1,0)</f>
        <v>0</v>
      </c>
      <c r="P1139" s="48">
        <f>IF(Table2[[#This Row],[Customer Segment]]=Introduction!$D$42,1,0)</f>
        <v>1</v>
      </c>
      <c r="Q1139" s="48">
        <f>IF(Table2[[#This Row],[Customer Segment]]=Introduction!$D$44,1,0)</f>
        <v>0</v>
      </c>
      <c r="R1139" s="38">
        <v>87.8</v>
      </c>
      <c r="S11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customFormat="1" x14ac:dyDescent="0.2">
      <c r="A1140" s="1" t="s">
        <v>46</v>
      </c>
      <c r="B1140" s="1" t="s">
        <v>14</v>
      </c>
      <c r="C1140" s="1" t="s">
        <v>47</v>
      </c>
      <c r="D1140" s="44">
        <v>0.04</v>
      </c>
      <c r="E1140" s="44">
        <v>7.08</v>
      </c>
      <c r="F1140" s="44">
        <v>2.35</v>
      </c>
      <c r="G1140" s="44">
        <v>0.47</v>
      </c>
      <c r="H1140" s="44">
        <v>24.59</v>
      </c>
      <c r="I1140" s="49">
        <f>IF(Table2[[#This Row],[Order Priority]]=Introduction!$B$42,1,0)</f>
        <v>0</v>
      </c>
      <c r="J1140" s="49">
        <f>IF(Table2[[#This Row],[Order Priority]]=Introduction!$B$43,1,0)</f>
        <v>0</v>
      </c>
      <c r="K1140" s="49">
        <f>IF(Table2[[#This Row],[Order Priority]]=Introduction!$B$44,1,0)</f>
        <v>0</v>
      </c>
      <c r="L1140" s="49">
        <f>IF(Table2[[#This Row],[Order Priority]]=Introduction!$B$45,1,0)</f>
        <v>0</v>
      </c>
      <c r="M1140" s="49">
        <f>IF(Table2[[#This Row],[Ship Mode]]=Introduction!$C$42,1,0)</f>
        <v>0</v>
      </c>
      <c r="N1140" s="48">
        <f>IF(Table2[[#This Row],[Ship Mode]]=Introduction!$C$44,1,0)</f>
        <v>1</v>
      </c>
      <c r="O1140" s="48">
        <f>IF(Table2[[#This Row],[Customer Segment]]=Introduction!$D$45,1,0)</f>
        <v>0</v>
      </c>
      <c r="P1140" s="48">
        <f>IF(Table2[[#This Row],[Customer Segment]]=Introduction!$D$42,1,0)</f>
        <v>0</v>
      </c>
      <c r="Q1140" s="48">
        <f>IF(Table2[[#This Row],[Customer Segment]]=Introduction!$D$44,1,0)</f>
        <v>1</v>
      </c>
      <c r="R1140" s="41">
        <v>49.1</v>
      </c>
      <c r="S11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customFormat="1" x14ac:dyDescent="0.2">
      <c r="A1141" s="1" t="s">
        <v>46</v>
      </c>
      <c r="B1141" s="1" t="s">
        <v>14</v>
      </c>
      <c r="C1141" s="1" t="s">
        <v>15</v>
      </c>
      <c r="D1141" s="46">
        <v>0.03</v>
      </c>
      <c r="E1141" s="46">
        <v>10.98</v>
      </c>
      <c r="F1141" s="46">
        <v>3.37</v>
      </c>
      <c r="G1141" s="46">
        <v>0.56999999999999995</v>
      </c>
      <c r="H1141" s="46">
        <v>11.82</v>
      </c>
      <c r="I1141" s="49">
        <f>IF(Table2[[#This Row],[Order Priority]]=Introduction!$B$42,1,0)</f>
        <v>0</v>
      </c>
      <c r="J1141" s="49">
        <f>IF(Table2[[#This Row],[Order Priority]]=Introduction!$B$43,1,0)</f>
        <v>0</v>
      </c>
      <c r="K1141" s="49">
        <f>IF(Table2[[#This Row],[Order Priority]]=Introduction!$B$44,1,0)</f>
        <v>0</v>
      </c>
      <c r="L1141" s="49">
        <f>IF(Table2[[#This Row],[Order Priority]]=Introduction!$B$45,1,0)</f>
        <v>0</v>
      </c>
      <c r="M1141" s="49">
        <f>IF(Table2[[#This Row],[Ship Mode]]=Introduction!$C$42,1,0)</f>
        <v>0</v>
      </c>
      <c r="N1141" s="48">
        <f>IF(Table2[[#This Row],[Ship Mode]]=Introduction!$C$44,1,0)</f>
        <v>1</v>
      </c>
      <c r="O1141" s="48">
        <f>IF(Table2[[#This Row],[Customer Segment]]=Introduction!$D$45,1,0)</f>
        <v>0</v>
      </c>
      <c r="P1141" s="48">
        <f>IF(Table2[[#This Row],[Customer Segment]]=Introduction!$D$42,1,0)</f>
        <v>1</v>
      </c>
      <c r="Q1141" s="48">
        <f>IF(Table2[[#This Row],[Customer Segment]]=Introduction!$D$44,1,0)</f>
        <v>0</v>
      </c>
      <c r="R1141" s="38">
        <v>56.19</v>
      </c>
      <c r="S11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customFormat="1" x14ac:dyDescent="0.2">
      <c r="A1142" s="1" t="s">
        <v>13</v>
      </c>
      <c r="B1142" s="1" t="s">
        <v>14</v>
      </c>
      <c r="C1142" s="1" t="s">
        <v>47</v>
      </c>
      <c r="D1142" s="44">
        <v>0</v>
      </c>
      <c r="E1142" s="44">
        <v>5.77</v>
      </c>
      <c r="F1142" s="44">
        <v>5.92</v>
      </c>
      <c r="G1142" s="44">
        <v>0.55000000000000004</v>
      </c>
      <c r="H1142" s="44">
        <v>-61.5276</v>
      </c>
      <c r="I1142" s="49">
        <f>IF(Table2[[#This Row],[Order Priority]]=Introduction!$B$42,1,0)</f>
        <v>0</v>
      </c>
      <c r="J1142" s="49">
        <f>IF(Table2[[#This Row],[Order Priority]]=Introduction!$B$43,1,0)</f>
        <v>1</v>
      </c>
      <c r="K1142" s="49">
        <f>IF(Table2[[#This Row],[Order Priority]]=Introduction!$B$44,1,0)</f>
        <v>0</v>
      </c>
      <c r="L1142" s="49">
        <f>IF(Table2[[#This Row],[Order Priority]]=Introduction!$B$45,1,0)</f>
        <v>0</v>
      </c>
      <c r="M1142" s="49">
        <f>IF(Table2[[#This Row],[Ship Mode]]=Introduction!$C$42,1,0)</f>
        <v>0</v>
      </c>
      <c r="N1142" s="48">
        <f>IF(Table2[[#This Row],[Ship Mode]]=Introduction!$C$44,1,0)</f>
        <v>1</v>
      </c>
      <c r="O1142" s="48">
        <f>IF(Table2[[#This Row],[Customer Segment]]=Introduction!$D$45,1,0)</f>
        <v>0</v>
      </c>
      <c r="P1142" s="48">
        <f>IF(Table2[[#This Row],[Customer Segment]]=Introduction!$D$42,1,0)</f>
        <v>0</v>
      </c>
      <c r="Q1142" s="48">
        <f>IF(Table2[[#This Row],[Customer Segment]]=Introduction!$D$44,1,0)</f>
        <v>1</v>
      </c>
      <c r="R1142" s="41">
        <v>69.89</v>
      </c>
      <c r="S11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customFormat="1" x14ac:dyDescent="0.2">
      <c r="A1143" s="1" t="s">
        <v>13</v>
      </c>
      <c r="B1143" s="1" t="s">
        <v>14</v>
      </c>
      <c r="C1143" s="1" t="s">
        <v>70</v>
      </c>
      <c r="D1143" s="46">
        <v>0</v>
      </c>
      <c r="E1143" s="46">
        <v>12.22</v>
      </c>
      <c r="F1143" s="46">
        <v>2.85</v>
      </c>
      <c r="G1143" s="46">
        <v>0.55000000000000004</v>
      </c>
      <c r="H1143" s="46">
        <v>76.389899999999997</v>
      </c>
      <c r="I1143" s="49">
        <f>IF(Table2[[#This Row],[Order Priority]]=Introduction!$B$42,1,0)</f>
        <v>0</v>
      </c>
      <c r="J1143" s="49">
        <f>IF(Table2[[#This Row],[Order Priority]]=Introduction!$B$43,1,0)</f>
        <v>1</v>
      </c>
      <c r="K1143" s="49">
        <f>IF(Table2[[#This Row],[Order Priority]]=Introduction!$B$44,1,0)</f>
        <v>0</v>
      </c>
      <c r="L1143" s="49">
        <f>IF(Table2[[#This Row],[Order Priority]]=Introduction!$B$45,1,0)</f>
        <v>0</v>
      </c>
      <c r="M1143" s="49">
        <f>IF(Table2[[#This Row],[Ship Mode]]=Introduction!$C$42,1,0)</f>
        <v>0</v>
      </c>
      <c r="N1143" s="48">
        <f>IF(Table2[[#This Row],[Ship Mode]]=Introduction!$C$44,1,0)</f>
        <v>1</v>
      </c>
      <c r="O1143" s="48">
        <f>IF(Table2[[#This Row],[Customer Segment]]=Introduction!$D$45,1,0)</f>
        <v>0</v>
      </c>
      <c r="P1143" s="48">
        <f>IF(Table2[[#This Row],[Customer Segment]]=Introduction!$D$42,1,0)</f>
        <v>0</v>
      </c>
      <c r="Q1143" s="48">
        <f>IF(Table2[[#This Row],[Customer Segment]]=Introduction!$D$44,1,0)</f>
        <v>0</v>
      </c>
      <c r="R1143" s="38">
        <v>110.71</v>
      </c>
      <c r="S11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customFormat="1" x14ac:dyDescent="0.2">
      <c r="A1144" s="1" t="s">
        <v>23</v>
      </c>
      <c r="B1144" s="1" t="s">
        <v>63</v>
      </c>
      <c r="C1144" s="1" t="s">
        <v>70</v>
      </c>
      <c r="D1144" s="44">
        <v>0.09</v>
      </c>
      <c r="E1144" s="44">
        <v>19.23</v>
      </c>
      <c r="F1144" s="44">
        <v>6.15</v>
      </c>
      <c r="G1144" s="44">
        <v>0.44</v>
      </c>
      <c r="H1144" s="44">
        <v>211.232</v>
      </c>
      <c r="I1144" s="49">
        <f>IF(Table2[[#This Row],[Order Priority]]=Introduction!$B$42,1,0)</f>
        <v>0</v>
      </c>
      <c r="J1144" s="49">
        <f>IF(Table2[[#This Row],[Order Priority]]=Introduction!$B$43,1,0)</f>
        <v>0</v>
      </c>
      <c r="K1144" s="49">
        <f>IF(Table2[[#This Row],[Order Priority]]=Introduction!$B$44,1,0)</f>
        <v>1</v>
      </c>
      <c r="L1144" s="49">
        <f>IF(Table2[[#This Row],[Order Priority]]=Introduction!$B$45,1,0)</f>
        <v>0</v>
      </c>
      <c r="M1144" s="49">
        <f>IF(Table2[[#This Row],[Ship Mode]]=Introduction!$C$42,1,0)</f>
        <v>0</v>
      </c>
      <c r="N1144" s="48">
        <f>IF(Table2[[#This Row],[Ship Mode]]=Introduction!$C$44,1,0)</f>
        <v>0</v>
      </c>
      <c r="O1144" s="48">
        <f>IF(Table2[[#This Row],[Customer Segment]]=Introduction!$D$45,1,0)</f>
        <v>0</v>
      </c>
      <c r="P1144" s="48">
        <f>IF(Table2[[#This Row],[Customer Segment]]=Introduction!$D$42,1,0)</f>
        <v>0</v>
      </c>
      <c r="Q1144" s="48">
        <f>IF(Table2[[#This Row],[Customer Segment]]=Introduction!$D$44,1,0)</f>
        <v>0</v>
      </c>
      <c r="R1144" s="41">
        <v>394.1</v>
      </c>
      <c r="S11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customFormat="1" x14ac:dyDescent="0.2">
      <c r="A1145" s="1" t="s">
        <v>23</v>
      </c>
      <c r="B1145" s="1" t="s">
        <v>14</v>
      </c>
      <c r="C1145" s="1" t="s">
        <v>70</v>
      </c>
      <c r="D1145" s="46">
        <v>0.03</v>
      </c>
      <c r="E1145" s="46">
        <v>11.66</v>
      </c>
      <c r="F1145" s="46">
        <v>7.95</v>
      </c>
      <c r="G1145" s="46">
        <v>0.57999999999999996</v>
      </c>
      <c r="H1145" s="46">
        <v>-31.094000000000001</v>
      </c>
      <c r="I1145" s="49">
        <f>IF(Table2[[#This Row],[Order Priority]]=Introduction!$B$42,1,0)</f>
        <v>0</v>
      </c>
      <c r="J1145" s="49">
        <f>IF(Table2[[#This Row],[Order Priority]]=Introduction!$B$43,1,0)</f>
        <v>0</v>
      </c>
      <c r="K1145" s="49">
        <f>IF(Table2[[#This Row],[Order Priority]]=Introduction!$B$44,1,0)</f>
        <v>1</v>
      </c>
      <c r="L1145" s="49">
        <f>IF(Table2[[#This Row],[Order Priority]]=Introduction!$B$45,1,0)</f>
        <v>0</v>
      </c>
      <c r="M1145" s="49">
        <f>IF(Table2[[#This Row],[Ship Mode]]=Introduction!$C$42,1,0)</f>
        <v>0</v>
      </c>
      <c r="N1145" s="48">
        <f>IF(Table2[[#This Row],[Ship Mode]]=Introduction!$C$44,1,0)</f>
        <v>1</v>
      </c>
      <c r="O1145" s="48">
        <f>IF(Table2[[#This Row],[Customer Segment]]=Introduction!$D$45,1,0)</f>
        <v>0</v>
      </c>
      <c r="P1145" s="48">
        <f>IF(Table2[[#This Row],[Customer Segment]]=Introduction!$D$42,1,0)</f>
        <v>0</v>
      </c>
      <c r="Q1145" s="48">
        <f>IF(Table2[[#This Row],[Customer Segment]]=Introduction!$D$44,1,0)</f>
        <v>0</v>
      </c>
      <c r="R1145" s="38">
        <v>267.32</v>
      </c>
      <c r="S11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customFormat="1" x14ac:dyDescent="0.2">
      <c r="A1146" s="1" t="s">
        <v>92</v>
      </c>
      <c r="B1146" s="1" t="s">
        <v>14</v>
      </c>
      <c r="C1146" s="1" t="s">
        <v>70</v>
      </c>
      <c r="D1146" s="44">
        <v>0.01</v>
      </c>
      <c r="E1146" s="44">
        <v>7.28</v>
      </c>
      <c r="F1146" s="44">
        <v>11.15</v>
      </c>
      <c r="G1146" s="44">
        <v>0.37</v>
      </c>
      <c r="H1146" s="44">
        <v>-24.245999999999999</v>
      </c>
      <c r="I1146" s="49">
        <f>IF(Table2[[#This Row],[Order Priority]]=Introduction!$B$42,1,0)</f>
        <v>0</v>
      </c>
      <c r="J1146" s="49">
        <f>IF(Table2[[#This Row],[Order Priority]]=Introduction!$B$43,1,0)</f>
        <v>0</v>
      </c>
      <c r="K1146" s="49">
        <f>IF(Table2[[#This Row],[Order Priority]]=Introduction!$B$44,1,0)</f>
        <v>0</v>
      </c>
      <c r="L1146" s="49">
        <f>IF(Table2[[#This Row],[Order Priority]]=Introduction!$B$45,1,0)</f>
        <v>1</v>
      </c>
      <c r="M1146" s="49">
        <f>IF(Table2[[#This Row],[Ship Mode]]=Introduction!$C$42,1,0)</f>
        <v>0</v>
      </c>
      <c r="N1146" s="48">
        <f>IF(Table2[[#This Row],[Ship Mode]]=Introduction!$C$44,1,0)</f>
        <v>1</v>
      </c>
      <c r="O1146" s="48">
        <f>IF(Table2[[#This Row],[Customer Segment]]=Introduction!$D$45,1,0)</f>
        <v>0</v>
      </c>
      <c r="P1146" s="48">
        <f>IF(Table2[[#This Row],[Customer Segment]]=Introduction!$D$42,1,0)</f>
        <v>0</v>
      </c>
      <c r="Q1146" s="48">
        <f>IF(Table2[[#This Row],[Customer Segment]]=Introduction!$D$44,1,0)</f>
        <v>0</v>
      </c>
      <c r="R1146" s="41">
        <v>11.21</v>
      </c>
      <c r="S11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customFormat="1" x14ac:dyDescent="0.2">
      <c r="A1147" s="1" t="s">
        <v>46</v>
      </c>
      <c r="B1147" s="1" t="s">
        <v>14</v>
      </c>
      <c r="C1147" s="1" t="s">
        <v>3</v>
      </c>
      <c r="D1147" s="46">
        <v>0.03</v>
      </c>
      <c r="E1147" s="46">
        <v>48.04</v>
      </c>
      <c r="F1147" s="46">
        <v>19.989999999999998</v>
      </c>
      <c r="G1147" s="46">
        <v>0.37</v>
      </c>
      <c r="H1147" s="46">
        <v>-4.46</v>
      </c>
      <c r="I1147" s="49">
        <f>IF(Table2[[#This Row],[Order Priority]]=Introduction!$B$42,1,0)</f>
        <v>0</v>
      </c>
      <c r="J1147" s="49">
        <f>IF(Table2[[#This Row],[Order Priority]]=Introduction!$B$43,1,0)</f>
        <v>0</v>
      </c>
      <c r="K1147" s="49">
        <f>IF(Table2[[#This Row],[Order Priority]]=Introduction!$B$44,1,0)</f>
        <v>0</v>
      </c>
      <c r="L1147" s="49">
        <f>IF(Table2[[#This Row],[Order Priority]]=Introduction!$B$45,1,0)</f>
        <v>0</v>
      </c>
      <c r="M1147" s="49">
        <f>IF(Table2[[#This Row],[Ship Mode]]=Introduction!$C$42,1,0)</f>
        <v>0</v>
      </c>
      <c r="N1147" s="48">
        <f>IF(Table2[[#This Row],[Ship Mode]]=Introduction!$C$44,1,0)</f>
        <v>1</v>
      </c>
      <c r="O1147" s="48">
        <f>IF(Table2[[#This Row],[Customer Segment]]=Introduction!$D$45,1,0)</f>
        <v>1</v>
      </c>
      <c r="P1147" s="48">
        <f>IF(Table2[[#This Row],[Customer Segment]]=Introduction!$D$42,1,0)</f>
        <v>0</v>
      </c>
      <c r="Q1147" s="48">
        <f>IF(Table2[[#This Row],[Customer Segment]]=Introduction!$D$44,1,0)</f>
        <v>0</v>
      </c>
      <c r="R1147" s="38">
        <v>101.71</v>
      </c>
      <c r="S11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customFormat="1" x14ac:dyDescent="0.2">
      <c r="A1148" s="1" t="s">
        <v>13</v>
      </c>
      <c r="B1148" s="1" t="s">
        <v>14</v>
      </c>
      <c r="C1148" s="1" t="s">
        <v>15</v>
      </c>
      <c r="D1148" s="44">
        <v>0.05</v>
      </c>
      <c r="E1148" s="44">
        <v>35.51</v>
      </c>
      <c r="F1148" s="44">
        <v>6.31</v>
      </c>
      <c r="G1148" s="44">
        <v>0.57999999999999996</v>
      </c>
      <c r="H1148" s="44">
        <v>6.11</v>
      </c>
      <c r="I1148" s="49">
        <f>IF(Table2[[#This Row],[Order Priority]]=Introduction!$B$42,1,0)</f>
        <v>0</v>
      </c>
      <c r="J1148" s="49">
        <f>IF(Table2[[#This Row],[Order Priority]]=Introduction!$B$43,1,0)</f>
        <v>1</v>
      </c>
      <c r="K1148" s="49">
        <f>IF(Table2[[#This Row],[Order Priority]]=Introduction!$B$44,1,0)</f>
        <v>0</v>
      </c>
      <c r="L1148" s="49">
        <f>IF(Table2[[#This Row],[Order Priority]]=Introduction!$B$45,1,0)</f>
        <v>0</v>
      </c>
      <c r="M1148" s="49">
        <f>IF(Table2[[#This Row],[Ship Mode]]=Introduction!$C$42,1,0)</f>
        <v>0</v>
      </c>
      <c r="N1148" s="48">
        <f>IF(Table2[[#This Row],[Ship Mode]]=Introduction!$C$44,1,0)</f>
        <v>1</v>
      </c>
      <c r="O1148" s="48">
        <f>IF(Table2[[#This Row],[Customer Segment]]=Introduction!$D$45,1,0)</f>
        <v>0</v>
      </c>
      <c r="P1148" s="48">
        <f>IF(Table2[[#This Row],[Customer Segment]]=Introduction!$D$42,1,0)</f>
        <v>1</v>
      </c>
      <c r="Q1148" s="48">
        <f>IF(Table2[[#This Row],[Customer Segment]]=Introduction!$D$44,1,0)</f>
        <v>0</v>
      </c>
      <c r="R1148" s="41">
        <v>73.099999999999994</v>
      </c>
      <c r="S11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customFormat="1" x14ac:dyDescent="0.2">
      <c r="A1149" s="1" t="s">
        <v>13</v>
      </c>
      <c r="B1149" s="1" t="s">
        <v>14</v>
      </c>
      <c r="C1149" s="1" t="s">
        <v>15</v>
      </c>
      <c r="D1149" s="46">
        <v>0.1</v>
      </c>
      <c r="E1149" s="46">
        <v>8.34</v>
      </c>
      <c r="F1149" s="46">
        <v>2.64</v>
      </c>
      <c r="G1149" s="46">
        <v>0.59</v>
      </c>
      <c r="H1149" s="46">
        <v>-6.34</v>
      </c>
      <c r="I1149" s="49">
        <f>IF(Table2[[#This Row],[Order Priority]]=Introduction!$B$42,1,0)</f>
        <v>0</v>
      </c>
      <c r="J1149" s="49">
        <f>IF(Table2[[#This Row],[Order Priority]]=Introduction!$B$43,1,0)</f>
        <v>1</v>
      </c>
      <c r="K1149" s="49">
        <f>IF(Table2[[#This Row],[Order Priority]]=Introduction!$B$44,1,0)</f>
        <v>0</v>
      </c>
      <c r="L1149" s="49">
        <f>IF(Table2[[#This Row],[Order Priority]]=Introduction!$B$45,1,0)</f>
        <v>0</v>
      </c>
      <c r="M1149" s="49">
        <f>IF(Table2[[#This Row],[Ship Mode]]=Introduction!$C$42,1,0)</f>
        <v>0</v>
      </c>
      <c r="N1149" s="48">
        <f>IF(Table2[[#This Row],[Ship Mode]]=Introduction!$C$44,1,0)</f>
        <v>1</v>
      </c>
      <c r="O1149" s="48">
        <f>IF(Table2[[#This Row],[Customer Segment]]=Introduction!$D$45,1,0)</f>
        <v>0</v>
      </c>
      <c r="P1149" s="48">
        <f>IF(Table2[[#This Row],[Customer Segment]]=Introduction!$D$42,1,0)</f>
        <v>1</v>
      </c>
      <c r="Q1149" s="48">
        <f>IF(Table2[[#This Row],[Customer Segment]]=Introduction!$D$44,1,0)</f>
        <v>0</v>
      </c>
      <c r="R1149" s="38">
        <v>47.95</v>
      </c>
      <c r="S11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customFormat="1" x14ac:dyDescent="0.2">
      <c r="A1150" s="1" t="s">
        <v>13</v>
      </c>
      <c r="B1150" s="1" t="s">
        <v>14</v>
      </c>
      <c r="C1150" s="1" t="s">
        <v>15</v>
      </c>
      <c r="D1150" s="44">
        <v>0.03</v>
      </c>
      <c r="E1150" s="44">
        <v>8.0399999999999991</v>
      </c>
      <c r="F1150" s="44">
        <v>8.94</v>
      </c>
      <c r="G1150" s="44">
        <v>0.4</v>
      </c>
      <c r="H1150" s="44">
        <v>-160.27549999999999</v>
      </c>
      <c r="I1150" s="49">
        <f>IF(Table2[[#This Row],[Order Priority]]=Introduction!$B$42,1,0)</f>
        <v>0</v>
      </c>
      <c r="J1150" s="49">
        <f>IF(Table2[[#This Row],[Order Priority]]=Introduction!$B$43,1,0)</f>
        <v>1</v>
      </c>
      <c r="K1150" s="49">
        <f>IF(Table2[[#This Row],[Order Priority]]=Introduction!$B$44,1,0)</f>
        <v>0</v>
      </c>
      <c r="L1150" s="49">
        <f>IF(Table2[[#This Row],[Order Priority]]=Introduction!$B$45,1,0)</f>
        <v>0</v>
      </c>
      <c r="M1150" s="49">
        <f>IF(Table2[[#This Row],[Ship Mode]]=Introduction!$C$42,1,0)</f>
        <v>0</v>
      </c>
      <c r="N1150" s="48">
        <f>IF(Table2[[#This Row],[Ship Mode]]=Introduction!$C$44,1,0)</f>
        <v>1</v>
      </c>
      <c r="O1150" s="48">
        <f>IF(Table2[[#This Row],[Customer Segment]]=Introduction!$D$45,1,0)</f>
        <v>0</v>
      </c>
      <c r="P1150" s="48">
        <f>IF(Table2[[#This Row],[Customer Segment]]=Introduction!$D$42,1,0)</f>
        <v>1</v>
      </c>
      <c r="Q1150" s="48">
        <f>IF(Table2[[#This Row],[Customer Segment]]=Introduction!$D$44,1,0)</f>
        <v>0</v>
      </c>
      <c r="R1150" s="41">
        <v>76.77</v>
      </c>
      <c r="S11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customFormat="1" x14ac:dyDescent="0.2">
      <c r="A1151" s="1" t="s">
        <v>23</v>
      </c>
      <c r="B1151" s="1" t="s">
        <v>2</v>
      </c>
      <c r="C1151" s="1" t="s">
        <v>15</v>
      </c>
      <c r="D1151" s="46">
        <v>0.06</v>
      </c>
      <c r="E1151" s="46">
        <v>119.99</v>
      </c>
      <c r="F1151" s="46">
        <v>14</v>
      </c>
      <c r="G1151" s="46">
        <v>0.36</v>
      </c>
      <c r="H1151" s="46">
        <v>-207.679788</v>
      </c>
      <c r="I1151" s="49">
        <f>IF(Table2[[#This Row],[Order Priority]]=Introduction!$B$42,1,0)</f>
        <v>0</v>
      </c>
      <c r="J1151" s="49">
        <f>IF(Table2[[#This Row],[Order Priority]]=Introduction!$B$43,1,0)</f>
        <v>0</v>
      </c>
      <c r="K1151" s="49">
        <f>IF(Table2[[#This Row],[Order Priority]]=Introduction!$B$44,1,0)</f>
        <v>1</v>
      </c>
      <c r="L1151" s="49">
        <f>IF(Table2[[#This Row],[Order Priority]]=Introduction!$B$45,1,0)</f>
        <v>0</v>
      </c>
      <c r="M1151" s="49">
        <f>IF(Table2[[#This Row],[Ship Mode]]=Introduction!$C$42,1,0)</f>
        <v>1</v>
      </c>
      <c r="N1151" s="48">
        <f>IF(Table2[[#This Row],[Ship Mode]]=Introduction!$C$44,1,0)</f>
        <v>0</v>
      </c>
      <c r="O1151" s="48">
        <f>IF(Table2[[#This Row],[Customer Segment]]=Introduction!$D$45,1,0)</f>
        <v>0</v>
      </c>
      <c r="P1151" s="48">
        <f>IF(Table2[[#This Row],[Customer Segment]]=Introduction!$D$42,1,0)</f>
        <v>1</v>
      </c>
      <c r="Q1151" s="48">
        <f>IF(Table2[[#This Row],[Customer Segment]]=Introduction!$D$44,1,0)</f>
        <v>0</v>
      </c>
      <c r="R1151" s="38">
        <v>243.86</v>
      </c>
      <c r="S11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customFormat="1" x14ac:dyDescent="0.2">
      <c r="A1152" s="1" t="s">
        <v>46</v>
      </c>
      <c r="B1152" s="1" t="s">
        <v>14</v>
      </c>
      <c r="C1152" s="1" t="s">
        <v>70</v>
      </c>
      <c r="D1152" s="44">
        <v>0.03</v>
      </c>
      <c r="E1152" s="44">
        <v>6.68</v>
      </c>
      <c r="F1152" s="44">
        <v>1.5</v>
      </c>
      <c r="G1152" s="44">
        <v>0.48</v>
      </c>
      <c r="H1152" s="44">
        <v>-577.30399999999997</v>
      </c>
      <c r="I1152" s="49">
        <f>IF(Table2[[#This Row],[Order Priority]]=Introduction!$B$42,1,0)</f>
        <v>0</v>
      </c>
      <c r="J1152" s="49">
        <f>IF(Table2[[#This Row],[Order Priority]]=Introduction!$B$43,1,0)</f>
        <v>0</v>
      </c>
      <c r="K1152" s="49">
        <f>IF(Table2[[#This Row],[Order Priority]]=Introduction!$B$44,1,0)</f>
        <v>0</v>
      </c>
      <c r="L1152" s="49">
        <f>IF(Table2[[#This Row],[Order Priority]]=Introduction!$B$45,1,0)</f>
        <v>0</v>
      </c>
      <c r="M1152" s="49">
        <f>IF(Table2[[#This Row],[Ship Mode]]=Introduction!$C$42,1,0)</f>
        <v>0</v>
      </c>
      <c r="N1152" s="48">
        <f>IF(Table2[[#This Row],[Ship Mode]]=Introduction!$C$44,1,0)</f>
        <v>1</v>
      </c>
      <c r="O1152" s="48">
        <f>IF(Table2[[#This Row],[Customer Segment]]=Introduction!$D$45,1,0)</f>
        <v>0</v>
      </c>
      <c r="P1152" s="48">
        <f>IF(Table2[[#This Row],[Customer Segment]]=Introduction!$D$42,1,0)</f>
        <v>0</v>
      </c>
      <c r="Q1152" s="48">
        <f>IF(Table2[[#This Row],[Customer Segment]]=Introduction!$D$44,1,0)</f>
        <v>0</v>
      </c>
      <c r="R1152" s="41">
        <v>48.32</v>
      </c>
      <c r="S11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customFormat="1" x14ac:dyDescent="0.2">
      <c r="A1153" s="1" t="s">
        <v>1</v>
      </c>
      <c r="B1153" s="1" t="s">
        <v>14</v>
      </c>
      <c r="C1153" s="1" t="s">
        <v>70</v>
      </c>
      <c r="D1153" s="46">
        <v>0.05</v>
      </c>
      <c r="E1153" s="46">
        <v>1.88</v>
      </c>
      <c r="F1153" s="46">
        <v>1.49</v>
      </c>
      <c r="G1153" s="46">
        <v>0.37</v>
      </c>
      <c r="H1153" s="46">
        <v>-2.9095</v>
      </c>
      <c r="I1153" s="49">
        <f>IF(Table2[[#This Row],[Order Priority]]=Introduction!$B$42,1,0)</f>
        <v>1</v>
      </c>
      <c r="J1153" s="49">
        <f>IF(Table2[[#This Row],[Order Priority]]=Introduction!$B$43,1,0)</f>
        <v>0</v>
      </c>
      <c r="K1153" s="49">
        <f>IF(Table2[[#This Row],[Order Priority]]=Introduction!$B$44,1,0)</f>
        <v>0</v>
      </c>
      <c r="L1153" s="49">
        <f>IF(Table2[[#This Row],[Order Priority]]=Introduction!$B$45,1,0)</f>
        <v>0</v>
      </c>
      <c r="M1153" s="49">
        <f>IF(Table2[[#This Row],[Ship Mode]]=Introduction!$C$42,1,0)</f>
        <v>0</v>
      </c>
      <c r="N1153" s="48">
        <f>IF(Table2[[#This Row],[Ship Mode]]=Introduction!$C$44,1,0)</f>
        <v>1</v>
      </c>
      <c r="O1153" s="48">
        <f>IF(Table2[[#This Row],[Customer Segment]]=Introduction!$D$45,1,0)</f>
        <v>0</v>
      </c>
      <c r="P1153" s="48">
        <f>IF(Table2[[#This Row],[Customer Segment]]=Introduction!$D$42,1,0)</f>
        <v>0</v>
      </c>
      <c r="Q1153" s="48">
        <f>IF(Table2[[#This Row],[Customer Segment]]=Introduction!$D$44,1,0)</f>
        <v>0</v>
      </c>
      <c r="R1153" s="38">
        <v>3.42</v>
      </c>
      <c r="S11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customFormat="1" x14ac:dyDescent="0.2">
      <c r="A1154" s="1" t="s">
        <v>1</v>
      </c>
      <c r="B1154" s="1" t="s">
        <v>14</v>
      </c>
      <c r="C1154" s="1" t="s">
        <v>70</v>
      </c>
      <c r="D1154" s="44">
        <v>0.05</v>
      </c>
      <c r="E1154" s="44">
        <v>12.2</v>
      </c>
      <c r="F1154" s="44">
        <v>6.02</v>
      </c>
      <c r="G1154" s="44">
        <v>0.43</v>
      </c>
      <c r="H1154" s="44">
        <v>-6.6420000000000003</v>
      </c>
      <c r="I1154" s="49">
        <f>IF(Table2[[#This Row],[Order Priority]]=Introduction!$B$42,1,0)</f>
        <v>1</v>
      </c>
      <c r="J1154" s="49">
        <f>IF(Table2[[#This Row],[Order Priority]]=Introduction!$B$43,1,0)</f>
        <v>0</v>
      </c>
      <c r="K1154" s="49">
        <f>IF(Table2[[#This Row],[Order Priority]]=Introduction!$B$44,1,0)</f>
        <v>0</v>
      </c>
      <c r="L1154" s="49">
        <f>IF(Table2[[#This Row],[Order Priority]]=Introduction!$B$45,1,0)</f>
        <v>0</v>
      </c>
      <c r="M1154" s="49">
        <f>IF(Table2[[#This Row],[Ship Mode]]=Introduction!$C$42,1,0)</f>
        <v>0</v>
      </c>
      <c r="N1154" s="48">
        <f>IF(Table2[[#This Row],[Ship Mode]]=Introduction!$C$44,1,0)</f>
        <v>1</v>
      </c>
      <c r="O1154" s="48">
        <f>IF(Table2[[#This Row],[Customer Segment]]=Introduction!$D$45,1,0)</f>
        <v>0</v>
      </c>
      <c r="P1154" s="48">
        <f>IF(Table2[[#This Row],[Customer Segment]]=Introduction!$D$42,1,0)</f>
        <v>0</v>
      </c>
      <c r="Q1154" s="48">
        <f>IF(Table2[[#This Row],[Customer Segment]]=Introduction!$D$44,1,0)</f>
        <v>0</v>
      </c>
      <c r="R1154" s="41">
        <v>63.93</v>
      </c>
      <c r="S11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customFormat="1" x14ac:dyDescent="0.2">
      <c r="A1155" s="1" t="s">
        <v>1</v>
      </c>
      <c r="B1155" s="1" t="s">
        <v>14</v>
      </c>
      <c r="C1155" s="1" t="s">
        <v>3</v>
      </c>
      <c r="D1155" s="46">
        <v>0.02</v>
      </c>
      <c r="E1155" s="46">
        <v>33.979999999999997</v>
      </c>
      <c r="F1155" s="46">
        <v>1.99</v>
      </c>
      <c r="G1155" s="46">
        <v>0.45</v>
      </c>
      <c r="H1155" s="46">
        <v>164.06129999999999</v>
      </c>
      <c r="I1155" s="49">
        <f>IF(Table2[[#This Row],[Order Priority]]=Introduction!$B$42,1,0)</f>
        <v>1</v>
      </c>
      <c r="J1155" s="49">
        <f>IF(Table2[[#This Row],[Order Priority]]=Introduction!$B$43,1,0)</f>
        <v>0</v>
      </c>
      <c r="K1155" s="49">
        <f>IF(Table2[[#This Row],[Order Priority]]=Introduction!$B$44,1,0)</f>
        <v>0</v>
      </c>
      <c r="L1155" s="49">
        <f>IF(Table2[[#This Row],[Order Priority]]=Introduction!$B$45,1,0)</f>
        <v>0</v>
      </c>
      <c r="M1155" s="49">
        <f>IF(Table2[[#This Row],[Ship Mode]]=Introduction!$C$42,1,0)</f>
        <v>0</v>
      </c>
      <c r="N1155" s="48">
        <f>IF(Table2[[#This Row],[Ship Mode]]=Introduction!$C$44,1,0)</f>
        <v>1</v>
      </c>
      <c r="O1155" s="48">
        <f>IF(Table2[[#This Row],[Customer Segment]]=Introduction!$D$45,1,0)</f>
        <v>1</v>
      </c>
      <c r="P1155" s="48">
        <f>IF(Table2[[#This Row],[Customer Segment]]=Introduction!$D$42,1,0)</f>
        <v>0</v>
      </c>
      <c r="Q1155" s="48">
        <f>IF(Table2[[#This Row],[Customer Segment]]=Introduction!$D$44,1,0)</f>
        <v>0</v>
      </c>
      <c r="R1155" s="38">
        <v>237.77</v>
      </c>
      <c r="S11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customFormat="1" x14ac:dyDescent="0.2">
      <c r="A1156" s="1" t="s">
        <v>1</v>
      </c>
      <c r="B1156" s="1" t="s">
        <v>63</v>
      </c>
      <c r="C1156" s="1" t="s">
        <v>3</v>
      </c>
      <c r="D1156" s="44">
        <v>0.08</v>
      </c>
      <c r="E1156" s="44">
        <v>7.28</v>
      </c>
      <c r="F1156" s="44">
        <v>11.15</v>
      </c>
      <c r="G1156" s="44">
        <v>0.37</v>
      </c>
      <c r="H1156" s="44">
        <v>-44.414999999999999</v>
      </c>
      <c r="I1156" s="49">
        <f>IF(Table2[[#This Row],[Order Priority]]=Introduction!$B$42,1,0)</f>
        <v>1</v>
      </c>
      <c r="J1156" s="49">
        <f>IF(Table2[[#This Row],[Order Priority]]=Introduction!$B$43,1,0)</f>
        <v>0</v>
      </c>
      <c r="K1156" s="49">
        <f>IF(Table2[[#This Row],[Order Priority]]=Introduction!$B$44,1,0)</f>
        <v>0</v>
      </c>
      <c r="L1156" s="49">
        <f>IF(Table2[[#This Row],[Order Priority]]=Introduction!$B$45,1,0)</f>
        <v>0</v>
      </c>
      <c r="M1156" s="49">
        <f>IF(Table2[[#This Row],[Ship Mode]]=Introduction!$C$42,1,0)</f>
        <v>0</v>
      </c>
      <c r="N1156" s="48">
        <f>IF(Table2[[#This Row],[Ship Mode]]=Introduction!$C$44,1,0)</f>
        <v>0</v>
      </c>
      <c r="O1156" s="48">
        <f>IF(Table2[[#This Row],[Customer Segment]]=Introduction!$D$45,1,0)</f>
        <v>1</v>
      </c>
      <c r="P1156" s="48">
        <f>IF(Table2[[#This Row],[Customer Segment]]=Introduction!$D$42,1,0)</f>
        <v>0</v>
      </c>
      <c r="Q1156" s="48">
        <f>IF(Table2[[#This Row],[Customer Segment]]=Introduction!$D$44,1,0)</f>
        <v>0</v>
      </c>
      <c r="R1156" s="41">
        <v>14.66</v>
      </c>
      <c r="S11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customFormat="1" x14ac:dyDescent="0.2">
      <c r="A1157" s="1" t="s">
        <v>13</v>
      </c>
      <c r="B1157" s="1" t="s">
        <v>14</v>
      </c>
      <c r="C1157" s="1" t="s">
        <v>47</v>
      </c>
      <c r="D1157" s="46">
        <v>0.01</v>
      </c>
      <c r="E1157" s="46">
        <v>30.97</v>
      </c>
      <c r="F1157" s="46">
        <v>4</v>
      </c>
      <c r="G1157" s="46">
        <v>0.74</v>
      </c>
      <c r="H1157" s="46">
        <v>17.102799999999998</v>
      </c>
      <c r="I1157" s="49">
        <f>IF(Table2[[#This Row],[Order Priority]]=Introduction!$B$42,1,0)</f>
        <v>0</v>
      </c>
      <c r="J1157" s="49">
        <f>IF(Table2[[#This Row],[Order Priority]]=Introduction!$B$43,1,0)</f>
        <v>1</v>
      </c>
      <c r="K1157" s="49">
        <f>IF(Table2[[#This Row],[Order Priority]]=Introduction!$B$44,1,0)</f>
        <v>0</v>
      </c>
      <c r="L1157" s="49">
        <f>IF(Table2[[#This Row],[Order Priority]]=Introduction!$B$45,1,0)</f>
        <v>0</v>
      </c>
      <c r="M1157" s="49">
        <f>IF(Table2[[#This Row],[Ship Mode]]=Introduction!$C$42,1,0)</f>
        <v>0</v>
      </c>
      <c r="N1157" s="48">
        <f>IF(Table2[[#This Row],[Ship Mode]]=Introduction!$C$44,1,0)</f>
        <v>1</v>
      </c>
      <c r="O1157" s="48">
        <f>IF(Table2[[#This Row],[Customer Segment]]=Introduction!$D$45,1,0)</f>
        <v>0</v>
      </c>
      <c r="P1157" s="48">
        <f>IF(Table2[[#This Row],[Customer Segment]]=Introduction!$D$42,1,0)</f>
        <v>0</v>
      </c>
      <c r="Q1157" s="48">
        <f>IF(Table2[[#This Row],[Customer Segment]]=Introduction!$D$44,1,0)</f>
        <v>1</v>
      </c>
      <c r="R1157" s="38">
        <v>523.05999999999995</v>
      </c>
      <c r="S11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customFormat="1" x14ac:dyDescent="0.2">
      <c r="A1158" s="1" t="s">
        <v>13</v>
      </c>
      <c r="B1158" s="1" t="s">
        <v>14</v>
      </c>
      <c r="C1158" s="1" t="s">
        <v>47</v>
      </c>
      <c r="D1158" s="44">
        <v>0.08</v>
      </c>
      <c r="E1158" s="44">
        <v>125.99</v>
      </c>
      <c r="F1158" s="44">
        <v>7.69</v>
      </c>
      <c r="G1158" s="44">
        <v>0.57999999999999996</v>
      </c>
      <c r="H1158" s="44">
        <v>1269.3819599999999</v>
      </c>
      <c r="I1158" s="49">
        <f>IF(Table2[[#This Row],[Order Priority]]=Introduction!$B$42,1,0)</f>
        <v>0</v>
      </c>
      <c r="J1158" s="49">
        <f>IF(Table2[[#This Row],[Order Priority]]=Introduction!$B$43,1,0)</f>
        <v>1</v>
      </c>
      <c r="K1158" s="49">
        <f>IF(Table2[[#This Row],[Order Priority]]=Introduction!$B$44,1,0)</f>
        <v>0</v>
      </c>
      <c r="L1158" s="49">
        <f>IF(Table2[[#This Row],[Order Priority]]=Introduction!$B$45,1,0)</f>
        <v>0</v>
      </c>
      <c r="M1158" s="49">
        <f>IF(Table2[[#This Row],[Ship Mode]]=Introduction!$C$42,1,0)</f>
        <v>0</v>
      </c>
      <c r="N1158" s="48">
        <f>IF(Table2[[#This Row],[Ship Mode]]=Introduction!$C$44,1,0)</f>
        <v>1</v>
      </c>
      <c r="O1158" s="48">
        <f>IF(Table2[[#This Row],[Customer Segment]]=Introduction!$D$45,1,0)</f>
        <v>0</v>
      </c>
      <c r="P1158" s="48">
        <f>IF(Table2[[#This Row],[Customer Segment]]=Introduction!$D$42,1,0)</f>
        <v>0</v>
      </c>
      <c r="Q1158" s="48">
        <f>IF(Table2[[#This Row],[Customer Segment]]=Introduction!$D$44,1,0)</f>
        <v>1</v>
      </c>
      <c r="R1158" s="41">
        <v>2424.6799999999998</v>
      </c>
      <c r="S11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customFormat="1" x14ac:dyDescent="0.2">
      <c r="A1159" s="1" t="s">
        <v>23</v>
      </c>
      <c r="B1159" s="1" t="s">
        <v>14</v>
      </c>
      <c r="C1159" s="1" t="s">
        <v>47</v>
      </c>
      <c r="D1159" s="46">
        <v>0</v>
      </c>
      <c r="E1159" s="46">
        <v>2.08</v>
      </c>
      <c r="F1159" s="46">
        <v>5.33</v>
      </c>
      <c r="G1159" s="46">
        <v>0.43</v>
      </c>
      <c r="H1159" s="46">
        <v>-192.5532</v>
      </c>
      <c r="I1159" s="49">
        <f>IF(Table2[[#This Row],[Order Priority]]=Introduction!$B$42,1,0)</f>
        <v>0</v>
      </c>
      <c r="J1159" s="49">
        <f>IF(Table2[[#This Row],[Order Priority]]=Introduction!$B$43,1,0)</f>
        <v>0</v>
      </c>
      <c r="K1159" s="49">
        <f>IF(Table2[[#This Row],[Order Priority]]=Introduction!$B$44,1,0)</f>
        <v>1</v>
      </c>
      <c r="L1159" s="49">
        <f>IF(Table2[[#This Row],[Order Priority]]=Introduction!$B$45,1,0)</f>
        <v>0</v>
      </c>
      <c r="M1159" s="49">
        <f>IF(Table2[[#This Row],[Ship Mode]]=Introduction!$C$42,1,0)</f>
        <v>0</v>
      </c>
      <c r="N1159" s="48">
        <f>IF(Table2[[#This Row],[Ship Mode]]=Introduction!$C$44,1,0)</f>
        <v>1</v>
      </c>
      <c r="O1159" s="48">
        <f>IF(Table2[[#This Row],[Customer Segment]]=Introduction!$D$45,1,0)</f>
        <v>0</v>
      </c>
      <c r="P1159" s="48">
        <f>IF(Table2[[#This Row],[Customer Segment]]=Introduction!$D$42,1,0)</f>
        <v>0</v>
      </c>
      <c r="Q1159" s="48">
        <f>IF(Table2[[#This Row],[Customer Segment]]=Introduction!$D$44,1,0)</f>
        <v>1</v>
      </c>
      <c r="R1159" s="38">
        <v>51.41</v>
      </c>
      <c r="S11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customFormat="1" x14ac:dyDescent="0.2">
      <c r="A1160" s="1" t="s">
        <v>23</v>
      </c>
      <c r="B1160" s="1" t="s">
        <v>2</v>
      </c>
      <c r="C1160" s="1" t="s">
        <v>47</v>
      </c>
      <c r="D1160" s="44">
        <v>0.09</v>
      </c>
      <c r="E1160" s="44">
        <v>100.98</v>
      </c>
      <c r="F1160" s="44">
        <v>35.840000000000003</v>
      </c>
      <c r="G1160" s="44">
        <v>0.62</v>
      </c>
      <c r="H1160" s="44">
        <v>-193.58</v>
      </c>
      <c r="I1160" s="49">
        <f>IF(Table2[[#This Row],[Order Priority]]=Introduction!$B$42,1,0)</f>
        <v>0</v>
      </c>
      <c r="J1160" s="49">
        <f>IF(Table2[[#This Row],[Order Priority]]=Introduction!$B$43,1,0)</f>
        <v>0</v>
      </c>
      <c r="K1160" s="49">
        <f>IF(Table2[[#This Row],[Order Priority]]=Introduction!$B$44,1,0)</f>
        <v>1</v>
      </c>
      <c r="L1160" s="49">
        <f>IF(Table2[[#This Row],[Order Priority]]=Introduction!$B$45,1,0)</f>
        <v>0</v>
      </c>
      <c r="M1160" s="49">
        <f>IF(Table2[[#This Row],[Ship Mode]]=Introduction!$C$42,1,0)</f>
        <v>1</v>
      </c>
      <c r="N1160" s="48">
        <f>IF(Table2[[#This Row],[Ship Mode]]=Introduction!$C$44,1,0)</f>
        <v>0</v>
      </c>
      <c r="O1160" s="48">
        <f>IF(Table2[[#This Row],[Customer Segment]]=Introduction!$D$45,1,0)</f>
        <v>0</v>
      </c>
      <c r="P1160" s="48">
        <f>IF(Table2[[#This Row],[Customer Segment]]=Introduction!$D$42,1,0)</f>
        <v>0</v>
      </c>
      <c r="Q1160" s="48">
        <f>IF(Table2[[#This Row],[Customer Segment]]=Introduction!$D$44,1,0)</f>
        <v>1</v>
      </c>
      <c r="R1160" s="41">
        <v>396.19</v>
      </c>
      <c r="S11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customFormat="1" x14ac:dyDescent="0.2">
      <c r="A1161" s="1" t="s">
        <v>92</v>
      </c>
      <c r="B1161" s="1" t="s">
        <v>2</v>
      </c>
      <c r="C1161" s="1" t="s">
        <v>47</v>
      </c>
      <c r="D1161" s="46">
        <v>0.06</v>
      </c>
      <c r="E1161" s="46">
        <v>296.18</v>
      </c>
      <c r="F1161" s="46">
        <v>54.12</v>
      </c>
      <c r="G1161" s="46">
        <v>0.76</v>
      </c>
      <c r="H1161" s="46">
        <v>-715.77820599999995</v>
      </c>
      <c r="I1161" s="49">
        <f>IF(Table2[[#This Row],[Order Priority]]=Introduction!$B$42,1,0)</f>
        <v>0</v>
      </c>
      <c r="J1161" s="49">
        <f>IF(Table2[[#This Row],[Order Priority]]=Introduction!$B$43,1,0)</f>
        <v>0</v>
      </c>
      <c r="K1161" s="49">
        <f>IF(Table2[[#This Row],[Order Priority]]=Introduction!$B$44,1,0)</f>
        <v>0</v>
      </c>
      <c r="L1161" s="49">
        <f>IF(Table2[[#This Row],[Order Priority]]=Introduction!$B$45,1,0)</f>
        <v>1</v>
      </c>
      <c r="M1161" s="49">
        <f>IF(Table2[[#This Row],[Ship Mode]]=Introduction!$C$42,1,0)</f>
        <v>1</v>
      </c>
      <c r="N1161" s="48">
        <f>IF(Table2[[#This Row],[Ship Mode]]=Introduction!$C$44,1,0)</f>
        <v>0</v>
      </c>
      <c r="O1161" s="48">
        <f>IF(Table2[[#This Row],[Customer Segment]]=Introduction!$D$45,1,0)</f>
        <v>0</v>
      </c>
      <c r="P1161" s="48">
        <f>IF(Table2[[#This Row],[Customer Segment]]=Introduction!$D$42,1,0)</f>
        <v>0</v>
      </c>
      <c r="Q1161" s="48">
        <f>IF(Table2[[#This Row],[Customer Segment]]=Introduction!$D$44,1,0)</f>
        <v>1</v>
      </c>
      <c r="R1161" s="38">
        <v>1170.21</v>
      </c>
      <c r="S11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customFormat="1" x14ac:dyDescent="0.2">
      <c r="A1162" s="1" t="s">
        <v>92</v>
      </c>
      <c r="B1162" s="1" t="s">
        <v>63</v>
      </c>
      <c r="C1162" s="1" t="s">
        <v>47</v>
      </c>
      <c r="D1162" s="44">
        <v>0.01</v>
      </c>
      <c r="E1162" s="44">
        <v>29.1</v>
      </c>
      <c r="F1162" s="44">
        <v>4</v>
      </c>
      <c r="G1162" s="44">
        <v>0.78</v>
      </c>
      <c r="H1162" s="44">
        <v>-22.82</v>
      </c>
      <c r="I1162" s="49">
        <f>IF(Table2[[#This Row],[Order Priority]]=Introduction!$B$42,1,0)</f>
        <v>0</v>
      </c>
      <c r="J1162" s="49">
        <f>IF(Table2[[#This Row],[Order Priority]]=Introduction!$B$43,1,0)</f>
        <v>0</v>
      </c>
      <c r="K1162" s="49">
        <f>IF(Table2[[#This Row],[Order Priority]]=Introduction!$B$44,1,0)</f>
        <v>0</v>
      </c>
      <c r="L1162" s="49">
        <f>IF(Table2[[#This Row],[Order Priority]]=Introduction!$B$45,1,0)</f>
        <v>1</v>
      </c>
      <c r="M1162" s="49">
        <f>IF(Table2[[#This Row],[Ship Mode]]=Introduction!$C$42,1,0)</f>
        <v>0</v>
      </c>
      <c r="N1162" s="48">
        <f>IF(Table2[[#This Row],[Ship Mode]]=Introduction!$C$44,1,0)</f>
        <v>0</v>
      </c>
      <c r="O1162" s="48">
        <f>IF(Table2[[#This Row],[Customer Segment]]=Introduction!$D$45,1,0)</f>
        <v>0</v>
      </c>
      <c r="P1162" s="48">
        <f>IF(Table2[[#This Row],[Customer Segment]]=Introduction!$D$42,1,0)</f>
        <v>0</v>
      </c>
      <c r="Q1162" s="48">
        <f>IF(Table2[[#This Row],[Customer Segment]]=Introduction!$D$44,1,0)</f>
        <v>1</v>
      </c>
      <c r="R1162" s="41">
        <v>243.32</v>
      </c>
      <c r="S11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customFormat="1" x14ac:dyDescent="0.2">
      <c r="A1163" s="1" t="s">
        <v>1</v>
      </c>
      <c r="B1163" s="1" t="s">
        <v>2</v>
      </c>
      <c r="C1163" s="1" t="s">
        <v>15</v>
      </c>
      <c r="D1163" s="46">
        <v>0.1</v>
      </c>
      <c r="E1163" s="46">
        <v>226.67</v>
      </c>
      <c r="F1163" s="46">
        <v>28.16</v>
      </c>
      <c r="G1163" s="46">
        <v>0.59</v>
      </c>
      <c r="H1163" s="46">
        <v>-390.76799999999997</v>
      </c>
      <c r="I1163" s="49">
        <f>IF(Table2[[#This Row],[Order Priority]]=Introduction!$B$42,1,0)</f>
        <v>1</v>
      </c>
      <c r="J1163" s="49">
        <f>IF(Table2[[#This Row],[Order Priority]]=Introduction!$B$43,1,0)</f>
        <v>0</v>
      </c>
      <c r="K1163" s="49">
        <f>IF(Table2[[#This Row],[Order Priority]]=Introduction!$B$44,1,0)</f>
        <v>0</v>
      </c>
      <c r="L1163" s="49">
        <f>IF(Table2[[#This Row],[Order Priority]]=Introduction!$B$45,1,0)</f>
        <v>0</v>
      </c>
      <c r="M1163" s="49">
        <f>IF(Table2[[#This Row],[Ship Mode]]=Introduction!$C$42,1,0)</f>
        <v>1</v>
      </c>
      <c r="N1163" s="48">
        <f>IF(Table2[[#This Row],[Ship Mode]]=Introduction!$C$44,1,0)</f>
        <v>0</v>
      </c>
      <c r="O1163" s="48">
        <f>IF(Table2[[#This Row],[Customer Segment]]=Introduction!$D$45,1,0)</f>
        <v>0</v>
      </c>
      <c r="P1163" s="48">
        <f>IF(Table2[[#This Row],[Customer Segment]]=Introduction!$D$42,1,0)</f>
        <v>1</v>
      </c>
      <c r="Q1163" s="48">
        <f>IF(Table2[[#This Row],[Customer Segment]]=Introduction!$D$44,1,0)</f>
        <v>0</v>
      </c>
      <c r="R1163" s="38">
        <v>1088.26</v>
      </c>
      <c r="S11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customFormat="1" x14ac:dyDescent="0.2">
      <c r="A1164" s="1" t="s">
        <v>13</v>
      </c>
      <c r="B1164" s="1" t="s">
        <v>14</v>
      </c>
      <c r="C1164" s="1" t="s">
        <v>47</v>
      </c>
      <c r="D1164" s="44">
        <v>0.02</v>
      </c>
      <c r="E1164" s="44">
        <v>25.99</v>
      </c>
      <c r="F1164" s="44">
        <v>5.37</v>
      </c>
      <c r="G1164" s="44">
        <v>0.56000000000000005</v>
      </c>
      <c r="H1164" s="44">
        <v>-88.158000000000001</v>
      </c>
      <c r="I1164" s="49">
        <f>IF(Table2[[#This Row],[Order Priority]]=Introduction!$B$42,1,0)</f>
        <v>0</v>
      </c>
      <c r="J1164" s="49">
        <f>IF(Table2[[#This Row],[Order Priority]]=Introduction!$B$43,1,0)</f>
        <v>1</v>
      </c>
      <c r="K1164" s="49">
        <f>IF(Table2[[#This Row],[Order Priority]]=Introduction!$B$44,1,0)</f>
        <v>0</v>
      </c>
      <c r="L1164" s="49">
        <f>IF(Table2[[#This Row],[Order Priority]]=Introduction!$B$45,1,0)</f>
        <v>0</v>
      </c>
      <c r="M1164" s="49">
        <f>IF(Table2[[#This Row],[Ship Mode]]=Introduction!$C$42,1,0)</f>
        <v>0</v>
      </c>
      <c r="N1164" s="48">
        <f>IF(Table2[[#This Row],[Ship Mode]]=Introduction!$C$44,1,0)</f>
        <v>1</v>
      </c>
      <c r="O1164" s="48">
        <f>IF(Table2[[#This Row],[Customer Segment]]=Introduction!$D$45,1,0)</f>
        <v>0</v>
      </c>
      <c r="P1164" s="48">
        <f>IF(Table2[[#This Row],[Customer Segment]]=Introduction!$D$42,1,0)</f>
        <v>0</v>
      </c>
      <c r="Q1164" s="48">
        <f>IF(Table2[[#This Row],[Customer Segment]]=Introduction!$D$44,1,0)</f>
        <v>1</v>
      </c>
      <c r="R1164" s="41">
        <v>243.24</v>
      </c>
      <c r="S11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customFormat="1" x14ac:dyDescent="0.2">
      <c r="A1165" s="1" t="s">
        <v>23</v>
      </c>
      <c r="B1165" s="1" t="s">
        <v>14</v>
      </c>
      <c r="C1165" s="1" t="s">
        <v>70</v>
      </c>
      <c r="D1165" s="46">
        <v>0.01</v>
      </c>
      <c r="E1165" s="46">
        <v>4.9800000000000004</v>
      </c>
      <c r="F1165" s="46">
        <v>7.44</v>
      </c>
      <c r="G1165" s="46">
        <v>0.36</v>
      </c>
      <c r="H1165" s="46">
        <v>-179.59200000000001</v>
      </c>
      <c r="I1165" s="49">
        <f>IF(Table2[[#This Row],[Order Priority]]=Introduction!$B$42,1,0)</f>
        <v>0</v>
      </c>
      <c r="J1165" s="49">
        <f>IF(Table2[[#This Row],[Order Priority]]=Introduction!$B$43,1,0)</f>
        <v>0</v>
      </c>
      <c r="K1165" s="49">
        <f>IF(Table2[[#This Row],[Order Priority]]=Introduction!$B$44,1,0)</f>
        <v>1</v>
      </c>
      <c r="L1165" s="49">
        <f>IF(Table2[[#This Row],[Order Priority]]=Introduction!$B$45,1,0)</f>
        <v>0</v>
      </c>
      <c r="M1165" s="49">
        <f>IF(Table2[[#This Row],[Ship Mode]]=Introduction!$C$42,1,0)</f>
        <v>0</v>
      </c>
      <c r="N1165" s="48">
        <f>IF(Table2[[#This Row],[Ship Mode]]=Introduction!$C$44,1,0)</f>
        <v>1</v>
      </c>
      <c r="O1165" s="48">
        <f>IF(Table2[[#This Row],[Customer Segment]]=Introduction!$D$45,1,0)</f>
        <v>0</v>
      </c>
      <c r="P1165" s="48">
        <f>IF(Table2[[#This Row],[Customer Segment]]=Introduction!$D$42,1,0)</f>
        <v>0</v>
      </c>
      <c r="Q1165" s="48">
        <f>IF(Table2[[#This Row],[Customer Segment]]=Introduction!$D$44,1,0)</f>
        <v>0</v>
      </c>
      <c r="R1165" s="38">
        <v>330.21</v>
      </c>
      <c r="S11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customFormat="1" x14ac:dyDescent="0.2">
      <c r="A1166" s="1" t="s">
        <v>23</v>
      </c>
      <c r="B1166" s="1" t="s">
        <v>14</v>
      </c>
      <c r="C1166" s="1" t="s">
        <v>70</v>
      </c>
      <c r="D1166" s="44">
        <v>0.01</v>
      </c>
      <c r="E1166" s="44">
        <v>4.9800000000000004</v>
      </c>
      <c r="F1166" s="44">
        <v>7.44</v>
      </c>
      <c r="G1166" s="44">
        <v>0.36</v>
      </c>
      <c r="H1166" s="44">
        <v>-161.6328</v>
      </c>
      <c r="I1166" s="49">
        <f>IF(Table2[[#This Row],[Order Priority]]=Introduction!$B$42,1,0)</f>
        <v>0</v>
      </c>
      <c r="J1166" s="49">
        <f>IF(Table2[[#This Row],[Order Priority]]=Introduction!$B$43,1,0)</f>
        <v>0</v>
      </c>
      <c r="K1166" s="49">
        <f>IF(Table2[[#This Row],[Order Priority]]=Introduction!$B$44,1,0)</f>
        <v>1</v>
      </c>
      <c r="L1166" s="49">
        <f>IF(Table2[[#This Row],[Order Priority]]=Introduction!$B$45,1,0)</f>
        <v>0</v>
      </c>
      <c r="M1166" s="49">
        <f>IF(Table2[[#This Row],[Ship Mode]]=Introduction!$C$42,1,0)</f>
        <v>0</v>
      </c>
      <c r="N1166" s="48">
        <f>IF(Table2[[#This Row],[Ship Mode]]=Introduction!$C$44,1,0)</f>
        <v>1</v>
      </c>
      <c r="O1166" s="48">
        <f>IF(Table2[[#This Row],[Customer Segment]]=Introduction!$D$45,1,0)</f>
        <v>0</v>
      </c>
      <c r="P1166" s="48">
        <f>IF(Table2[[#This Row],[Customer Segment]]=Introduction!$D$42,1,0)</f>
        <v>0</v>
      </c>
      <c r="Q1166" s="48">
        <f>IF(Table2[[#This Row],[Customer Segment]]=Introduction!$D$44,1,0)</f>
        <v>0</v>
      </c>
      <c r="R1166" s="41">
        <v>83.86</v>
      </c>
      <c r="S11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customFormat="1" x14ac:dyDescent="0.2">
      <c r="A1167" s="1" t="s">
        <v>92</v>
      </c>
      <c r="B1167" s="1" t="s">
        <v>63</v>
      </c>
      <c r="C1167" s="1" t="s">
        <v>70</v>
      </c>
      <c r="D1167" s="46">
        <v>0.08</v>
      </c>
      <c r="E1167" s="46">
        <v>5.74</v>
      </c>
      <c r="F1167" s="46">
        <v>5.01</v>
      </c>
      <c r="G1167" s="46">
        <v>0.39</v>
      </c>
      <c r="H1167" s="46">
        <v>-61.628039999999999</v>
      </c>
      <c r="I1167" s="49">
        <f>IF(Table2[[#This Row],[Order Priority]]=Introduction!$B$42,1,0)</f>
        <v>0</v>
      </c>
      <c r="J1167" s="49">
        <f>IF(Table2[[#This Row],[Order Priority]]=Introduction!$B$43,1,0)</f>
        <v>0</v>
      </c>
      <c r="K1167" s="49">
        <f>IF(Table2[[#This Row],[Order Priority]]=Introduction!$B$44,1,0)</f>
        <v>0</v>
      </c>
      <c r="L1167" s="49">
        <f>IF(Table2[[#This Row],[Order Priority]]=Introduction!$B$45,1,0)</f>
        <v>1</v>
      </c>
      <c r="M1167" s="49">
        <f>IF(Table2[[#This Row],[Ship Mode]]=Introduction!$C$42,1,0)</f>
        <v>0</v>
      </c>
      <c r="N1167" s="48">
        <f>IF(Table2[[#This Row],[Ship Mode]]=Introduction!$C$44,1,0)</f>
        <v>0</v>
      </c>
      <c r="O1167" s="48">
        <f>IF(Table2[[#This Row],[Customer Segment]]=Introduction!$D$45,1,0)</f>
        <v>0</v>
      </c>
      <c r="P1167" s="48">
        <f>IF(Table2[[#This Row],[Customer Segment]]=Introduction!$D$42,1,0)</f>
        <v>0</v>
      </c>
      <c r="Q1167" s="48">
        <f>IF(Table2[[#This Row],[Customer Segment]]=Introduction!$D$44,1,0)</f>
        <v>0</v>
      </c>
      <c r="R1167" s="38">
        <v>70.03</v>
      </c>
      <c r="S11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customFormat="1" x14ac:dyDescent="0.2">
      <c r="A1168" s="1" t="s">
        <v>46</v>
      </c>
      <c r="B1168" s="1" t="s">
        <v>14</v>
      </c>
      <c r="C1168" s="1" t="s">
        <v>15</v>
      </c>
      <c r="D1168" s="44">
        <v>0.09</v>
      </c>
      <c r="E1168" s="44">
        <v>70.97</v>
      </c>
      <c r="F1168" s="44">
        <v>3.5</v>
      </c>
      <c r="G1168" s="44">
        <v>0.59</v>
      </c>
      <c r="H1168" s="44">
        <v>-99.567999999999998</v>
      </c>
      <c r="I1168" s="49">
        <f>IF(Table2[[#This Row],[Order Priority]]=Introduction!$B$42,1,0)</f>
        <v>0</v>
      </c>
      <c r="J1168" s="49">
        <f>IF(Table2[[#This Row],[Order Priority]]=Introduction!$B$43,1,0)</f>
        <v>0</v>
      </c>
      <c r="K1168" s="49">
        <f>IF(Table2[[#This Row],[Order Priority]]=Introduction!$B$44,1,0)</f>
        <v>0</v>
      </c>
      <c r="L1168" s="49">
        <f>IF(Table2[[#This Row],[Order Priority]]=Introduction!$B$45,1,0)</f>
        <v>0</v>
      </c>
      <c r="M1168" s="49">
        <f>IF(Table2[[#This Row],[Ship Mode]]=Introduction!$C$42,1,0)</f>
        <v>0</v>
      </c>
      <c r="N1168" s="48">
        <f>IF(Table2[[#This Row],[Ship Mode]]=Introduction!$C$44,1,0)</f>
        <v>1</v>
      </c>
      <c r="O1168" s="48">
        <f>IF(Table2[[#This Row],[Customer Segment]]=Introduction!$D$45,1,0)</f>
        <v>0</v>
      </c>
      <c r="P1168" s="48">
        <f>IF(Table2[[#This Row],[Customer Segment]]=Introduction!$D$42,1,0)</f>
        <v>1</v>
      </c>
      <c r="Q1168" s="48">
        <f>IF(Table2[[#This Row],[Customer Segment]]=Introduction!$D$44,1,0)</f>
        <v>0</v>
      </c>
      <c r="R1168" s="41">
        <v>805.99</v>
      </c>
      <c r="S11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customFormat="1" x14ac:dyDescent="0.2">
      <c r="A1169" s="1" t="s">
        <v>46</v>
      </c>
      <c r="B1169" s="1" t="s">
        <v>14</v>
      </c>
      <c r="C1169" s="1" t="s">
        <v>47</v>
      </c>
      <c r="D1169" s="46">
        <v>0.01</v>
      </c>
      <c r="E1169" s="46">
        <v>15.16</v>
      </c>
      <c r="F1169" s="46">
        <v>15.09</v>
      </c>
      <c r="G1169" s="46">
        <v>0.39</v>
      </c>
      <c r="H1169" s="46">
        <v>-200.85900000000001</v>
      </c>
      <c r="I1169" s="49">
        <f>IF(Table2[[#This Row],[Order Priority]]=Introduction!$B$42,1,0)</f>
        <v>0</v>
      </c>
      <c r="J1169" s="49">
        <f>IF(Table2[[#This Row],[Order Priority]]=Introduction!$B$43,1,0)</f>
        <v>0</v>
      </c>
      <c r="K1169" s="49">
        <f>IF(Table2[[#This Row],[Order Priority]]=Introduction!$B$44,1,0)</f>
        <v>0</v>
      </c>
      <c r="L1169" s="49">
        <f>IF(Table2[[#This Row],[Order Priority]]=Introduction!$B$45,1,0)</f>
        <v>0</v>
      </c>
      <c r="M1169" s="49">
        <f>IF(Table2[[#This Row],[Ship Mode]]=Introduction!$C$42,1,0)</f>
        <v>0</v>
      </c>
      <c r="N1169" s="48">
        <f>IF(Table2[[#This Row],[Ship Mode]]=Introduction!$C$44,1,0)</f>
        <v>1</v>
      </c>
      <c r="O1169" s="48">
        <f>IF(Table2[[#This Row],[Customer Segment]]=Introduction!$D$45,1,0)</f>
        <v>0</v>
      </c>
      <c r="P1169" s="48">
        <f>IF(Table2[[#This Row],[Customer Segment]]=Introduction!$D$42,1,0)</f>
        <v>0</v>
      </c>
      <c r="Q1169" s="48">
        <f>IF(Table2[[#This Row],[Customer Segment]]=Introduction!$D$44,1,0)</f>
        <v>1</v>
      </c>
      <c r="R1169" s="38">
        <v>110.93</v>
      </c>
      <c r="S11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customFormat="1" x14ac:dyDescent="0.2">
      <c r="A1170" s="1" t="s">
        <v>46</v>
      </c>
      <c r="B1170" s="1" t="s">
        <v>14</v>
      </c>
      <c r="C1170" s="1" t="s">
        <v>15</v>
      </c>
      <c r="D1170" s="44">
        <v>0.06</v>
      </c>
      <c r="E1170" s="44">
        <v>17.98</v>
      </c>
      <c r="F1170" s="44">
        <v>8.51</v>
      </c>
      <c r="G1170" s="44">
        <v>0.4</v>
      </c>
      <c r="H1170" s="44">
        <v>-47.243088</v>
      </c>
      <c r="I1170" s="49">
        <f>IF(Table2[[#This Row],[Order Priority]]=Introduction!$B$42,1,0)</f>
        <v>0</v>
      </c>
      <c r="J1170" s="49">
        <f>IF(Table2[[#This Row],[Order Priority]]=Introduction!$B$43,1,0)</f>
        <v>0</v>
      </c>
      <c r="K1170" s="49">
        <f>IF(Table2[[#This Row],[Order Priority]]=Introduction!$B$44,1,0)</f>
        <v>0</v>
      </c>
      <c r="L1170" s="49">
        <f>IF(Table2[[#This Row],[Order Priority]]=Introduction!$B$45,1,0)</f>
        <v>0</v>
      </c>
      <c r="M1170" s="49">
        <f>IF(Table2[[#This Row],[Ship Mode]]=Introduction!$C$42,1,0)</f>
        <v>0</v>
      </c>
      <c r="N1170" s="48">
        <f>IF(Table2[[#This Row],[Ship Mode]]=Introduction!$C$44,1,0)</f>
        <v>1</v>
      </c>
      <c r="O1170" s="48">
        <f>IF(Table2[[#This Row],[Customer Segment]]=Introduction!$D$45,1,0)</f>
        <v>0</v>
      </c>
      <c r="P1170" s="48">
        <f>IF(Table2[[#This Row],[Customer Segment]]=Introduction!$D$42,1,0)</f>
        <v>1</v>
      </c>
      <c r="Q1170" s="48">
        <f>IF(Table2[[#This Row],[Customer Segment]]=Introduction!$D$44,1,0)</f>
        <v>0</v>
      </c>
      <c r="R1170" s="41">
        <v>56.38</v>
      </c>
      <c r="S11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customFormat="1" x14ac:dyDescent="0.2">
      <c r="A1171" s="1" t="s">
        <v>46</v>
      </c>
      <c r="B1171" s="1" t="s">
        <v>63</v>
      </c>
      <c r="C1171" s="1" t="s">
        <v>15</v>
      </c>
      <c r="D1171" s="46">
        <v>0.1</v>
      </c>
      <c r="E1171" s="46">
        <v>9.99</v>
      </c>
      <c r="F1171" s="46">
        <v>4.78</v>
      </c>
      <c r="G1171" s="46">
        <v>0.4</v>
      </c>
      <c r="H1171" s="46">
        <v>9.1539999999999999</v>
      </c>
      <c r="I1171" s="49">
        <f>IF(Table2[[#This Row],[Order Priority]]=Introduction!$B$42,1,0)</f>
        <v>0</v>
      </c>
      <c r="J1171" s="49">
        <f>IF(Table2[[#This Row],[Order Priority]]=Introduction!$B$43,1,0)</f>
        <v>0</v>
      </c>
      <c r="K1171" s="49">
        <f>IF(Table2[[#This Row],[Order Priority]]=Introduction!$B$44,1,0)</f>
        <v>0</v>
      </c>
      <c r="L1171" s="49">
        <f>IF(Table2[[#This Row],[Order Priority]]=Introduction!$B$45,1,0)</f>
        <v>0</v>
      </c>
      <c r="M1171" s="49">
        <f>IF(Table2[[#This Row],[Ship Mode]]=Introduction!$C$42,1,0)</f>
        <v>0</v>
      </c>
      <c r="N1171" s="48">
        <f>IF(Table2[[#This Row],[Ship Mode]]=Introduction!$C$44,1,0)</f>
        <v>0</v>
      </c>
      <c r="O1171" s="48">
        <f>IF(Table2[[#This Row],[Customer Segment]]=Introduction!$D$45,1,0)</f>
        <v>0</v>
      </c>
      <c r="P1171" s="48">
        <f>IF(Table2[[#This Row],[Customer Segment]]=Introduction!$D$42,1,0)</f>
        <v>1</v>
      </c>
      <c r="Q1171" s="48">
        <f>IF(Table2[[#This Row],[Customer Segment]]=Introduction!$D$44,1,0)</f>
        <v>0</v>
      </c>
      <c r="R1171" s="38">
        <v>119.13</v>
      </c>
      <c r="S11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customFormat="1" x14ac:dyDescent="0.2">
      <c r="A1172" s="1" t="s">
        <v>46</v>
      </c>
      <c r="B1172" s="1" t="s">
        <v>14</v>
      </c>
      <c r="C1172" s="1" t="s">
        <v>15</v>
      </c>
      <c r="D1172" s="44">
        <v>7.0000000000000007E-2</v>
      </c>
      <c r="E1172" s="44">
        <v>18.649999999999999</v>
      </c>
      <c r="F1172" s="44">
        <v>3.77</v>
      </c>
      <c r="G1172" s="44">
        <v>0.39</v>
      </c>
      <c r="H1172" s="44">
        <v>149.72</v>
      </c>
      <c r="I1172" s="49">
        <f>IF(Table2[[#This Row],[Order Priority]]=Introduction!$B$42,1,0)</f>
        <v>0</v>
      </c>
      <c r="J1172" s="49">
        <f>IF(Table2[[#This Row],[Order Priority]]=Introduction!$B$43,1,0)</f>
        <v>0</v>
      </c>
      <c r="K1172" s="49">
        <f>IF(Table2[[#This Row],[Order Priority]]=Introduction!$B$44,1,0)</f>
        <v>0</v>
      </c>
      <c r="L1172" s="49">
        <f>IF(Table2[[#This Row],[Order Priority]]=Introduction!$B$45,1,0)</f>
        <v>0</v>
      </c>
      <c r="M1172" s="49">
        <f>IF(Table2[[#This Row],[Ship Mode]]=Introduction!$C$42,1,0)</f>
        <v>0</v>
      </c>
      <c r="N1172" s="48">
        <f>IF(Table2[[#This Row],[Ship Mode]]=Introduction!$C$44,1,0)</f>
        <v>1</v>
      </c>
      <c r="O1172" s="48">
        <f>IF(Table2[[#This Row],[Customer Segment]]=Introduction!$D$45,1,0)</f>
        <v>0</v>
      </c>
      <c r="P1172" s="48">
        <f>IF(Table2[[#This Row],[Customer Segment]]=Introduction!$D$42,1,0)</f>
        <v>1</v>
      </c>
      <c r="Q1172" s="48">
        <f>IF(Table2[[#This Row],[Customer Segment]]=Introduction!$D$44,1,0)</f>
        <v>0</v>
      </c>
      <c r="R1172" s="41">
        <v>643.64</v>
      </c>
      <c r="S11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customFormat="1" x14ac:dyDescent="0.2">
      <c r="A1173" s="1" t="s">
        <v>46</v>
      </c>
      <c r="B1173" s="1" t="s">
        <v>14</v>
      </c>
      <c r="C1173" s="1" t="s">
        <v>15</v>
      </c>
      <c r="D1173" s="46">
        <v>0.06</v>
      </c>
      <c r="E1173" s="46">
        <v>17.98</v>
      </c>
      <c r="F1173" s="46">
        <v>8.51</v>
      </c>
      <c r="G1173" s="46">
        <v>0.4</v>
      </c>
      <c r="H1173" s="46">
        <v>-52.492319999999999</v>
      </c>
      <c r="I1173" s="49">
        <f>IF(Table2[[#This Row],[Order Priority]]=Introduction!$B$42,1,0)</f>
        <v>0</v>
      </c>
      <c r="J1173" s="49">
        <f>IF(Table2[[#This Row],[Order Priority]]=Introduction!$B$43,1,0)</f>
        <v>0</v>
      </c>
      <c r="K1173" s="49">
        <f>IF(Table2[[#This Row],[Order Priority]]=Introduction!$B$44,1,0)</f>
        <v>0</v>
      </c>
      <c r="L1173" s="49">
        <f>IF(Table2[[#This Row],[Order Priority]]=Introduction!$B$45,1,0)</f>
        <v>0</v>
      </c>
      <c r="M1173" s="49">
        <f>IF(Table2[[#This Row],[Ship Mode]]=Introduction!$C$42,1,0)</f>
        <v>0</v>
      </c>
      <c r="N1173" s="48">
        <f>IF(Table2[[#This Row],[Ship Mode]]=Introduction!$C$44,1,0)</f>
        <v>1</v>
      </c>
      <c r="O1173" s="48">
        <f>IF(Table2[[#This Row],[Customer Segment]]=Introduction!$D$45,1,0)</f>
        <v>0</v>
      </c>
      <c r="P1173" s="48">
        <f>IF(Table2[[#This Row],[Customer Segment]]=Introduction!$D$42,1,0)</f>
        <v>1</v>
      </c>
      <c r="Q1173" s="48">
        <f>IF(Table2[[#This Row],[Customer Segment]]=Introduction!$D$44,1,0)</f>
        <v>0</v>
      </c>
      <c r="R1173" s="38">
        <v>244.31</v>
      </c>
      <c r="S11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customFormat="1" x14ac:dyDescent="0.2">
      <c r="A1174" s="1" t="s">
        <v>46</v>
      </c>
      <c r="B1174" s="1" t="s">
        <v>63</v>
      </c>
      <c r="C1174" s="1" t="s">
        <v>15</v>
      </c>
      <c r="D1174" s="44">
        <v>0.1</v>
      </c>
      <c r="E1174" s="44">
        <v>9.99</v>
      </c>
      <c r="F1174" s="44">
        <v>4.78</v>
      </c>
      <c r="G1174" s="44">
        <v>0.4</v>
      </c>
      <c r="H1174" s="44">
        <v>7.96</v>
      </c>
      <c r="I1174" s="49">
        <f>IF(Table2[[#This Row],[Order Priority]]=Introduction!$B$42,1,0)</f>
        <v>0</v>
      </c>
      <c r="J1174" s="49">
        <f>IF(Table2[[#This Row],[Order Priority]]=Introduction!$B$43,1,0)</f>
        <v>0</v>
      </c>
      <c r="K1174" s="49">
        <f>IF(Table2[[#This Row],[Order Priority]]=Introduction!$B$44,1,0)</f>
        <v>0</v>
      </c>
      <c r="L1174" s="49">
        <f>IF(Table2[[#This Row],[Order Priority]]=Introduction!$B$45,1,0)</f>
        <v>0</v>
      </c>
      <c r="M1174" s="49">
        <f>IF(Table2[[#This Row],[Ship Mode]]=Introduction!$C$42,1,0)</f>
        <v>0</v>
      </c>
      <c r="N1174" s="48">
        <f>IF(Table2[[#This Row],[Ship Mode]]=Introduction!$C$44,1,0)</f>
        <v>0</v>
      </c>
      <c r="O1174" s="48">
        <f>IF(Table2[[#This Row],[Customer Segment]]=Introduction!$D$45,1,0)</f>
        <v>0</v>
      </c>
      <c r="P1174" s="48">
        <f>IF(Table2[[#This Row],[Customer Segment]]=Introduction!$D$42,1,0)</f>
        <v>1</v>
      </c>
      <c r="Q1174" s="48">
        <f>IF(Table2[[#This Row],[Customer Segment]]=Introduction!$D$44,1,0)</f>
        <v>0</v>
      </c>
      <c r="R1174" s="41">
        <v>466.58</v>
      </c>
      <c r="S11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customFormat="1" x14ac:dyDescent="0.2">
      <c r="A1175" s="1" t="s">
        <v>46</v>
      </c>
      <c r="B1175" s="1" t="s">
        <v>63</v>
      </c>
      <c r="C1175" s="1" t="s">
        <v>15</v>
      </c>
      <c r="D1175" s="46">
        <v>0.08</v>
      </c>
      <c r="E1175" s="46">
        <v>175.99</v>
      </c>
      <c r="F1175" s="46">
        <v>8.99</v>
      </c>
      <c r="G1175" s="46">
        <v>0.56999999999999995</v>
      </c>
      <c r="H1175" s="46">
        <v>-459.08280000000002</v>
      </c>
      <c r="I1175" s="49">
        <f>IF(Table2[[#This Row],[Order Priority]]=Introduction!$B$42,1,0)</f>
        <v>0</v>
      </c>
      <c r="J1175" s="49">
        <f>IF(Table2[[#This Row],[Order Priority]]=Introduction!$B$43,1,0)</f>
        <v>0</v>
      </c>
      <c r="K1175" s="49">
        <f>IF(Table2[[#This Row],[Order Priority]]=Introduction!$B$44,1,0)</f>
        <v>0</v>
      </c>
      <c r="L1175" s="49">
        <f>IF(Table2[[#This Row],[Order Priority]]=Introduction!$B$45,1,0)</f>
        <v>0</v>
      </c>
      <c r="M1175" s="49">
        <f>IF(Table2[[#This Row],[Ship Mode]]=Introduction!$C$42,1,0)</f>
        <v>0</v>
      </c>
      <c r="N1175" s="48">
        <f>IF(Table2[[#This Row],[Ship Mode]]=Introduction!$C$44,1,0)</f>
        <v>0</v>
      </c>
      <c r="O1175" s="48">
        <f>IF(Table2[[#This Row],[Customer Segment]]=Introduction!$D$45,1,0)</f>
        <v>0</v>
      </c>
      <c r="P1175" s="48">
        <f>IF(Table2[[#This Row],[Customer Segment]]=Introduction!$D$42,1,0)</f>
        <v>1</v>
      </c>
      <c r="Q1175" s="48">
        <f>IF(Table2[[#This Row],[Customer Segment]]=Introduction!$D$44,1,0)</f>
        <v>0</v>
      </c>
      <c r="R1175" s="38">
        <v>2290.69</v>
      </c>
      <c r="S11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customFormat="1" x14ac:dyDescent="0.2">
      <c r="A1176" s="1" t="s">
        <v>1</v>
      </c>
      <c r="B1176" s="1" t="s">
        <v>2</v>
      </c>
      <c r="C1176" s="1" t="s">
        <v>70</v>
      </c>
      <c r="D1176" s="44">
        <v>0.05</v>
      </c>
      <c r="E1176" s="44">
        <v>2550.14</v>
      </c>
      <c r="F1176" s="44">
        <v>29.7</v>
      </c>
      <c r="G1176" s="44">
        <v>0.56999999999999995</v>
      </c>
      <c r="H1176" s="44">
        <v>-3971.0628000000002</v>
      </c>
      <c r="I1176" s="49">
        <f>IF(Table2[[#This Row],[Order Priority]]=Introduction!$B$42,1,0)</f>
        <v>1</v>
      </c>
      <c r="J1176" s="49">
        <f>IF(Table2[[#This Row],[Order Priority]]=Introduction!$B$43,1,0)</f>
        <v>0</v>
      </c>
      <c r="K1176" s="49">
        <f>IF(Table2[[#This Row],[Order Priority]]=Introduction!$B$44,1,0)</f>
        <v>0</v>
      </c>
      <c r="L1176" s="49">
        <f>IF(Table2[[#This Row],[Order Priority]]=Introduction!$B$45,1,0)</f>
        <v>0</v>
      </c>
      <c r="M1176" s="49">
        <f>IF(Table2[[#This Row],[Ship Mode]]=Introduction!$C$42,1,0)</f>
        <v>1</v>
      </c>
      <c r="N1176" s="48">
        <f>IF(Table2[[#This Row],[Ship Mode]]=Introduction!$C$44,1,0)</f>
        <v>0</v>
      </c>
      <c r="O1176" s="48">
        <f>IF(Table2[[#This Row],[Customer Segment]]=Introduction!$D$45,1,0)</f>
        <v>0</v>
      </c>
      <c r="P1176" s="48">
        <f>IF(Table2[[#This Row],[Customer Segment]]=Introduction!$D$42,1,0)</f>
        <v>0</v>
      </c>
      <c r="Q1176" s="48">
        <f>IF(Table2[[#This Row],[Customer Segment]]=Introduction!$D$44,1,0)</f>
        <v>0</v>
      </c>
      <c r="R1176" s="41">
        <v>4845.2700000000004</v>
      </c>
      <c r="S11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customFormat="1" x14ac:dyDescent="0.2">
      <c r="A1177" s="1" t="s">
        <v>13</v>
      </c>
      <c r="B1177" s="1" t="s">
        <v>14</v>
      </c>
      <c r="C1177" s="1" t="s">
        <v>47</v>
      </c>
      <c r="D1177" s="46">
        <v>0.01</v>
      </c>
      <c r="E1177" s="46">
        <v>125.99</v>
      </c>
      <c r="F1177" s="46">
        <v>8.99</v>
      </c>
      <c r="G1177" s="46">
        <v>0.55000000000000004</v>
      </c>
      <c r="H1177" s="46">
        <v>-45.472000000000001</v>
      </c>
      <c r="I1177" s="49">
        <f>IF(Table2[[#This Row],[Order Priority]]=Introduction!$B$42,1,0)</f>
        <v>0</v>
      </c>
      <c r="J1177" s="49">
        <f>IF(Table2[[#This Row],[Order Priority]]=Introduction!$B$43,1,0)</f>
        <v>1</v>
      </c>
      <c r="K1177" s="49">
        <f>IF(Table2[[#This Row],[Order Priority]]=Introduction!$B$44,1,0)</f>
        <v>0</v>
      </c>
      <c r="L1177" s="49">
        <f>IF(Table2[[#This Row],[Order Priority]]=Introduction!$B$45,1,0)</f>
        <v>0</v>
      </c>
      <c r="M1177" s="49">
        <f>IF(Table2[[#This Row],[Ship Mode]]=Introduction!$C$42,1,0)</f>
        <v>0</v>
      </c>
      <c r="N1177" s="48">
        <f>IF(Table2[[#This Row],[Ship Mode]]=Introduction!$C$44,1,0)</f>
        <v>1</v>
      </c>
      <c r="O1177" s="48">
        <f>IF(Table2[[#This Row],[Customer Segment]]=Introduction!$D$45,1,0)</f>
        <v>0</v>
      </c>
      <c r="P1177" s="48">
        <f>IF(Table2[[#This Row],[Customer Segment]]=Introduction!$D$42,1,0)</f>
        <v>0</v>
      </c>
      <c r="Q1177" s="48">
        <f>IF(Table2[[#This Row],[Customer Segment]]=Introduction!$D$44,1,0)</f>
        <v>1</v>
      </c>
      <c r="R1177" s="38">
        <v>1011.44</v>
      </c>
      <c r="S11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customFormat="1" x14ac:dyDescent="0.2">
      <c r="A1178" s="1" t="s">
        <v>46</v>
      </c>
      <c r="B1178" s="1" t="s">
        <v>63</v>
      </c>
      <c r="C1178" s="1" t="s">
        <v>15</v>
      </c>
      <c r="D1178" s="44">
        <v>0</v>
      </c>
      <c r="E1178" s="44">
        <v>2.78</v>
      </c>
      <c r="F1178" s="44">
        <v>1.49</v>
      </c>
      <c r="G1178" s="44">
        <v>0.36</v>
      </c>
      <c r="H1178" s="44">
        <v>20.6448</v>
      </c>
      <c r="I1178" s="49">
        <f>IF(Table2[[#This Row],[Order Priority]]=Introduction!$B$42,1,0)</f>
        <v>0</v>
      </c>
      <c r="J1178" s="49">
        <f>IF(Table2[[#This Row],[Order Priority]]=Introduction!$B$43,1,0)</f>
        <v>0</v>
      </c>
      <c r="K1178" s="49">
        <f>IF(Table2[[#This Row],[Order Priority]]=Introduction!$B$44,1,0)</f>
        <v>0</v>
      </c>
      <c r="L1178" s="49">
        <f>IF(Table2[[#This Row],[Order Priority]]=Introduction!$B$45,1,0)</f>
        <v>0</v>
      </c>
      <c r="M1178" s="49">
        <f>IF(Table2[[#This Row],[Ship Mode]]=Introduction!$C$42,1,0)</f>
        <v>0</v>
      </c>
      <c r="N1178" s="48">
        <f>IF(Table2[[#This Row],[Ship Mode]]=Introduction!$C$44,1,0)</f>
        <v>0</v>
      </c>
      <c r="O1178" s="48">
        <f>IF(Table2[[#This Row],[Customer Segment]]=Introduction!$D$45,1,0)</f>
        <v>0</v>
      </c>
      <c r="P1178" s="48">
        <f>IF(Table2[[#This Row],[Customer Segment]]=Introduction!$D$42,1,0)</f>
        <v>1</v>
      </c>
      <c r="Q1178" s="48">
        <f>IF(Table2[[#This Row],[Customer Segment]]=Introduction!$D$44,1,0)</f>
        <v>0</v>
      </c>
      <c r="R1178" s="41">
        <v>29.92</v>
      </c>
      <c r="S11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customFormat="1" x14ac:dyDescent="0.2">
      <c r="A1179" s="1" t="s">
        <v>1</v>
      </c>
      <c r="B1179" s="1" t="s">
        <v>14</v>
      </c>
      <c r="C1179" s="1" t="s">
        <v>3</v>
      </c>
      <c r="D1179" s="46">
        <v>0.06</v>
      </c>
      <c r="E1179" s="46">
        <v>55.94</v>
      </c>
      <c r="F1179" s="46">
        <v>4</v>
      </c>
      <c r="G1179" s="46">
        <v>0.74</v>
      </c>
      <c r="H1179" s="46">
        <v>-13.77</v>
      </c>
      <c r="I1179" s="49">
        <f>IF(Table2[[#This Row],[Order Priority]]=Introduction!$B$42,1,0)</f>
        <v>1</v>
      </c>
      <c r="J1179" s="49">
        <f>IF(Table2[[#This Row],[Order Priority]]=Introduction!$B$43,1,0)</f>
        <v>0</v>
      </c>
      <c r="K1179" s="49">
        <f>IF(Table2[[#This Row],[Order Priority]]=Introduction!$B$44,1,0)</f>
        <v>0</v>
      </c>
      <c r="L1179" s="49">
        <f>IF(Table2[[#This Row],[Order Priority]]=Introduction!$B$45,1,0)</f>
        <v>0</v>
      </c>
      <c r="M1179" s="49">
        <f>IF(Table2[[#This Row],[Ship Mode]]=Introduction!$C$42,1,0)</f>
        <v>0</v>
      </c>
      <c r="N1179" s="48">
        <f>IF(Table2[[#This Row],[Ship Mode]]=Introduction!$C$44,1,0)</f>
        <v>1</v>
      </c>
      <c r="O1179" s="48">
        <f>IF(Table2[[#This Row],[Customer Segment]]=Introduction!$D$45,1,0)</f>
        <v>1</v>
      </c>
      <c r="P1179" s="48">
        <f>IF(Table2[[#This Row],[Customer Segment]]=Introduction!$D$42,1,0)</f>
        <v>0</v>
      </c>
      <c r="Q1179" s="48">
        <f>IF(Table2[[#This Row],[Customer Segment]]=Introduction!$D$44,1,0)</f>
        <v>0</v>
      </c>
      <c r="R1179" s="38">
        <v>322.77</v>
      </c>
      <c r="S11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customFormat="1" x14ac:dyDescent="0.2">
      <c r="A1180" s="1" t="s">
        <v>1</v>
      </c>
      <c r="B1180" s="1" t="s">
        <v>14</v>
      </c>
      <c r="C1180" s="1" t="s">
        <v>3</v>
      </c>
      <c r="D1180" s="44">
        <v>7.0000000000000007E-2</v>
      </c>
      <c r="E1180" s="44">
        <v>6.3</v>
      </c>
      <c r="F1180" s="44">
        <v>0.5</v>
      </c>
      <c r="G1180" s="44">
        <v>0.39</v>
      </c>
      <c r="H1180" s="44">
        <v>44.912100000000002</v>
      </c>
      <c r="I1180" s="49">
        <f>IF(Table2[[#This Row],[Order Priority]]=Introduction!$B$42,1,0)</f>
        <v>1</v>
      </c>
      <c r="J1180" s="49">
        <f>IF(Table2[[#This Row],[Order Priority]]=Introduction!$B$43,1,0)</f>
        <v>0</v>
      </c>
      <c r="K1180" s="49">
        <f>IF(Table2[[#This Row],[Order Priority]]=Introduction!$B$44,1,0)</f>
        <v>0</v>
      </c>
      <c r="L1180" s="49">
        <f>IF(Table2[[#This Row],[Order Priority]]=Introduction!$B$45,1,0)</f>
        <v>0</v>
      </c>
      <c r="M1180" s="49">
        <f>IF(Table2[[#This Row],[Ship Mode]]=Introduction!$C$42,1,0)</f>
        <v>0</v>
      </c>
      <c r="N1180" s="48">
        <f>IF(Table2[[#This Row],[Ship Mode]]=Introduction!$C$44,1,0)</f>
        <v>1</v>
      </c>
      <c r="O1180" s="48">
        <f>IF(Table2[[#This Row],[Customer Segment]]=Introduction!$D$45,1,0)</f>
        <v>1</v>
      </c>
      <c r="P1180" s="48">
        <f>IF(Table2[[#This Row],[Customer Segment]]=Introduction!$D$42,1,0)</f>
        <v>0</v>
      </c>
      <c r="Q1180" s="48">
        <f>IF(Table2[[#This Row],[Customer Segment]]=Introduction!$D$44,1,0)</f>
        <v>0</v>
      </c>
      <c r="R1180" s="41">
        <v>65.09</v>
      </c>
      <c r="S11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customFormat="1" x14ac:dyDescent="0.2">
      <c r="A1181" s="1" t="s">
        <v>13</v>
      </c>
      <c r="B1181" s="1" t="s">
        <v>63</v>
      </c>
      <c r="C1181" s="1" t="s">
        <v>47</v>
      </c>
      <c r="D1181" s="46">
        <v>0</v>
      </c>
      <c r="E1181" s="46">
        <v>12.2</v>
      </c>
      <c r="F1181" s="46">
        <v>6.02</v>
      </c>
      <c r="G1181" s="46">
        <v>0.43</v>
      </c>
      <c r="H1181" s="46">
        <v>-172.298</v>
      </c>
      <c r="I1181" s="49">
        <f>IF(Table2[[#This Row],[Order Priority]]=Introduction!$B$42,1,0)</f>
        <v>0</v>
      </c>
      <c r="J1181" s="49">
        <f>IF(Table2[[#This Row],[Order Priority]]=Introduction!$B$43,1,0)</f>
        <v>1</v>
      </c>
      <c r="K1181" s="49">
        <f>IF(Table2[[#This Row],[Order Priority]]=Introduction!$B$44,1,0)</f>
        <v>0</v>
      </c>
      <c r="L1181" s="49">
        <f>IF(Table2[[#This Row],[Order Priority]]=Introduction!$B$45,1,0)</f>
        <v>0</v>
      </c>
      <c r="M1181" s="49">
        <f>IF(Table2[[#This Row],[Ship Mode]]=Introduction!$C$42,1,0)</f>
        <v>0</v>
      </c>
      <c r="N1181" s="48">
        <f>IF(Table2[[#This Row],[Ship Mode]]=Introduction!$C$44,1,0)</f>
        <v>0</v>
      </c>
      <c r="O1181" s="48">
        <f>IF(Table2[[#This Row],[Customer Segment]]=Introduction!$D$45,1,0)</f>
        <v>0</v>
      </c>
      <c r="P1181" s="48">
        <f>IF(Table2[[#This Row],[Customer Segment]]=Introduction!$D$42,1,0)</f>
        <v>0</v>
      </c>
      <c r="Q1181" s="48">
        <f>IF(Table2[[#This Row],[Customer Segment]]=Introduction!$D$44,1,0)</f>
        <v>1</v>
      </c>
      <c r="R1181" s="38">
        <v>56.24</v>
      </c>
      <c r="S11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customFormat="1" x14ac:dyDescent="0.2">
      <c r="A1182" s="1" t="s">
        <v>13</v>
      </c>
      <c r="B1182" s="1" t="s">
        <v>14</v>
      </c>
      <c r="C1182" s="1" t="s">
        <v>70</v>
      </c>
      <c r="D1182" s="44">
        <v>0.01</v>
      </c>
      <c r="E1182" s="44">
        <v>125.99</v>
      </c>
      <c r="F1182" s="44">
        <v>8.99</v>
      </c>
      <c r="G1182" s="44">
        <v>0.59</v>
      </c>
      <c r="H1182" s="44">
        <v>-582.64800000000002</v>
      </c>
      <c r="I1182" s="49">
        <f>IF(Table2[[#This Row],[Order Priority]]=Introduction!$B$42,1,0)</f>
        <v>0</v>
      </c>
      <c r="J1182" s="49">
        <f>IF(Table2[[#This Row],[Order Priority]]=Introduction!$B$43,1,0)</f>
        <v>1</v>
      </c>
      <c r="K1182" s="49">
        <f>IF(Table2[[#This Row],[Order Priority]]=Introduction!$B$44,1,0)</f>
        <v>0</v>
      </c>
      <c r="L1182" s="49">
        <f>IF(Table2[[#This Row],[Order Priority]]=Introduction!$B$45,1,0)</f>
        <v>0</v>
      </c>
      <c r="M1182" s="49">
        <f>IF(Table2[[#This Row],[Ship Mode]]=Introduction!$C$42,1,0)</f>
        <v>0</v>
      </c>
      <c r="N1182" s="48">
        <f>IF(Table2[[#This Row],[Ship Mode]]=Introduction!$C$44,1,0)</f>
        <v>1</v>
      </c>
      <c r="O1182" s="48">
        <f>IF(Table2[[#This Row],[Customer Segment]]=Introduction!$D$45,1,0)</f>
        <v>0</v>
      </c>
      <c r="P1182" s="48">
        <f>IF(Table2[[#This Row],[Customer Segment]]=Introduction!$D$42,1,0)</f>
        <v>0</v>
      </c>
      <c r="Q1182" s="48">
        <f>IF(Table2[[#This Row],[Customer Segment]]=Introduction!$D$44,1,0)</f>
        <v>0</v>
      </c>
      <c r="R1182" s="41">
        <v>226.88</v>
      </c>
      <c r="S11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customFormat="1" x14ac:dyDescent="0.2">
      <c r="A1183" s="1" t="s">
        <v>13</v>
      </c>
      <c r="B1183" s="1" t="s">
        <v>14</v>
      </c>
      <c r="C1183" s="1" t="s">
        <v>70</v>
      </c>
      <c r="D1183" s="46">
        <v>0.01</v>
      </c>
      <c r="E1183" s="46">
        <v>125.99</v>
      </c>
      <c r="F1183" s="46">
        <v>8.99</v>
      </c>
      <c r="G1183" s="46">
        <v>0.59</v>
      </c>
      <c r="H1183" s="46">
        <v>-582.64800000000002</v>
      </c>
      <c r="I1183" s="49">
        <f>IF(Table2[[#This Row],[Order Priority]]=Introduction!$B$42,1,0)</f>
        <v>0</v>
      </c>
      <c r="J1183" s="49">
        <f>IF(Table2[[#This Row],[Order Priority]]=Introduction!$B$43,1,0)</f>
        <v>1</v>
      </c>
      <c r="K1183" s="49">
        <f>IF(Table2[[#This Row],[Order Priority]]=Introduction!$B$44,1,0)</f>
        <v>0</v>
      </c>
      <c r="L1183" s="49">
        <f>IF(Table2[[#This Row],[Order Priority]]=Introduction!$B$45,1,0)</f>
        <v>0</v>
      </c>
      <c r="M1183" s="49">
        <f>IF(Table2[[#This Row],[Ship Mode]]=Introduction!$C$42,1,0)</f>
        <v>0</v>
      </c>
      <c r="N1183" s="48">
        <f>IF(Table2[[#This Row],[Ship Mode]]=Introduction!$C$44,1,0)</f>
        <v>1</v>
      </c>
      <c r="O1183" s="48">
        <f>IF(Table2[[#This Row],[Customer Segment]]=Introduction!$D$45,1,0)</f>
        <v>0</v>
      </c>
      <c r="P1183" s="48">
        <f>IF(Table2[[#This Row],[Customer Segment]]=Introduction!$D$42,1,0)</f>
        <v>0</v>
      </c>
      <c r="Q1183" s="48">
        <f>IF(Table2[[#This Row],[Customer Segment]]=Introduction!$D$44,1,0)</f>
        <v>0</v>
      </c>
      <c r="R1183" s="38">
        <v>113.44</v>
      </c>
      <c r="S11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customFormat="1" x14ac:dyDescent="0.2">
      <c r="A1184" s="1" t="s">
        <v>23</v>
      </c>
      <c r="B1184" s="1" t="s">
        <v>14</v>
      </c>
      <c r="C1184" s="1" t="s">
        <v>47</v>
      </c>
      <c r="D1184" s="44">
        <v>0.09</v>
      </c>
      <c r="E1184" s="44">
        <v>78.8</v>
      </c>
      <c r="F1184" s="44">
        <v>35</v>
      </c>
      <c r="G1184" s="44">
        <v>0.83</v>
      </c>
      <c r="H1184" s="44">
        <v>-1025.0172</v>
      </c>
      <c r="I1184" s="49">
        <f>IF(Table2[[#This Row],[Order Priority]]=Introduction!$B$42,1,0)</f>
        <v>0</v>
      </c>
      <c r="J1184" s="49">
        <f>IF(Table2[[#This Row],[Order Priority]]=Introduction!$B$43,1,0)</f>
        <v>0</v>
      </c>
      <c r="K1184" s="49">
        <f>IF(Table2[[#This Row],[Order Priority]]=Introduction!$B$44,1,0)</f>
        <v>1</v>
      </c>
      <c r="L1184" s="49">
        <f>IF(Table2[[#This Row],[Order Priority]]=Introduction!$B$45,1,0)</f>
        <v>0</v>
      </c>
      <c r="M1184" s="49">
        <f>IF(Table2[[#This Row],[Ship Mode]]=Introduction!$C$42,1,0)</f>
        <v>0</v>
      </c>
      <c r="N1184" s="48">
        <f>IF(Table2[[#This Row],[Ship Mode]]=Introduction!$C$44,1,0)</f>
        <v>1</v>
      </c>
      <c r="O1184" s="48">
        <f>IF(Table2[[#This Row],[Customer Segment]]=Introduction!$D$45,1,0)</f>
        <v>0</v>
      </c>
      <c r="P1184" s="48">
        <f>IF(Table2[[#This Row],[Customer Segment]]=Introduction!$D$42,1,0)</f>
        <v>0</v>
      </c>
      <c r="Q1184" s="48">
        <f>IF(Table2[[#This Row],[Customer Segment]]=Introduction!$D$44,1,0)</f>
        <v>1</v>
      </c>
      <c r="R1184" s="41">
        <v>1059.3800000000001</v>
      </c>
      <c r="S11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customFormat="1" x14ac:dyDescent="0.2">
      <c r="A1185" s="1" t="s">
        <v>23</v>
      </c>
      <c r="B1185" s="1" t="s">
        <v>14</v>
      </c>
      <c r="C1185" s="1" t="s">
        <v>70</v>
      </c>
      <c r="D1185" s="46">
        <v>0.02</v>
      </c>
      <c r="E1185" s="46">
        <v>419.19</v>
      </c>
      <c r="F1185" s="46">
        <v>19.989999999999998</v>
      </c>
      <c r="G1185" s="46">
        <v>0.57999999999999996</v>
      </c>
      <c r="H1185" s="46">
        <v>-39.606000000000002</v>
      </c>
      <c r="I1185" s="49">
        <f>IF(Table2[[#This Row],[Order Priority]]=Introduction!$B$42,1,0)</f>
        <v>0</v>
      </c>
      <c r="J1185" s="49">
        <f>IF(Table2[[#This Row],[Order Priority]]=Introduction!$B$43,1,0)</f>
        <v>0</v>
      </c>
      <c r="K1185" s="49">
        <f>IF(Table2[[#This Row],[Order Priority]]=Introduction!$B$44,1,0)</f>
        <v>1</v>
      </c>
      <c r="L1185" s="49">
        <f>IF(Table2[[#This Row],[Order Priority]]=Introduction!$B$45,1,0)</f>
        <v>0</v>
      </c>
      <c r="M1185" s="49">
        <f>IF(Table2[[#This Row],[Ship Mode]]=Introduction!$C$42,1,0)</f>
        <v>0</v>
      </c>
      <c r="N1185" s="48">
        <f>IF(Table2[[#This Row],[Ship Mode]]=Introduction!$C$44,1,0)</f>
        <v>1</v>
      </c>
      <c r="O1185" s="48">
        <f>IF(Table2[[#This Row],[Customer Segment]]=Introduction!$D$45,1,0)</f>
        <v>0</v>
      </c>
      <c r="P1185" s="48">
        <f>IF(Table2[[#This Row],[Customer Segment]]=Introduction!$D$42,1,0)</f>
        <v>0</v>
      </c>
      <c r="Q1185" s="48">
        <f>IF(Table2[[#This Row],[Customer Segment]]=Introduction!$D$44,1,0)</f>
        <v>0</v>
      </c>
      <c r="R1185" s="38">
        <v>4354.55</v>
      </c>
      <c r="S11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customFormat="1" x14ac:dyDescent="0.2">
      <c r="A1186" s="1" t="s">
        <v>92</v>
      </c>
      <c r="B1186" s="1" t="s">
        <v>14</v>
      </c>
      <c r="C1186" s="1" t="s">
        <v>15</v>
      </c>
      <c r="D1186" s="44">
        <v>0.03</v>
      </c>
      <c r="E1186" s="44">
        <v>25.98</v>
      </c>
      <c r="F1186" s="44">
        <v>5.37</v>
      </c>
      <c r="G1186" s="44">
        <v>0.5</v>
      </c>
      <c r="H1186" s="44">
        <v>250.0376</v>
      </c>
      <c r="I1186" s="49">
        <f>IF(Table2[[#This Row],[Order Priority]]=Introduction!$B$42,1,0)</f>
        <v>0</v>
      </c>
      <c r="J1186" s="49">
        <f>IF(Table2[[#This Row],[Order Priority]]=Introduction!$B$43,1,0)</f>
        <v>0</v>
      </c>
      <c r="K1186" s="49">
        <f>IF(Table2[[#This Row],[Order Priority]]=Introduction!$B$44,1,0)</f>
        <v>0</v>
      </c>
      <c r="L1186" s="49">
        <f>IF(Table2[[#This Row],[Order Priority]]=Introduction!$B$45,1,0)</f>
        <v>1</v>
      </c>
      <c r="M1186" s="49">
        <f>IF(Table2[[#This Row],[Ship Mode]]=Introduction!$C$42,1,0)</f>
        <v>0</v>
      </c>
      <c r="N1186" s="48">
        <f>IF(Table2[[#This Row],[Ship Mode]]=Introduction!$C$44,1,0)</f>
        <v>1</v>
      </c>
      <c r="O1186" s="48">
        <f>IF(Table2[[#This Row],[Customer Segment]]=Introduction!$D$45,1,0)</f>
        <v>0</v>
      </c>
      <c r="P1186" s="48">
        <f>IF(Table2[[#This Row],[Customer Segment]]=Introduction!$D$42,1,0)</f>
        <v>1</v>
      </c>
      <c r="Q1186" s="48">
        <f>IF(Table2[[#This Row],[Customer Segment]]=Introduction!$D$44,1,0)</f>
        <v>0</v>
      </c>
      <c r="R1186" s="41">
        <v>460.87</v>
      </c>
      <c r="S11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customFormat="1" x14ac:dyDescent="0.2">
      <c r="A1187" s="1" t="s">
        <v>92</v>
      </c>
      <c r="B1187" s="1" t="s">
        <v>14</v>
      </c>
      <c r="C1187" s="1" t="s">
        <v>47</v>
      </c>
      <c r="D1187" s="46">
        <v>0.06</v>
      </c>
      <c r="E1187" s="46">
        <v>4.24</v>
      </c>
      <c r="F1187" s="46">
        <v>5.41</v>
      </c>
      <c r="G1187" s="46">
        <v>0.35</v>
      </c>
      <c r="H1187" s="46">
        <v>-78.916679999999999</v>
      </c>
      <c r="I1187" s="49">
        <f>IF(Table2[[#This Row],[Order Priority]]=Introduction!$B$42,1,0)</f>
        <v>0</v>
      </c>
      <c r="J1187" s="49">
        <f>IF(Table2[[#This Row],[Order Priority]]=Introduction!$B$43,1,0)</f>
        <v>0</v>
      </c>
      <c r="K1187" s="49">
        <f>IF(Table2[[#This Row],[Order Priority]]=Introduction!$B$44,1,0)</f>
        <v>0</v>
      </c>
      <c r="L1187" s="49">
        <f>IF(Table2[[#This Row],[Order Priority]]=Introduction!$B$45,1,0)</f>
        <v>1</v>
      </c>
      <c r="M1187" s="49">
        <f>IF(Table2[[#This Row],[Ship Mode]]=Introduction!$C$42,1,0)</f>
        <v>0</v>
      </c>
      <c r="N1187" s="48">
        <f>IF(Table2[[#This Row],[Ship Mode]]=Introduction!$C$44,1,0)</f>
        <v>1</v>
      </c>
      <c r="O1187" s="48">
        <f>IF(Table2[[#This Row],[Customer Segment]]=Introduction!$D$45,1,0)</f>
        <v>0</v>
      </c>
      <c r="P1187" s="48">
        <f>IF(Table2[[#This Row],[Customer Segment]]=Introduction!$D$42,1,0)</f>
        <v>0</v>
      </c>
      <c r="Q1187" s="48">
        <f>IF(Table2[[#This Row],[Customer Segment]]=Introduction!$D$44,1,0)</f>
        <v>1</v>
      </c>
      <c r="R1187" s="38">
        <v>45</v>
      </c>
      <c r="S11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customFormat="1" x14ac:dyDescent="0.2">
      <c r="A1188" s="1" t="s">
        <v>92</v>
      </c>
      <c r="B1188" s="1" t="s">
        <v>14</v>
      </c>
      <c r="C1188" s="1" t="s">
        <v>47</v>
      </c>
      <c r="D1188" s="44">
        <v>0.04</v>
      </c>
      <c r="E1188" s="44">
        <v>6783.02</v>
      </c>
      <c r="F1188" s="44">
        <v>24.49</v>
      </c>
      <c r="G1188" s="44">
        <v>0.39</v>
      </c>
      <c r="H1188" s="44">
        <v>-13562.637408000001</v>
      </c>
      <c r="I1188" s="49">
        <f>IF(Table2[[#This Row],[Order Priority]]=Introduction!$B$42,1,0)</f>
        <v>0</v>
      </c>
      <c r="J1188" s="49">
        <f>IF(Table2[[#This Row],[Order Priority]]=Introduction!$B$43,1,0)</f>
        <v>0</v>
      </c>
      <c r="K1188" s="49">
        <f>IF(Table2[[#This Row],[Order Priority]]=Introduction!$B$44,1,0)</f>
        <v>0</v>
      </c>
      <c r="L1188" s="49">
        <f>IF(Table2[[#This Row],[Order Priority]]=Introduction!$B$45,1,0)</f>
        <v>1</v>
      </c>
      <c r="M1188" s="49">
        <f>IF(Table2[[#This Row],[Ship Mode]]=Introduction!$C$42,1,0)</f>
        <v>0</v>
      </c>
      <c r="N1188" s="48">
        <f>IF(Table2[[#This Row],[Ship Mode]]=Introduction!$C$44,1,0)</f>
        <v>1</v>
      </c>
      <c r="O1188" s="48">
        <f>IF(Table2[[#This Row],[Customer Segment]]=Introduction!$D$45,1,0)</f>
        <v>0</v>
      </c>
      <c r="P1188" s="48">
        <f>IF(Table2[[#This Row],[Customer Segment]]=Introduction!$D$42,1,0)</f>
        <v>0</v>
      </c>
      <c r="Q1188" s="48">
        <f>IF(Table2[[#This Row],[Customer Segment]]=Introduction!$D$44,1,0)</f>
        <v>1</v>
      </c>
      <c r="R1188" s="41">
        <v>6569.07</v>
      </c>
      <c r="S11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customFormat="1" x14ac:dyDescent="0.2">
      <c r="A1189" s="1" t="s">
        <v>1</v>
      </c>
      <c r="B1189" s="1" t="s">
        <v>63</v>
      </c>
      <c r="C1189" s="1" t="s">
        <v>70</v>
      </c>
      <c r="D1189" s="46">
        <v>0.01</v>
      </c>
      <c r="E1189" s="46">
        <v>55.98</v>
      </c>
      <c r="F1189" s="46">
        <v>4.8600000000000003</v>
      </c>
      <c r="G1189" s="46">
        <v>0.36</v>
      </c>
      <c r="H1189" s="46">
        <v>32.940899999999999</v>
      </c>
      <c r="I1189" s="49">
        <f>IF(Table2[[#This Row],[Order Priority]]=Introduction!$B$42,1,0)</f>
        <v>1</v>
      </c>
      <c r="J1189" s="49">
        <f>IF(Table2[[#This Row],[Order Priority]]=Introduction!$B$43,1,0)</f>
        <v>0</v>
      </c>
      <c r="K1189" s="49">
        <f>IF(Table2[[#This Row],[Order Priority]]=Introduction!$B$44,1,0)</f>
        <v>0</v>
      </c>
      <c r="L1189" s="49">
        <f>IF(Table2[[#This Row],[Order Priority]]=Introduction!$B$45,1,0)</f>
        <v>0</v>
      </c>
      <c r="M1189" s="49">
        <f>IF(Table2[[#This Row],[Ship Mode]]=Introduction!$C$42,1,0)</f>
        <v>0</v>
      </c>
      <c r="N1189" s="48">
        <f>IF(Table2[[#This Row],[Ship Mode]]=Introduction!$C$44,1,0)</f>
        <v>0</v>
      </c>
      <c r="O1189" s="48">
        <f>IF(Table2[[#This Row],[Customer Segment]]=Introduction!$D$45,1,0)</f>
        <v>0</v>
      </c>
      <c r="P1189" s="48">
        <f>IF(Table2[[#This Row],[Customer Segment]]=Introduction!$D$42,1,0)</f>
        <v>0</v>
      </c>
      <c r="Q1189" s="48">
        <f>IF(Table2[[#This Row],[Customer Segment]]=Introduction!$D$44,1,0)</f>
        <v>0</v>
      </c>
      <c r="R1189" s="38">
        <v>646.97</v>
      </c>
      <c r="S11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customFormat="1" x14ac:dyDescent="0.2">
      <c r="A1190" s="1" t="s">
        <v>1</v>
      </c>
      <c r="B1190" s="1" t="s">
        <v>14</v>
      </c>
      <c r="C1190" s="1" t="s">
        <v>70</v>
      </c>
      <c r="D1190" s="44">
        <v>0.04</v>
      </c>
      <c r="E1190" s="44">
        <v>65.989999999999995</v>
      </c>
      <c r="F1190" s="44">
        <v>8.99</v>
      </c>
      <c r="G1190" s="44">
        <v>0.56000000000000005</v>
      </c>
      <c r="H1190" s="44">
        <v>131.334</v>
      </c>
      <c r="I1190" s="49">
        <f>IF(Table2[[#This Row],[Order Priority]]=Introduction!$B$42,1,0)</f>
        <v>1</v>
      </c>
      <c r="J1190" s="49">
        <f>IF(Table2[[#This Row],[Order Priority]]=Introduction!$B$43,1,0)</f>
        <v>0</v>
      </c>
      <c r="K1190" s="49">
        <f>IF(Table2[[#This Row],[Order Priority]]=Introduction!$B$44,1,0)</f>
        <v>0</v>
      </c>
      <c r="L1190" s="49">
        <f>IF(Table2[[#This Row],[Order Priority]]=Introduction!$B$45,1,0)</f>
        <v>0</v>
      </c>
      <c r="M1190" s="49">
        <f>IF(Table2[[#This Row],[Ship Mode]]=Introduction!$C$42,1,0)</f>
        <v>0</v>
      </c>
      <c r="N1190" s="48">
        <f>IF(Table2[[#This Row],[Ship Mode]]=Introduction!$C$44,1,0)</f>
        <v>1</v>
      </c>
      <c r="O1190" s="48">
        <f>IF(Table2[[#This Row],[Customer Segment]]=Introduction!$D$45,1,0)</f>
        <v>0</v>
      </c>
      <c r="P1190" s="48">
        <f>IF(Table2[[#This Row],[Customer Segment]]=Introduction!$D$42,1,0)</f>
        <v>0</v>
      </c>
      <c r="Q1190" s="48">
        <f>IF(Table2[[#This Row],[Customer Segment]]=Introduction!$D$44,1,0)</f>
        <v>0</v>
      </c>
      <c r="R1190" s="41">
        <v>946.29</v>
      </c>
      <c r="S11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customFormat="1" x14ac:dyDescent="0.2">
      <c r="A1191" s="1" t="s">
        <v>1</v>
      </c>
      <c r="B1191" s="1" t="s">
        <v>2</v>
      </c>
      <c r="C1191" s="1" t="s">
        <v>70</v>
      </c>
      <c r="D1191" s="46">
        <v>0.02</v>
      </c>
      <c r="E1191" s="46">
        <v>130.97999999999999</v>
      </c>
      <c r="F1191" s="46">
        <v>30</v>
      </c>
      <c r="G1191" s="46">
        <v>0.78</v>
      </c>
      <c r="H1191" s="46">
        <v>90.762</v>
      </c>
      <c r="I1191" s="49">
        <f>IF(Table2[[#This Row],[Order Priority]]=Introduction!$B$42,1,0)</f>
        <v>1</v>
      </c>
      <c r="J1191" s="49">
        <f>IF(Table2[[#This Row],[Order Priority]]=Introduction!$B$43,1,0)</f>
        <v>0</v>
      </c>
      <c r="K1191" s="49">
        <f>IF(Table2[[#This Row],[Order Priority]]=Introduction!$B$44,1,0)</f>
        <v>0</v>
      </c>
      <c r="L1191" s="49">
        <f>IF(Table2[[#This Row],[Order Priority]]=Introduction!$B$45,1,0)</f>
        <v>0</v>
      </c>
      <c r="M1191" s="49">
        <f>IF(Table2[[#This Row],[Ship Mode]]=Introduction!$C$42,1,0)</f>
        <v>1</v>
      </c>
      <c r="N1191" s="48">
        <f>IF(Table2[[#This Row],[Ship Mode]]=Introduction!$C$44,1,0)</f>
        <v>0</v>
      </c>
      <c r="O1191" s="48">
        <f>IF(Table2[[#This Row],[Customer Segment]]=Introduction!$D$45,1,0)</f>
        <v>0</v>
      </c>
      <c r="P1191" s="48">
        <f>IF(Table2[[#This Row],[Customer Segment]]=Introduction!$D$42,1,0)</f>
        <v>0</v>
      </c>
      <c r="Q1191" s="48">
        <f>IF(Table2[[#This Row],[Customer Segment]]=Introduction!$D$44,1,0)</f>
        <v>0</v>
      </c>
      <c r="R1191" s="38">
        <v>793.39</v>
      </c>
      <c r="S11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customFormat="1" x14ac:dyDescent="0.2">
      <c r="A1192" s="1" t="s">
        <v>23</v>
      </c>
      <c r="B1192" s="1" t="s">
        <v>14</v>
      </c>
      <c r="C1192" s="1" t="s">
        <v>47</v>
      </c>
      <c r="D1192" s="44">
        <v>0.02</v>
      </c>
      <c r="E1192" s="44">
        <v>9.99</v>
      </c>
      <c r="F1192" s="44">
        <v>11.59</v>
      </c>
      <c r="G1192" s="44">
        <v>0.4</v>
      </c>
      <c r="H1192" s="44">
        <v>-171.15770000000001</v>
      </c>
      <c r="I1192" s="49">
        <f>IF(Table2[[#This Row],[Order Priority]]=Introduction!$B$42,1,0)</f>
        <v>0</v>
      </c>
      <c r="J1192" s="49">
        <f>IF(Table2[[#This Row],[Order Priority]]=Introduction!$B$43,1,0)</f>
        <v>0</v>
      </c>
      <c r="K1192" s="49">
        <f>IF(Table2[[#This Row],[Order Priority]]=Introduction!$B$44,1,0)</f>
        <v>1</v>
      </c>
      <c r="L1192" s="49">
        <f>IF(Table2[[#This Row],[Order Priority]]=Introduction!$B$45,1,0)</f>
        <v>0</v>
      </c>
      <c r="M1192" s="49">
        <f>IF(Table2[[#This Row],[Ship Mode]]=Introduction!$C$42,1,0)</f>
        <v>0</v>
      </c>
      <c r="N1192" s="48">
        <f>IF(Table2[[#This Row],[Ship Mode]]=Introduction!$C$44,1,0)</f>
        <v>1</v>
      </c>
      <c r="O1192" s="48">
        <f>IF(Table2[[#This Row],[Customer Segment]]=Introduction!$D$45,1,0)</f>
        <v>0</v>
      </c>
      <c r="P1192" s="48">
        <f>IF(Table2[[#This Row],[Customer Segment]]=Introduction!$D$42,1,0)</f>
        <v>0</v>
      </c>
      <c r="Q1192" s="48">
        <f>IF(Table2[[#This Row],[Customer Segment]]=Introduction!$D$44,1,0)</f>
        <v>1</v>
      </c>
      <c r="R1192" s="41">
        <v>475.42</v>
      </c>
      <c r="S11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customFormat="1" x14ac:dyDescent="0.2">
      <c r="A1193" s="1" t="s">
        <v>23</v>
      </c>
      <c r="B1193" s="1" t="s">
        <v>14</v>
      </c>
      <c r="C1193" s="1" t="s">
        <v>47</v>
      </c>
      <c r="D1193" s="46">
        <v>0.02</v>
      </c>
      <c r="E1193" s="46">
        <v>48.04</v>
      </c>
      <c r="F1193" s="46">
        <v>5.79</v>
      </c>
      <c r="G1193" s="46">
        <v>0.37</v>
      </c>
      <c r="H1193" s="46">
        <v>624.23900000000003</v>
      </c>
      <c r="I1193" s="49">
        <f>IF(Table2[[#This Row],[Order Priority]]=Introduction!$B$42,1,0)</f>
        <v>0</v>
      </c>
      <c r="J1193" s="49">
        <f>IF(Table2[[#This Row],[Order Priority]]=Introduction!$B$43,1,0)</f>
        <v>0</v>
      </c>
      <c r="K1193" s="49">
        <f>IF(Table2[[#This Row],[Order Priority]]=Introduction!$B$44,1,0)</f>
        <v>1</v>
      </c>
      <c r="L1193" s="49">
        <f>IF(Table2[[#This Row],[Order Priority]]=Introduction!$B$45,1,0)</f>
        <v>0</v>
      </c>
      <c r="M1193" s="49">
        <f>IF(Table2[[#This Row],[Ship Mode]]=Introduction!$C$42,1,0)</f>
        <v>0</v>
      </c>
      <c r="N1193" s="48">
        <f>IF(Table2[[#This Row],[Ship Mode]]=Introduction!$C$44,1,0)</f>
        <v>1</v>
      </c>
      <c r="O1193" s="48">
        <f>IF(Table2[[#This Row],[Customer Segment]]=Introduction!$D$45,1,0)</f>
        <v>0</v>
      </c>
      <c r="P1193" s="48">
        <f>IF(Table2[[#This Row],[Customer Segment]]=Introduction!$D$42,1,0)</f>
        <v>0</v>
      </c>
      <c r="Q1193" s="48">
        <f>IF(Table2[[#This Row],[Customer Segment]]=Introduction!$D$44,1,0)</f>
        <v>1</v>
      </c>
      <c r="R1193" s="38">
        <v>3598.82</v>
      </c>
      <c r="S11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customFormat="1" x14ac:dyDescent="0.2">
      <c r="A1194" s="1" t="s">
        <v>23</v>
      </c>
      <c r="B1194" s="1" t="s">
        <v>14</v>
      </c>
      <c r="C1194" s="1" t="s">
        <v>47</v>
      </c>
      <c r="D1194" s="44">
        <v>0.04</v>
      </c>
      <c r="E1194" s="44">
        <v>6.68</v>
      </c>
      <c r="F1194" s="44">
        <v>4.91</v>
      </c>
      <c r="G1194" s="44">
        <v>0.37</v>
      </c>
      <c r="H1194" s="44">
        <v>-14.3241</v>
      </c>
      <c r="I1194" s="49">
        <f>IF(Table2[[#This Row],[Order Priority]]=Introduction!$B$42,1,0)</f>
        <v>0</v>
      </c>
      <c r="J1194" s="49">
        <f>IF(Table2[[#This Row],[Order Priority]]=Introduction!$B$43,1,0)</f>
        <v>0</v>
      </c>
      <c r="K1194" s="49">
        <f>IF(Table2[[#This Row],[Order Priority]]=Introduction!$B$44,1,0)</f>
        <v>1</v>
      </c>
      <c r="L1194" s="49">
        <f>IF(Table2[[#This Row],[Order Priority]]=Introduction!$B$45,1,0)</f>
        <v>0</v>
      </c>
      <c r="M1194" s="49">
        <f>IF(Table2[[#This Row],[Ship Mode]]=Introduction!$C$42,1,0)</f>
        <v>0</v>
      </c>
      <c r="N1194" s="48">
        <f>IF(Table2[[#This Row],[Ship Mode]]=Introduction!$C$44,1,0)</f>
        <v>1</v>
      </c>
      <c r="O1194" s="48">
        <f>IF(Table2[[#This Row],[Customer Segment]]=Introduction!$D$45,1,0)</f>
        <v>0</v>
      </c>
      <c r="P1194" s="48">
        <f>IF(Table2[[#This Row],[Customer Segment]]=Introduction!$D$42,1,0)</f>
        <v>0</v>
      </c>
      <c r="Q1194" s="48">
        <f>IF(Table2[[#This Row],[Customer Segment]]=Introduction!$D$44,1,0)</f>
        <v>1</v>
      </c>
      <c r="R1194" s="41">
        <v>41.22</v>
      </c>
      <c r="S11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customFormat="1" x14ac:dyDescent="0.2">
      <c r="A1195" s="1" t="s">
        <v>23</v>
      </c>
      <c r="B1195" s="1" t="s">
        <v>14</v>
      </c>
      <c r="C1195" s="1" t="s">
        <v>47</v>
      </c>
      <c r="D1195" s="46">
        <v>0.02</v>
      </c>
      <c r="E1195" s="46">
        <v>48.04</v>
      </c>
      <c r="F1195" s="46">
        <v>5.79</v>
      </c>
      <c r="G1195" s="46">
        <v>0.37</v>
      </c>
      <c r="H1195" s="46">
        <v>604.01909999999998</v>
      </c>
      <c r="I1195" s="49">
        <f>IF(Table2[[#This Row],[Order Priority]]=Introduction!$B$42,1,0)</f>
        <v>0</v>
      </c>
      <c r="J1195" s="49">
        <f>IF(Table2[[#This Row],[Order Priority]]=Introduction!$B$43,1,0)</f>
        <v>0</v>
      </c>
      <c r="K1195" s="49">
        <f>IF(Table2[[#This Row],[Order Priority]]=Introduction!$B$44,1,0)</f>
        <v>1</v>
      </c>
      <c r="L1195" s="49">
        <f>IF(Table2[[#This Row],[Order Priority]]=Introduction!$B$45,1,0)</f>
        <v>0</v>
      </c>
      <c r="M1195" s="49">
        <f>IF(Table2[[#This Row],[Ship Mode]]=Introduction!$C$42,1,0)</f>
        <v>0</v>
      </c>
      <c r="N1195" s="48">
        <f>IF(Table2[[#This Row],[Ship Mode]]=Introduction!$C$44,1,0)</f>
        <v>1</v>
      </c>
      <c r="O1195" s="48">
        <f>IF(Table2[[#This Row],[Customer Segment]]=Introduction!$D$45,1,0)</f>
        <v>0</v>
      </c>
      <c r="P1195" s="48">
        <f>IF(Table2[[#This Row],[Customer Segment]]=Introduction!$D$42,1,0)</f>
        <v>0</v>
      </c>
      <c r="Q1195" s="48">
        <f>IF(Table2[[#This Row],[Customer Segment]]=Introduction!$D$44,1,0)</f>
        <v>1</v>
      </c>
      <c r="R1195" s="38">
        <v>875.39</v>
      </c>
      <c r="S11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customFormat="1" x14ac:dyDescent="0.2">
      <c r="A1196" s="1" t="s">
        <v>23</v>
      </c>
      <c r="B1196" s="1" t="s">
        <v>14</v>
      </c>
      <c r="C1196" s="1" t="s">
        <v>47</v>
      </c>
      <c r="D1196" s="44">
        <v>0.04</v>
      </c>
      <c r="E1196" s="44">
        <v>6.68</v>
      </c>
      <c r="F1196" s="44">
        <v>4.91</v>
      </c>
      <c r="G1196" s="44">
        <v>0.37</v>
      </c>
      <c r="H1196" s="44">
        <v>-11.631600000000001</v>
      </c>
      <c r="I1196" s="49">
        <f>IF(Table2[[#This Row],[Order Priority]]=Introduction!$B$42,1,0)</f>
        <v>0</v>
      </c>
      <c r="J1196" s="49">
        <f>IF(Table2[[#This Row],[Order Priority]]=Introduction!$B$43,1,0)</f>
        <v>0</v>
      </c>
      <c r="K1196" s="49">
        <f>IF(Table2[[#This Row],[Order Priority]]=Introduction!$B$44,1,0)</f>
        <v>1</v>
      </c>
      <c r="L1196" s="49">
        <f>IF(Table2[[#This Row],[Order Priority]]=Introduction!$B$45,1,0)</f>
        <v>0</v>
      </c>
      <c r="M1196" s="49">
        <f>IF(Table2[[#This Row],[Ship Mode]]=Introduction!$C$42,1,0)</f>
        <v>0</v>
      </c>
      <c r="N1196" s="48">
        <f>IF(Table2[[#This Row],[Ship Mode]]=Introduction!$C$44,1,0)</f>
        <v>1</v>
      </c>
      <c r="O1196" s="48">
        <f>IF(Table2[[#This Row],[Customer Segment]]=Introduction!$D$45,1,0)</f>
        <v>0</v>
      </c>
      <c r="P1196" s="48">
        <f>IF(Table2[[#This Row],[Customer Segment]]=Introduction!$D$42,1,0)</f>
        <v>0</v>
      </c>
      <c r="Q1196" s="48">
        <f>IF(Table2[[#This Row],[Customer Segment]]=Introduction!$D$44,1,0)</f>
        <v>1</v>
      </c>
      <c r="R1196" s="41">
        <v>8.24</v>
      </c>
      <c r="S11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customFormat="1" x14ac:dyDescent="0.2">
      <c r="A1197" s="1" t="s">
        <v>92</v>
      </c>
      <c r="B1197" s="1" t="s">
        <v>63</v>
      </c>
      <c r="C1197" s="1" t="s">
        <v>70</v>
      </c>
      <c r="D1197" s="46">
        <v>0.1</v>
      </c>
      <c r="E1197" s="46">
        <v>52.99</v>
      </c>
      <c r="F1197" s="46">
        <v>19.989999999999998</v>
      </c>
      <c r="G1197" s="46">
        <v>0.81</v>
      </c>
      <c r="H1197" s="46">
        <v>-517.16999999999996</v>
      </c>
      <c r="I1197" s="49">
        <f>IF(Table2[[#This Row],[Order Priority]]=Introduction!$B$42,1,0)</f>
        <v>0</v>
      </c>
      <c r="J1197" s="49">
        <f>IF(Table2[[#This Row],[Order Priority]]=Introduction!$B$43,1,0)</f>
        <v>0</v>
      </c>
      <c r="K1197" s="49">
        <f>IF(Table2[[#This Row],[Order Priority]]=Introduction!$B$44,1,0)</f>
        <v>0</v>
      </c>
      <c r="L1197" s="49">
        <f>IF(Table2[[#This Row],[Order Priority]]=Introduction!$B$45,1,0)</f>
        <v>1</v>
      </c>
      <c r="M1197" s="49">
        <f>IF(Table2[[#This Row],[Ship Mode]]=Introduction!$C$42,1,0)</f>
        <v>0</v>
      </c>
      <c r="N1197" s="48">
        <f>IF(Table2[[#This Row],[Ship Mode]]=Introduction!$C$44,1,0)</f>
        <v>0</v>
      </c>
      <c r="O1197" s="48">
        <f>IF(Table2[[#This Row],[Customer Segment]]=Introduction!$D$45,1,0)</f>
        <v>0</v>
      </c>
      <c r="P1197" s="48">
        <f>IF(Table2[[#This Row],[Customer Segment]]=Introduction!$D$42,1,0)</f>
        <v>0</v>
      </c>
      <c r="Q1197" s="48">
        <f>IF(Table2[[#This Row],[Customer Segment]]=Introduction!$D$44,1,0)</f>
        <v>0</v>
      </c>
      <c r="R1197" s="38">
        <v>337.59</v>
      </c>
      <c r="S11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customFormat="1" x14ac:dyDescent="0.2">
      <c r="A1198" s="1" t="s">
        <v>92</v>
      </c>
      <c r="B1198" s="1" t="s">
        <v>2</v>
      </c>
      <c r="C1198" s="1" t="s">
        <v>70</v>
      </c>
      <c r="D1198" s="44">
        <v>7.0000000000000007E-2</v>
      </c>
      <c r="E1198" s="44">
        <v>100.98</v>
      </c>
      <c r="F1198" s="44">
        <v>57.38</v>
      </c>
      <c r="G1198" s="44">
        <v>0.78</v>
      </c>
      <c r="H1198" s="44">
        <v>-429.86</v>
      </c>
      <c r="I1198" s="49">
        <f>IF(Table2[[#This Row],[Order Priority]]=Introduction!$B$42,1,0)</f>
        <v>0</v>
      </c>
      <c r="J1198" s="49">
        <f>IF(Table2[[#This Row],[Order Priority]]=Introduction!$B$43,1,0)</f>
        <v>0</v>
      </c>
      <c r="K1198" s="49">
        <f>IF(Table2[[#This Row],[Order Priority]]=Introduction!$B$44,1,0)</f>
        <v>0</v>
      </c>
      <c r="L1198" s="49">
        <f>IF(Table2[[#This Row],[Order Priority]]=Introduction!$B$45,1,0)</f>
        <v>1</v>
      </c>
      <c r="M1198" s="49">
        <f>IF(Table2[[#This Row],[Ship Mode]]=Introduction!$C$42,1,0)</f>
        <v>1</v>
      </c>
      <c r="N1198" s="48">
        <f>IF(Table2[[#This Row],[Ship Mode]]=Introduction!$C$44,1,0)</f>
        <v>0</v>
      </c>
      <c r="O1198" s="48">
        <f>IF(Table2[[#This Row],[Customer Segment]]=Introduction!$D$45,1,0)</f>
        <v>0</v>
      </c>
      <c r="P1198" s="48">
        <f>IF(Table2[[#This Row],[Customer Segment]]=Introduction!$D$42,1,0)</f>
        <v>0</v>
      </c>
      <c r="Q1198" s="48">
        <f>IF(Table2[[#This Row],[Customer Segment]]=Introduction!$D$44,1,0)</f>
        <v>0</v>
      </c>
      <c r="R1198" s="41">
        <v>215.32</v>
      </c>
      <c r="S11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customFormat="1" x14ac:dyDescent="0.2">
      <c r="A1199" s="1" t="s">
        <v>92</v>
      </c>
      <c r="B1199" s="1" t="s">
        <v>14</v>
      </c>
      <c r="C1199" s="1" t="s">
        <v>70</v>
      </c>
      <c r="D1199" s="46">
        <v>0.03</v>
      </c>
      <c r="E1199" s="46">
        <v>85.99</v>
      </c>
      <c r="F1199" s="46">
        <v>0.99</v>
      </c>
      <c r="G1199" s="46">
        <v>0.55000000000000004</v>
      </c>
      <c r="H1199" s="46">
        <v>264.16649999999998</v>
      </c>
      <c r="I1199" s="49">
        <f>IF(Table2[[#This Row],[Order Priority]]=Introduction!$B$42,1,0)</f>
        <v>0</v>
      </c>
      <c r="J1199" s="49">
        <f>IF(Table2[[#This Row],[Order Priority]]=Introduction!$B$43,1,0)</f>
        <v>0</v>
      </c>
      <c r="K1199" s="49">
        <f>IF(Table2[[#This Row],[Order Priority]]=Introduction!$B$44,1,0)</f>
        <v>0</v>
      </c>
      <c r="L1199" s="49">
        <f>IF(Table2[[#This Row],[Order Priority]]=Introduction!$B$45,1,0)</f>
        <v>1</v>
      </c>
      <c r="M1199" s="49">
        <f>IF(Table2[[#This Row],[Ship Mode]]=Introduction!$C$42,1,0)</f>
        <v>0</v>
      </c>
      <c r="N1199" s="48">
        <f>IF(Table2[[#This Row],[Ship Mode]]=Introduction!$C$44,1,0)</f>
        <v>1</v>
      </c>
      <c r="O1199" s="48">
        <f>IF(Table2[[#This Row],[Customer Segment]]=Introduction!$D$45,1,0)</f>
        <v>0</v>
      </c>
      <c r="P1199" s="48">
        <f>IF(Table2[[#This Row],[Customer Segment]]=Introduction!$D$42,1,0)</f>
        <v>0</v>
      </c>
      <c r="Q1199" s="48">
        <f>IF(Table2[[#This Row],[Customer Segment]]=Introduction!$D$44,1,0)</f>
        <v>0</v>
      </c>
      <c r="R1199" s="38">
        <v>382.85</v>
      </c>
      <c r="S11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customFormat="1" x14ac:dyDescent="0.2">
      <c r="A1200" s="1" t="s">
        <v>92</v>
      </c>
      <c r="B1200" s="1" t="s">
        <v>14</v>
      </c>
      <c r="C1200" s="1" t="s">
        <v>47</v>
      </c>
      <c r="D1200" s="44">
        <v>0.1</v>
      </c>
      <c r="E1200" s="44">
        <v>300.97000000000003</v>
      </c>
      <c r="F1200" s="44">
        <v>7.18</v>
      </c>
      <c r="G1200" s="44">
        <v>0.48</v>
      </c>
      <c r="H1200" s="44">
        <v>138.018</v>
      </c>
      <c r="I1200" s="49">
        <f>IF(Table2[[#This Row],[Order Priority]]=Introduction!$B$42,1,0)</f>
        <v>0</v>
      </c>
      <c r="J1200" s="49">
        <f>IF(Table2[[#This Row],[Order Priority]]=Introduction!$B$43,1,0)</f>
        <v>0</v>
      </c>
      <c r="K1200" s="49">
        <f>IF(Table2[[#This Row],[Order Priority]]=Introduction!$B$44,1,0)</f>
        <v>0</v>
      </c>
      <c r="L1200" s="49">
        <f>IF(Table2[[#This Row],[Order Priority]]=Introduction!$B$45,1,0)</f>
        <v>1</v>
      </c>
      <c r="M1200" s="49">
        <f>IF(Table2[[#This Row],[Ship Mode]]=Introduction!$C$42,1,0)</f>
        <v>0</v>
      </c>
      <c r="N1200" s="48">
        <f>IF(Table2[[#This Row],[Ship Mode]]=Introduction!$C$44,1,0)</f>
        <v>1</v>
      </c>
      <c r="O1200" s="48">
        <f>IF(Table2[[#This Row],[Customer Segment]]=Introduction!$D$45,1,0)</f>
        <v>0</v>
      </c>
      <c r="P1200" s="48">
        <f>IF(Table2[[#This Row],[Customer Segment]]=Introduction!$D$42,1,0)</f>
        <v>0</v>
      </c>
      <c r="Q1200" s="48">
        <f>IF(Table2[[#This Row],[Customer Segment]]=Introduction!$D$44,1,0)</f>
        <v>1</v>
      </c>
      <c r="R1200" s="41">
        <v>1094.33</v>
      </c>
      <c r="S12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customFormat="1" x14ac:dyDescent="0.2">
      <c r="A1201" s="1" t="s">
        <v>92</v>
      </c>
      <c r="B1201" s="1" t="s">
        <v>14</v>
      </c>
      <c r="C1201" s="1" t="s">
        <v>47</v>
      </c>
      <c r="D1201" s="46">
        <v>0.06</v>
      </c>
      <c r="E1201" s="46">
        <v>39.89</v>
      </c>
      <c r="F1201" s="46">
        <v>3.04</v>
      </c>
      <c r="G1201" s="46">
        <v>0.53</v>
      </c>
      <c r="H1201" s="46">
        <v>38.874000000000002</v>
      </c>
      <c r="I1201" s="49">
        <f>IF(Table2[[#This Row],[Order Priority]]=Introduction!$B$42,1,0)</f>
        <v>0</v>
      </c>
      <c r="J1201" s="49">
        <f>IF(Table2[[#This Row],[Order Priority]]=Introduction!$B$43,1,0)</f>
        <v>0</v>
      </c>
      <c r="K1201" s="49">
        <f>IF(Table2[[#This Row],[Order Priority]]=Introduction!$B$44,1,0)</f>
        <v>0</v>
      </c>
      <c r="L1201" s="49">
        <f>IF(Table2[[#This Row],[Order Priority]]=Introduction!$B$45,1,0)</f>
        <v>1</v>
      </c>
      <c r="M1201" s="49">
        <f>IF(Table2[[#This Row],[Ship Mode]]=Introduction!$C$42,1,0)</f>
        <v>0</v>
      </c>
      <c r="N1201" s="48">
        <f>IF(Table2[[#This Row],[Ship Mode]]=Introduction!$C$44,1,0)</f>
        <v>1</v>
      </c>
      <c r="O1201" s="48">
        <f>IF(Table2[[#This Row],[Customer Segment]]=Introduction!$D$45,1,0)</f>
        <v>0</v>
      </c>
      <c r="P1201" s="48">
        <f>IF(Table2[[#This Row],[Customer Segment]]=Introduction!$D$42,1,0)</f>
        <v>0</v>
      </c>
      <c r="Q1201" s="48">
        <f>IF(Table2[[#This Row],[Customer Segment]]=Introduction!$D$44,1,0)</f>
        <v>1</v>
      </c>
      <c r="R1201" s="38">
        <v>389.97</v>
      </c>
      <c r="S12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customFormat="1" x14ac:dyDescent="0.2">
      <c r="A1202" s="1" t="s">
        <v>92</v>
      </c>
      <c r="B1202" s="1" t="s">
        <v>2</v>
      </c>
      <c r="C1202" s="1" t="s">
        <v>15</v>
      </c>
      <c r="D1202" s="44">
        <v>0.09</v>
      </c>
      <c r="E1202" s="44">
        <v>89.99</v>
      </c>
      <c r="F1202" s="44">
        <v>42</v>
      </c>
      <c r="G1202" s="44">
        <v>0.66</v>
      </c>
      <c r="H1202" s="44">
        <v>223.416</v>
      </c>
      <c r="I1202" s="49">
        <f>IF(Table2[[#This Row],[Order Priority]]=Introduction!$B$42,1,0)</f>
        <v>0</v>
      </c>
      <c r="J1202" s="49">
        <f>IF(Table2[[#This Row],[Order Priority]]=Introduction!$B$43,1,0)</f>
        <v>0</v>
      </c>
      <c r="K1202" s="49">
        <f>IF(Table2[[#This Row],[Order Priority]]=Introduction!$B$44,1,0)</f>
        <v>0</v>
      </c>
      <c r="L1202" s="49">
        <f>IF(Table2[[#This Row],[Order Priority]]=Introduction!$B$45,1,0)</f>
        <v>1</v>
      </c>
      <c r="M1202" s="49">
        <f>IF(Table2[[#This Row],[Ship Mode]]=Introduction!$C$42,1,0)</f>
        <v>1</v>
      </c>
      <c r="N1202" s="48">
        <f>IF(Table2[[#This Row],[Ship Mode]]=Introduction!$C$44,1,0)</f>
        <v>0</v>
      </c>
      <c r="O1202" s="48">
        <f>IF(Table2[[#This Row],[Customer Segment]]=Introduction!$D$45,1,0)</f>
        <v>0</v>
      </c>
      <c r="P1202" s="48">
        <f>IF(Table2[[#This Row],[Customer Segment]]=Introduction!$D$42,1,0)</f>
        <v>1</v>
      </c>
      <c r="Q1202" s="48">
        <f>IF(Table2[[#This Row],[Customer Segment]]=Introduction!$D$44,1,0)</f>
        <v>0</v>
      </c>
      <c r="R1202" s="41">
        <v>511.25</v>
      </c>
      <c r="S12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customFormat="1" x14ac:dyDescent="0.2">
      <c r="A1203" s="1" t="s">
        <v>1</v>
      </c>
      <c r="B1203" s="1" t="s">
        <v>14</v>
      </c>
      <c r="C1203" s="1" t="s">
        <v>15</v>
      </c>
      <c r="D1203" s="46">
        <v>0.05</v>
      </c>
      <c r="E1203" s="46">
        <v>159.99</v>
      </c>
      <c r="F1203" s="46">
        <v>5.5</v>
      </c>
      <c r="G1203" s="46">
        <v>0.49</v>
      </c>
      <c r="H1203" s="46">
        <v>12.263999999999999</v>
      </c>
      <c r="I1203" s="49">
        <f>IF(Table2[[#This Row],[Order Priority]]=Introduction!$B$42,1,0)</f>
        <v>1</v>
      </c>
      <c r="J1203" s="49">
        <f>IF(Table2[[#This Row],[Order Priority]]=Introduction!$B$43,1,0)</f>
        <v>0</v>
      </c>
      <c r="K1203" s="49">
        <f>IF(Table2[[#This Row],[Order Priority]]=Introduction!$B$44,1,0)</f>
        <v>0</v>
      </c>
      <c r="L1203" s="49">
        <f>IF(Table2[[#This Row],[Order Priority]]=Introduction!$B$45,1,0)</f>
        <v>0</v>
      </c>
      <c r="M1203" s="49">
        <f>IF(Table2[[#This Row],[Ship Mode]]=Introduction!$C$42,1,0)</f>
        <v>0</v>
      </c>
      <c r="N1203" s="48">
        <f>IF(Table2[[#This Row],[Ship Mode]]=Introduction!$C$44,1,0)</f>
        <v>1</v>
      </c>
      <c r="O1203" s="48">
        <f>IF(Table2[[#This Row],[Customer Segment]]=Introduction!$D$45,1,0)</f>
        <v>0</v>
      </c>
      <c r="P1203" s="48">
        <f>IF(Table2[[#This Row],[Customer Segment]]=Introduction!$D$42,1,0)</f>
        <v>1</v>
      </c>
      <c r="Q1203" s="48">
        <f>IF(Table2[[#This Row],[Customer Segment]]=Introduction!$D$44,1,0)</f>
        <v>0</v>
      </c>
      <c r="R1203" s="38">
        <v>3600.65</v>
      </c>
      <c r="S12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customFormat="1" x14ac:dyDescent="0.2">
      <c r="A1204" s="1" t="s">
        <v>13</v>
      </c>
      <c r="B1204" s="1" t="s">
        <v>63</v>
      </c>
      <c r="C1204" s="1" t="s">
        <v>70</v>
      </c>
      <c r="D1204" s="44">
        <v>0.01</v>
      </c>
      <c r="E1204" s="44">
        <v>155.99</v>
      </c>
      <c r="F1204" s="44">
        <v>8.99</v>
      </c>
      <c r="G1204" s="44">
        <v>0.57999999999999996</v>
      </c>
      <c r="H1204" s="44">
        <v>-219.07908</v>
      </c>
      <c r="I1204" s="49">
        <f>IF(Table2[[#This Row],[Order Priority]]=Introduction!$B$42,1,0)</f>
        <v>0</v>
      </c>
      <c r="J1204" s="49">
        <f>IF(Table2[[#This Row],[Order Priority]]=Introduction!$B$43,1,0)</f>
        <v>1</v>
      </c>
      <c r="K1204" s="49">
        <f>IF(Table2[[#This Row],[Order Priority]]=Introduction!$B$44,1,0)</f>
        <v>0</v>
      </c>
      <c r="L1204" s="49">
        <f>IF(Table2[[#This Row],[Order Priority]]=Introduction!$B$45,1,0)</f>
        <v>0</v>
      </c>
      <c r="M1204" s="49">
        <f>IF(Table2[[#This Row],[Ship Mode]]=Introduction!$C$42,1,0)</f>
        <v>0</v>
      </c>
      <c r="N1204" s="48">
        <f>IF(Table2[[#This Row],[Ship Mode]]=Introduction!$C$44,1,0)</f>
        <v>0</v>
      </c>
      <c r="O1204" s="48">
        <f>IF(Table2[[#This Row],[Customer Segment]]=Introduction!$D$45,1,0)</f>
        <v>0</v>
      </c>
      <c r="P1204" s="48">
        <f>IF(Table2[[#This Row],[Customer Segment]]=Introduction!$D$42,1,0)</f>
        <v>0</v>
      </c>
      <c r="Q1204" s="48">
        <f>IF(Table2[[#This Row],[Customer Segment]]=Introduction!$D$44,1,0)</f>
        <v>0</v>
      </c>
      <c r="R1204" s="41">
        <v>675.83</v>
      </c>
      <c r="S12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customFormat="1" x14ac:dyDescent="0.2">
      <c r="A1205" s="1" t="s">
        <v>13</v>
      </c>
      <c r="B1205" s="1" t="s">
        <v>14</v>
      </c>
      <c r="C1205" s="1" t="s">
        <v>70</v>
      </c>
      <c r="D1205" s="46">
        <v>0.01</v>
      </c>
      <c r="E1205" s="46">
        <v>5.98</v>
      </c>
      <c r="F1205" s="46">
        <v>5.46</v>
      </c>
      <c r="G1205" s="46">
        <v>0.36</v>
      </c>
      <c r="H1205" s="46">
        <v>-18.878399999999999</v>
      </c>
      <c r="I1205" s="49">
        <f>IF(Table2[[#This Row],[Order Priority]]=Introduction!$B$42,1,0)</f>
        <v>0</v>
      </c>
      <c r="J1205" s="49">
        <f>IF(Table2[[#This Row],[Order Priority]]=Introduction!$B$43,1,0)</f>
        <v>1</v>
      </c>
      <c r="K1205" s="49">
        <f>IF(Table2[[#This Row],[Order Priority]]=Introduction!$B$44,1,0)</f>
        <v>0</v>
      </c>
      <c r="L1205" s="49">
        <f>IF(Table2[[#This Row],[Order Priority]]=Introduction!$B$45,1,0)</f>
        <v>0</v>
      </c>
      <c r="M1205" s="49">
        <f>IF(Table2[[#This Row],[Ship Mode]]=Introduction!$C$42,1,0)</f>
        <v>0</v>
      </c>
      <c r="N1205" s="48">
        <f>IF(Table2[[#This Row],[Ship Mode]]=Introduction!$C$44,1,0)</f>
        <v>1</v>
      </c>
      <c r="O1205" s="48">
        <f>IF(Table2[[#This Row],[Customer Segment]]=Introduction!$D$45,1,0)</f>
        <v>0</v>
      </c>
      <c r="P1205" s="48">
        <f>IF(Table2[[#This Row],[Customer Segment]]=Introduction!$D$42,1,0)</f>
        <v>0</v>
      </c>
      <c r="Q1205" s="48">
        <f>IF(Table2[[#This Row],[Customer Segment]]=Introduction!$D$44,1,0)</f>
        <v>0</v>
      </c>
      <c r="R1205" s="38">
        <v>28</v>
      </c>
      <c r="S12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customFormat="1" x14ac:dyDescent="0.2">
      <c r="A1206" s="1" t="s">
        <v>13</v>
      </c>
      <c r="B1206" s="1" t="s">
        <v>63</v>
      </c>
      <c r="C1206" s="1" t="s">
        <v>47</v>
      </c>
      <c r="D1206" s="44">
        <v>0.09</v>
      </c>
      <c r="E1206" s="44">
        <v>199.99</v>
      </c>
      <c r="F1206" s="44">
        <v>24.49</v>
      </c>
      <c r="G1206" s="44">
        <v>0.46</v>
      </c>
      <c r="H1206" s="44">
        <v>631.33000000000004</v>
      </c>
      <c r="I1206" s="49">
        <f>IF(Table2[[#This Row],[Order Priority]]=Introduction!$B$42,1,0)</f>
        <v>0</v>
      </c>
      <c r="J1206" s="49">
        <f>IF(Table2[[#This Row],[Order Priority]]=Introduction!$B$43,1,0)</f>
        <v>1</v>
      </c>
      <c r="K1206" s="49">
        <f>IF(Table2[[#This Row],[Order Priority]]=Introduction!$B$44,1,0)</f>
        <v>0</v>
      </c>
      <c r="L1206" s="49">
        <f>IF(Table2[[#This Row],[Order Priority]]=Introduction!$B$45,1,0)</f>
        <v>0</v>
      </c>
      <c r="M1206" s="49">
        <f>IF(Table2[[#This Row],[Ship Mode]]=Introduction!$C$42,1,0)</f>
        <v>0</v>
      </c>
      <c r="N1206" s="48">
        <f>IF(Table2[[#This Row],[Ship Mode]]=Introduction!$C$44,1,0)</f>
        <v>0</v>
      </c>
      <c r="O1206" s="48">
        <f>IF(Table2[[#This Row],[Customer Segment]]=Introduction!$D$45,1,0)</f>
        <v>0</v>
      </c>
      <c r="P1206" s="48">
        <f>IF(Table2[[#This Row],[Customer Segment]]=Introduction!$D$42,1,0)</f>
        <v>0</v>
      </c>
      <c r="Q1206" s="48">
        <f>IF(Table2[[#This Row],[Customer Segment]]=Introduction!$D$44,1,0)</f>
        <v>1</v>
      </c>
      <c r="R1206" s="41">
        <v>990.25</v>
      </c>
      <c r="S12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customFormat="1" x14ac:dyDescent="0.2">
      <c r="A1207" s="1" t="s">
        <v>23</v>
      </c>
      <c r="B1207" s="1" t="s">
        <v>14</v>
      </c>
      <c r="C1207" s="1" t="s">
        <v>47</v>
      </c>
      <c r="D1207" s="46">
        <v>0.01</v>
      </c>
      <c r="E1207" s="46">
        <v>79.52</v>
      </c>
      <c r="F1207" s="46">
        <v>48.2</v>
      </c>
      <c r="G1207" s="46">
        <v>0.74</v>
      </c>
      <c r="H1207" s="46">
        <v>-40.683999999999997</v>
      </c>
      <c r="I1207" s="49">
        <f>IF(Table2[[#This Row],[Order Priority]]=Introduction!$B$42,1,0)</f>
        <v>0</v>
      </c>
      <c r="J1207" s="49">
        <f>IF(Table2[[#This Row],[Order Priority]]=Introduction!$B$43,1,0)</f>
        <v>0</v>
      </c>
      <c r="K1207" s="49">
        <f>IF(Table2[[#This Row],[Order Priority]]=Introduction!$B$44,1,0)</f>
        <v>1</v>
      </c>
      <c r="L1207" s="49">
        <f>IF(Table2[[#This Row],[Order Priority]]=Introduction!$B$45,1,0)</f>
        <v>0</v>
      </c>
      <c r="M1207" s="49">
        <f>IF(Table2[[#This Row],[Ship Mode]]=Introduction!$C$42,1,0)</f>
        <v>0</v>
      </c>
      <c r="N1207" s="48">
        <f>IF(Table2[[#This Row],[Ship Mode]]=Introduction!$C$44,1,0)</f>
        <v>1</v>
      </c>
      <c r="O1207" s="48">
        <f>IF(Table2[[#This Row],[Customer Segment]]=Introduction!$D$45,1,0)</f>
        <v>0</v>
      </c>
      <c r="P1207" s="48">
        <f>IF(Table2[[#This Row],[Customer Segment]]=Introduction!$D$42,1,0)</f>
        <v>0</v>
      </c>
      <c r="Q1207" s="48">
        <f>IF(Table2[[#This Row],[Customer Segment]]=Introduction!$D$44,1,0)</f>
        <v>1</v>
      </c>
      <c r="R1207" s="38">
        <v>667.84</v>
      </c>
      <c r="S12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customFormat="1" x14ac:dyDescent="0.2">
      <c r="A1208" s="1" t="s">
        <v>23</v>
      </c>
      <c r="B1208" s="1" t="s">
        <v>14</v>
      </c>
      <c r="C1208" s="1" t="s">
        <v>70</v>
      </c>
      <c r="D1208" s="44">
        <v>0.06</v>
      </c>
      <c r="E1208" s="44">
        <v>3.58</v>
      </c>
      <c r="F1208" s="44">
        <v>1.63</v>
      </c>
      <c r="G1208" s="44">
        <v>0.36</v>
      </c>
      <c r="H1208" s="44">
        <v>14</v>
      </c>
      <c r="I1208" s="49">
        <f>IF(Table2[[#This Row],[Order Priority]]=Introduction!$B$42,1,0)</f>
        <v>0</v>
      </c>
      <c r="J1208" s="49">
        <f>IF(Table2[[#This Row],[Order Priority]]=Introduction!$B$43,1,0)</f>
        <v>0</v>
      </c>
      <c r="K1208" s="49">
        <f>IF(Table2[[#This Row],[Order Priority]]=Introduction!$B$44,1,0)</f>
        <v>1</v>
      </c>
      <c r="L1208" s="49">
        <f>IF(Table2[[#This Row],[Order Priority]]=Introduction!$B$45,1,0)</f>
        <v>0</v>
      </c>
      <c r="M1208" s="49">
        <f>IF(Table2[[#This Row],[Ship Mode]]=Introduction!$C$42,1,0)</f>
        <v>0</v>
      </c>
      <c r="N1208" s="48">
        <f>IF(Table2[[#This Row],[Ship Mode]]=Introduction!$C$44,1,0)</f>
        <v>1</v>
      </c>
      <c r="O1208" s="48">
        <f>IF(Table2[[#This Row],[Customer Segment]]=Introduction!$D$45,1,0)</f>
        <v>0</v>
      </c>
      <c r="P1208" s="48">
        <f>IF(Table2[[#This Row],[Customer Segment]]=Introduction!$D$42,1,0)</f>
        <v>0</v>
      </c>
      <c r="Q1208" s="48">
        <f>IF(Table2[[#This Row],[Customer Segment]]=Introduction!$D$44,1,0)</f>
        <v>0</v>
      </c>
      <c r="R1208" s="41">
        <v>34.76</v>
      </c>
      <c r="S12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customFormat="1" x14ac:dyDescent="0.2">
      <c r="A1209" s="1" t="s">
        <v>23</v>
      </c>
      <c r="B1209" s="1" t="s">
        <v>14</v>
      </c>
      <c r="C1209" s="1" t="s">
        <v>70</v>
      </c>
      <c r="D1209" s="46">
        <v>0</v>
      </c>
      <c r="E1209" s="46">
        <v>78.650000000000006</v>
      </c>
      <c r="F1209" s="46">
        <v>13.99</v>
      </c>
      <c r="G1209" s="46">
        <v>0.52</v>
      </c>
      <c r="H1209" s="46">
        <v>386.00670000000002</v>
      </c>
      <c r="I1209" s="49">
        <f>IF(Table2[[#This Row],[Order Priority]]=Introduction!$B$42,1,0)</f>
        <v>0</v>
      </c>
      <c r="J1209" s="49">
        <f>IF(Table2[[#This Row],[Order Priority]]=Introduction!$B$43,1,0)</f>
        <v>0</v>
      </c>
      <c r="K1209" s="49">
        <f>IF(Table2[[#This Row],[Order Priority]]=Introduction!$B$44,1,0)</f>
        <v>1</v>
      </c>
      <c r="L1209" s="49">
        <f>IF(Table2[[#This Row],[Order Priority]]=Introduction!$B$45,1,0)</f>
        <v>0</v>
      </c>
      <c r="M1209" s="49">
        <f>IF(Table2[[#This Row],[Ship Mode]]=Introduction!$C$42,1,0)</f>
        <v>0</v>
      </c>
      <c r="N1209" s="48">
        <f>IF(Table2[[#This Row],[Ship Mode]]=Introduction!$C$44,1,0)</f>
        <v>1</v>
      </c>
      <c r="O1209" s="48">
        <f>IF(Table2[[#This Row],[Customer Segment]]=Introduction!$D$45,1,0)</f>
        <v>0</v>
      </c>
      <c r="P1209" s="48">
        <f>IF(Table2[[#This Row],[Customer Segment]]=Introduction!$D$42,1,0)</f>
        <v>0</v>
      </c>
      <c r="Q1209" s="48">
        <f>IF(Table2[[#This Row],[Customer Segment]]=Introduction!$D$44,1,0)</f>
        <v>0</v>
      </c>
      <c r="R1209" s="38">
        <v>559.42999999999995</v>
      </c>
      <c r="S12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customFormat="1" x14ac:dyDescent="0.2">
      <c r="A1210" s="1" t="s">
        <v>23</v>
      </c>
      <c r="B1210" s="1" t="s">
        <v>2</v>
      </c>
      <c r="C1210" s="1" t="s">
        <v>70</v>
      </c>
      <c r="D1210" s="44">
        <v>0.08</v>
      </c>
      <c r="E1210" s="44">
        <v>122.99</v>
      </c>
      <c r="F1210" s="44">
        <v>70.2</v>
      </c>
      <c r="G1210" s="44">
        <v>0.74</v>
      </c>
      <c r="H1210" s="44">
        <v>-1867.97</v>
      </c>
      <c r="I1210" s="49">
        <f>IF(Table2[[#This Row],[Order Priority]]=Introduction!$B$42,1,0)</f>
        <v>0</v>
      </c>
      <c r="J1210" s="49">
        <f>IF(Table2[[#This Row],[Order Priority]]=Introduction!$B$43,1,0)</f>
        <v>0</v>
      </c>
      <c r="K1210" s="49">
        <f>IF(Table2[[#This Row],[Order Priority]]=Introduction!$B$44,1,0)</f>
        <v>1</v>
      </c>
      <c r="L1210" s="49">
        <f>IF(Table2[[#This Row],[Order Priority]]=Introduction!$B$45,1,0)</f>
        <v>0</v>
      </c>
      <c r="M1210" s="49">
        <f>IF(Table2[[#This Row],[Ship Mode]]=Introduction!$C$42,1,0)</f>
        <v>1</v>
      </c>
      <c r="N1210" s="48">
        <f>IF(Table2[[#This Row],[Ship Mode]]=Introduction!$C$44,1,0)</f>
        <v>0</v>
      </c>
      <c r="O1210" s="48">
        <f>IF(Table2[[#This Row],[Customer Segment]]=Introduction!$D$45,1,0)</f>
        <v>0</v>
      </c>
      <c r="P1210" s="48">
        <f>IF(Table2[[#This Row],[Customer Segment]]=Introduction!$D$42,1,0)</f>
        <v>0</v>
      </c>
      <c r="Q1210" s="48">
        <f>IF(Table2[[#This Row],[Customer Segment]]=Introduction!$D$44,1,0)</f>
        <v>0</v>
      </c>
      <c r="R1210" s="41">
        <v>1216.52</v>
      </c>
      <c r="S12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customFormat="1" x14ac:dyDescent="0.2">
      <c r="A1211" s="1" t="s">
        <v>23</v>
      </c>
      <c r="B1211" s="1" t="s">
        <v>14</v>
      </c>
      <c r="C1211" s="1" t="s">
        <v>70</v>
      </c>
      <c r="D1211" s="46">
        <v>0.1</v>
      </c>
      <c r="E1211" s="46">
        <v>4.24</v>
      </c>
      <c r="F1211" s="46">
        <v>5.41</v>
      </c>
      <c r="G1211" s="46">
        <v>0.35</v>
      </c>
      <c r="H1211" s="46">
        <v>-61.6</v>
      </c>
      <c r="I1211" s="49">
        <f>IF(Table2[[#This Row],[Order Priority]]=Introduction!$B$42,1,0)</f>
        <v>0</v>
      </c>
      <c r="J1211" s="49">
        <f>IF(Table2[[#This Row],[Order Priority]]=Introduction!$B$43,1,0)</f>
        <v>0</v>
      </c>
      <c r="K1211" s="49">
        <f>IF(Table2[[#This Row],[Order Priority]]=Introduction!$B$44,1,0)</f>
        <v>1</v>
      </c>
      <c r="L1211" s="49">
        <f>IF(Table2[[#This Row],[Order Priority]]=Introduction!$B$45,1,0)</f>
        <v>0</v>
      </c>
      <c r="M1211" s="49">
        <f>IF(Table2[[#This Row],[Ship Mode]]=Introduction!$C$42,1,0)</f>
        <v>0</v>
      </c>
      <c r="N1211" s="48">
        <f>IF(Table2[[#This Row],[Ship Mode]]=Introduction!$C$44,1,0)</f>
        <v>1</v>
      </c>
      <c r="O1211" s="48">
        <f>IF(Table2[[#This Row],[Customer Segment]]=Introduction!$D$45,1,0)</f>
        <v>0</v>
      </c>
      <c r="P1211" s="48">
        <f>IF(Table2[[#This Row],[Customer Segment]]=Introduction!$D$42,1,0)</f>
        <v>0</v>
      </c>
      <c r="Q1211" s="48">
        <f>IF(Table2[[#This Row],[Customer Segment]]=Introduction!$D$44,1,0)</f>
        <v>0</v>
      </c>
      <c r="R1211" s="38">
        <v>34.159999999999997</v>
      </c>
      <c r="S12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customFormat="1" x14ac:dyDescent="0.2">
      <c r="A1212" s="1" t="s">
        <v>23</v>
      </c>
      <c r="B1212" s="1" t="s">
        <v>14</v>
      </c>
      <c r="C1212" s="1" t="s">
        <v>3</v>
      </c>
      <c r="D1212" s="44">
        <v>7.0000000000000007E-2</v>
      </c>
      <c r="E1212" s="44">
        <v>6.48</v>
      </c>
      <c r="F1212" s="44">
        <v>9.5399999999999991</v>
      </c>
      <c r="G1212" s="44">
        <v>0.37</v>
      </c>
      <c r="H1212" s="44">
        <v>2.2320000000000002</v>
      </c>
      <c r="I1212" s="49">
        <f>IF(Table2[[#This Row],[Order Priority]]=Introduction!$B$42,1,0)</f>
        <v>0</v>
      </c>
      <c r="J1212" s="49">
        <f>IF(Table2[[#This Row],[Order Priority]]=Introduction!$B$43,1,0)</f>
        <v>0</v>
      </c>
      <c r="K1212" s="49">
        <f>IF(Table2[[#This Row],[Order Priority]]=Introduction!$B$44,1,0)</f>
        <v>1</v>
      </c>
      <c r="L1212" s="49">
        <f>IF(Table2[[#This Row],[Order Priority]]=Introduction!$B$45,1,0)</f>
        <v>0</v>
      </c>
      <c r="M1212" s="49">
        <f>IF(Table2[[#This Row],[Ship Mode]]=Introduction!$C$42,1,0)</f>
        <v>0</v>
      </c>
      <c r="N1212" s="48">
        <f>IF(Table2[[#This Row],[Ship Mode]]=Introduction!$C$44,1,0)</f>
        <v>1</v>
      </c>
      <c r="O1212" s="48">
        <f>IF(Table2[[#This Row],[Customer Segment]]=Introduction!$D$45,1,0)</f>
        <v>1</v>
      </c>
      <c r="P1212" s="48">
        <f>IF(Table2[[#This Row],[Customer Segment]]=Introduction!$D$42,1,0)</f>
        <v>0</v>
      </c>
      <c r="Q1212" s="48">
        <f>IF(Table2[[#This Row],[Customer Segment]]=Introduction!$D$44,1,0)</f>
        <v>0</v>
      </c>
      <c r="R1212" s="41">
        <v>10.86</v>
      </c>
      <c r="S12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customFormat="1" x14ac:dyDescent="0.2">
      <c r="A1213" s="1" t="s">
        <v>1</v>
      </c>
      <c r="B1213" s="1" t="s">
        <v>14</v>
      </c>
      <c r="C1213" s="1" t="s">
        <v>47</v>
      </c>
      <c r="D1213" s="46">
        <v>0.03</v>
      </c>
      <c r="E1213" s="46">
        <v>315.98</v>
      </c>
      <c r="F1213" s="46">
        <v>19.989999999999998</v>
      </c>
      <c r="G1213" s="46">
        <v>0.38</v>
      </c>
      <c r="H1213" s="46">
        <v>-4.4800000000000004</v>
      </c>
      <c r="I1213" s="49">
        <f>IF(Table2[[#This Row],[Order Priority]]=Introduction!$B$42,1,0)</f>
        <v>1</v>
      </c>
      <c r="J1213" s="49">
        <f>IF(Table2[[#This Row],[Order Priority]]=Introduction!$B$43,1,0)</f>
        <v>0</v>
      </c>
      <c r="K1213" s="49">
        <f>IF(Table2[[#This Row],[Order Priority]]=Introduction!$B$44,1,0)</f>
        <v>0</v>
      </c>
      <c r="L1213" s="49">
        <f>IF(Table2[[#This Row],[Order Priority]]=Introduction!$B$45,1,0)</f>
        <v>0</v>
      </c>
      <c r="M1213" s="49">
        <f>IF(Table2[[#This Row],[Ship Mode]]=Introduction!$C$42,1,0)</f>
        <v>0</v>
      </c>
      <c r="N1213" s="48">
        <f>IF(Table2[[#This Row],[Ship Mode]]=Introduction!$C$44,1,0)</f>
        <v>1</v>
      </c>
      <c r="O1213" s="48">
        <f>IF(Table2[[#This Row],[Customer Segment]]=Introduction!$D$45,1,0)</f>
        <v>0</v>
      </c>
      <c r="P1213" s="48">
        <f>IF(Table2[[#This Row],[Customer Segment]]=Introduction!$D$42,1,0)</f>
        <v>0</v>
      </c>
      <c r="Q1213" s="48">
        <f>IF(Table2[[#This Row],[Customer Segment]]=Introduction!$D$44,1,0)</f>
        <v>1</v>
      </c>
      <c r="R1213" s="38">
        <v>5572.18</v>
      </c>
      <c r="S12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customFormat="1" x14ac:dyDescent="0.2">
      <c r="A1214" s="1" t="s">
        <v>1</v>
      </c>
      <c r="B1214" s="1" t="s">
        <v>14</v>
      </c>
      <c r="C1214" s="1" t="s">
        <v>47</v>
      </c>
      <c r="D1214" s="44">
        <v>0.03</v>
      </c>
      <c r="E1214" s="44">
        <v>63.94</v>
      </c>
      <c r="F1214" s="44">
        <v>14.48</v>
      </c>
      <c r="G1214" s="44">
        <v>0.46</v>
      </c>
      <c r="H1214" s="44">
        <v>43.691699999999997</v>
      </c>
      <c r="I1214" s="49">
        <f>IF(Table2[[#This Row],[Order Priority]]=Introduction!$B$42,1,0)</f>
        <v>1</v>
      </c>
      <c r="J1214" s="49">
        <f>IF(Table2[[#This Row],[Order Priority]]=Introduction!$B$43,1,0)</f>
        <v>0</v>
      </c>
      <c r="K1214" s="49">
        <f>IF(Table2[[#This Row],[Order Priority]]=Introduction!$B$44,1,0)</f>
        <v>0</v>
      </c>
      <c r="L1214" s="49">
        <f>IF(Table2[[#This Row],[Order Priority]]=Introduction!$B$45,1,0)</f>
        <v>0</v>
      </c>
      <c r="M1214" s="49">
        <f>IF(Table2[[#This Row],[Ship Mode]]=Introduction!$C$42,1,0)</f>
        <v>0</v>
      </c>
      <c r="N1214" s="48">
        <f>IF(Table2[[#This Row],[Ship Mode]]=Introduction!$C$44,1,0)</f>
        <v>1</v>
      </c>
      <c r="O1214" s="48">
        <f>IF(Table2[[#This Row],[Customer Segment]]=Introduction!$D$45,1,0)</f>
        <v>0</v>
      </c>
      <c r="P1214" s="48">
        <f>IF(Table2[[#This Row],[Customer Segment]]=Introduction!$D$42,1,0)</f>
        <v>0</v>
      </c>
      <c r="Q1214" s="48">
        <f>IF(Table2[[#This Row],[Customer Segment]]=Introduction!$D$44,1,0)</f>
        <v>1</v>
      </c>
      <c r="R1214" s="41">
        <v>522.46</v>
      </c>
      <c r="S12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customFormat="1" x14ac:dyDescent="0.2">
      <c r="A1215" s="1" t="s">
        <v>13</v>
      </c>
      <c r="B1215" s="1" t="s">
        <v>14</v>
      </c>
      <c r="C1215" s="1" t="s">
        <v>47</v>
      </c>
      <c r="D1215" s="46">
        <v>0.09</v>
      </c>
      <c r="E1215" s="46">
        <v>5.98</v>
      </c>
      <c r="F1215" s="46">
        <v>2.5</v>
      </c>
      <c r="G1215" s="46">
        <v>0.36</v>
      </c>
      <c r="H1215" s="46">
        <v>13.896000000000001</v>
      </c>
      <c r="I1215" s="49">
        <f>IF(Table2[[#This Row],[Order Priority]]=Introduction!$B$42,1,0)</f>
        <v>0</v>
      </c>
      <c r="J1215" s="49">
        <f>IF(Table2[[#This Row],[Order Priority]]=Introduction!$B$43,1,0)</f>
        <v>1</v>
      </c>
      <c r="K1215" s="49">
        <f>IF(Table2[[#This Row],[Order Priority]]=Introduction!$B$44,1,0)</f>
        <v>0</v>
      </c>
      <c r="L1215" s="49">
        <f>IF(Table2[[#This Row],[Order Priority]]=Introduction!$B$45,1,0)</f>
        <v>0</v>
      </c>
      <c r="M1215" s="49">
        <f>IF(Table2[[#This Row],[Ship Mode]]=Introduction!$C$42,1,0)</f>
        <v>0</v>
      </c>
      <c r="N1215" s="48">
        <f>IF(Table2[[#This Row],[Ship Mode]]=Introduction!$C$44,1,0)</f>
        <v>1</v>
      </c>
      <c r="O1215" s="48">
        <f>IF(Table2[[#This Row],[Customer Segment]]=Introduction!$D$45,1,0)</f>
        <v>0</v>
      </c>
      <c r="P1215" s="48">
        <f>IF(Table2[[#This Row],[Customer Segment]]=Introduction!$D$42,1,0)</f>
        <v>0</v>
      </c>
      <c r="Q1215" s="48">
        <f>IF(Table2[[#This Row],[Customer Segment]]=Introduction!$D$44,1,0)</f>
        <v>1</v>
      </c>
      <c r="R1215" s="38">
        <v>28.11</v>
      </c>
      <c r="S12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customFormat="1" x14ac:dyDescent="0.2">
      <c r="A1216" s="1" t="s">
        <v>13</v>
      </c>
      <c r="B1216" s="1" t="s">
        <v>63</v>
      </c>
      <c r="C1216" s="1" t="s">
        <v>47</v>
      </c>
      <c r="D1216" s="44">
        <v>0.03</v>
      </c>
      <c r="E1216" s="44">
        <v>3.69</v>
      </c>
      <c r="F1216" s="44">
        <v>2.5</v>
      </c>
      <c r="G1216" s="44">
        <v>0.39</v>
      </c>
      <c r="H1216" s="44">
        <v>-2196.6840000000002</v>
      </c>
      <c r="I1216" s="49">
        <f>IF(Table2[[#This Row],[Order Priority]]=Introduction!$B$42,1,0)</f>
        <v>0</v>
      </c>
      <c r="J1216" s="49">
        <f>IF(Table2[[#This Row],[Order Priority]]=Introduction!$B$43,1,0)</f>
        <v>1</v>
      </c>
      <c r="K1216" s="49">
        <f>IF(Table2[[#This Row],[Order Priority]]=Introduction!$B$44,1,0)</f>
        <v>0</v>
      </c>
      <c r="L1216" s="49">
        <f>IF(Table2[[#This Row],[Order Priority]]=Introduction!$B$45,1,0)</f>
        <v>0</v>
      </c>
      <c r="M1216" s="49">
        <f>IF(Table2[[#This Row],[Ship Mode]]=Introduction!$C$42,1,0)</f>
        <v>0</v>
      </c>
      <c r="N1216" s="48">
        <f>IF(Table2[[#This Row],[Ship Mode]]=Introduction!$C$44,1,0)</f>
        <v>0</v>
      </c>
      <c r="O1216" s="48">
        <f>IF(Table2[[#This Row],[Customer Segment]]=Introduction!$D$45,1,0)</f>
        <v>0</v>
      </c>
      <c r="P1216" s="48">
        <f>IF(Table2[[#This Row],[Customer Segment]]=Introduction!$D$42,1,0)</f>
        <v>0</v>
      </c>
      <c r="Q1216" s="48">
        <f>IF(Table2[[#This Row],[Customer Segment]]=Introduction!$D$44,1,0)</f>
        <v>1</v>
      </c>
      <c r="R1216" s="41">
        <v>38.65</v>
      </c>
      <c r="S12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customFormat="1" x14ac:dyDescent="0.2">
      <c r="A1217" s="1" t="s">
        <v>13</v>
      </c>
      <c r="B1217" s="1" t="s">
        <v>14</v>
      </c>
      <c r="C1217" s="1" t="s">
        <v>47</v>
      </c>
      <c r="D1217" s="46">
        <v>0.03</v>
      </c>
      <c r="E1217" s="46">
        <v>320.98</v>
      </c>
      <c r="F1217" s="46">
        <v>24.49</v>
      </c>
      <c r="G1217" s="46">
        <v>0.55000000000000004</v>
      </c>
      <c r="H1217" s="46">
        <v>4554.4346999999998</v>
      </c>
      <c r="I1217" s="49">
        <f>IF(Table2[[#This Row],[Order Priority]]=Introduction!$B$42,1,0)</f>
        <v>0</v>
      </c>
      <c r="J1217" s="49">
        <f>IF(Table2[[#This Row],[Order Priority]]=Introduction!$B$43,1,0)</f>
        <v>1</v>
      </c>
      <c r="K1217" s="49">
        <f>IF(Table2[[#This Row],[Order Priority]]=Introduction!$B$44,1,0)</f>
        <v>0</v>
      </c>
      <c r="L1217" s="49">
        <f>IF(Table2[[#This Row],[Order Priority]]=Introduction!$B$45,1,0)</f>
        <v>0</v>
      </c>
      <c r="M1217" s="49">
        <f>IF(Table2[[#This Row],[Ship Mode]]=Introduction!$C$42,1,0)</f>
        <v>0</v>
      </c>
      <c r="N1217" s="48">
        <f>IF(Table2[[#This Row],[Ship Mode]]=Introduction!$C$44,1,0)</f>
        <v>1</v>
      </c>
      <c r="O1217" s="48">
        <f>IF(Table2[[#This Row],[Customer Segment]]=Introduction!$D$45,1,0)</f>
        <v>0</v>
      </c>
      <c r="P1217" s="48">
        <f>IF(Table2[[#This Row],[Customer Segment]]=Introduction!$D$42,1,0)</f>
        <v>0</v>
      </c>
      <c r="Q1217" s="48">
        <f>IF(Table2[[#This Row],[Customer Segment]]=Introduction!$D$44,1,0)</f>
        <v>1</v>
      </c>
      <c r="R1217" s="38">
        <v>6600.63</v>
      </c>
      <c r="S12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customFormat="1" x14ac:dyDescent="0.2">
      <c r="A1218" s="1" t="s">
        <v>13</v>
      </c>
      <c r="B1218" s="1" t="s">
        <v>14</v>
      </c>
      <c r="C1218" s="1" t="s">
        <v>47</v>
      </c>
      <c r="D1218" s="44">
        <v>0.06</v>
      </c>
      <c r="E1218" s="44">
        <v>125.99</v>
      </c>
      <c r="F1218" s="44">
        <v>8.8000000000000007</v>
      </c>
      <c r="G1218" s="44">
        <v>0.59</v>
      </c>
      <c r="H1218" s="44">
        <v>618.19308000000001</v>
      </c>
      <c r="I1218" s="49">
        <f>IF(Table2[[#This Row],[Order Priority]]=Introduction!$B$42,1,0)</f>
        <v>0</v>
      </c>
      <c r="J1218" s="49">
        <f>IF(Table2[[#This Row],[Order Priority]]=Introduction!$B$43,1,0)</f>
        <v>1</v>
      </c>
      <c r="K1218" s="49">
        <f>IF(Table2[[#This Row],[Order Priority]]=Introduction!$B$44,1,0)</f>
        <v>0</v>
      </c>
      <c r="L1218" s="49">
        <f>IF(Table2[[#This Row],[Order Priority]]=Introduction!$B$45,1,0)</f>
        <v>0</v>
      </c>
      <c r="M1218" s="49">
        <f>IF(Table2[[#This Row],[Ship Mode]]=Introduction!$C$42,1,0)</f>
        <v>0</v>
      </c>
      <c r="N1218" s="48">
        <f>IF(Table2[[#This Row],[Ship Mode]]=Introduction!$C$44,1,0)</f>
        <v>1</v>
      </c>
      <c r="O1218" s="48">
        <f>IF(Table2[[#This Row],[Customer Segment]]=Introduction!$D$45,1,0)</f>
        <v>0</v>
      </c>
      <c r="P1218" s="48">
        <f>IF(Table2[[#This Row],[Customer Segment]]=Introduction!$D$42,1,0)</f>
        <v>0</v>
      </c>
      <c r="Q1218" s="48">
        <f>IF(Table2[[#This Row],[Customer Segment]]=Introduction!$D$44,1,0)</f>
        <v>1</v>
      </c>
      <c r="R1218" s="41">
        <v>1811.99</v>
      </c>
      <c r="S12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customFormat="1" x14ac:dyDescent="0.2">
      <c r="A1219" s="1" t="s">
        <v>13</v>
      </c>
      <c r="B1219" s="1" t="s">
        <v>63</v>
      </c>
      <c r="C1219" s="1" t="s">
        <v>3</v>
      </c>
      <c r="D1219" s="46">
        <v>0</v>
      </c>
      <c r="E1219" s="46">
        <v>65.989999999999995</v>
      </c>
      <c r="F1219" s="46">
        <v>5.99</v>
      </c>
      <c r="G1219" s="46">
        <v>0.57999999999999996</v>
      </c>
      <c r="H1219" s="46">
        <v>313.81200000000001</v>
      </c>
      <c r="I1219" s="49">
        <f>IF(Table2[[#This Row],[Order Priority]]=Introduction!$B$42,1,0)</f>
        <v>0</v>
      </c>
      <c r="J1219" s="49">
        <f>IF(Table2[[#This Row],[Order Priority]]=Introduction!$B$43,1,0)</f>
        <v>1</v>
      </c>
      <c r="K1219" s="49">
        <f>IF(Table2[[#This Row],[Order Priority]]=Introduction!$B$44,1,0)</f>
        <v>0</v>
      </c>
      <c r="L1219" s="49">
        <f>IF(Table2[[#This Row],[Order Priority]]=Introduction!$B$45,1,0)</f>
        <v>0</v>
      </c>
      <c r="M1219" s="49">
        <f>IF(Table2[[#This Row],[Ship Mode]]=Introduction!$C$42,1,0)</f>
        <v>0</v>
      </c>
      <c r="N1219" s="48">
        <f>IF(Table2[[#This Row],[Ship Mode]]=Introduction!$C$44,1,0)</f>
        <v>0</v>
      </c>
      <c r="O1219" s="48">
        <f>IF(Table2[[#This Row],[Customer Segment]]=Introduction!$D$45,1,0)</f>
        <v>1</v>
      </c>
      <c r="P1219" s="48">
        <f>IF(Table2[[#This Row],[Customer Segment]]=Introduction!$D$42,1,0)</f>
        <v>0</v>
      </c>
      <c r="Q1219" s="48">
        <f>IF(Table2[[#This Row],[Customer Segment]]=Introduction!$D$44,1,0)</f>
        <v>0</v>
      </c>
      <c r="R1219" s="38">
        <v>798.89</v>
      </c>
      <c r="S12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customFormat="1" x14ac:dyDescent="0.2">
      <c r="A1220" s="1" t="s">
        <v>92</v>
      </c>
      <c r="B1220" s="1" t="s">
        <v>14</v>
      </c>
      <c r="C1220" s="1" t="s">
        <v>15</v>
      </c>
      <c r="D1220" s="44">
        <v>0.06</v>
      </c>
      <c r="E1220" s="44">
        <v>3.8</v>
      </c>
      <c r="F1220" s="44">
        <v>1.49</v>
      </c>
      <c r="G1220" s="44">
        <v>0.38</v>
      </c>
      <c r="H1220" s="44">
        <v>19.6282</v>
      </c>
      <c r="I1220" s="49">
        <f>IF(Table2[[#This Row],[Order Priority]]=Introduction!$B$42,1,0)</f>
        <v>0</v>
      </c>
      <c r="J1220" s="49">
        <f>IF(Table2[[#This Row],[Order Priority]]=Introduction!$B$43,1,0)</f>
        <v>0</v>
      </c>
      <c r="K1220" s="49">
        <f>IF(Table2[[#This Row],[Order Priority]]=Introduction!$B$44,1,0)</f>
        <v>0</v>
      </c>
      <c r="L1220" s="49">
        <f>IF(Table2[[#This Row],[Order Priority]]=Introduction!$B$45,1,0)</f>
        <v>1</v>
      </c>
      <c r="M1220" s="49">
        <f>IF(Table2[[#This Row],[Ship Mode]]=Introduction!$C$42,1,0)</f>
        <v>0</v>
      </c>
      <c r="N1220" s="48">
        <f>IF(Table2[[#This Row],[Ship Mode]]=Introduction!$C$44,1,0)</f>
        <v>1</v>
      </c>
      <c r="O1220" s="48">
        <f>IF(Table2[[#This Row],[Customer Segment]]=Introduction!$D$45,1,0)</f>
        <v>0</v>
      </c>
      <c r="P1220" s="48">
        <f>IF(Table2[[#This Row],[Customer Segment]]=Introduction!$D$42,1,0)</f>
        <v>1</v>
      </c>
      <c r="Q1220" s="48">
        <f>IF(Table2[[#This Row],[Customer Segment]]=Introduction!$D$44,1,0)</f>
        <v>0</v>
      </c>
      <c r="R1220" s="41">
        <v>73.55</v>
      </c>
      <c r="S12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customFormat="1" x14ac:dyDescent="0.2">
      <c r="A1221" s="1" t="s">
        <v>92</v>
      </c>
      <c r="B1221" s="1" t="s">
        <v>14</v>
      </c>
      <c r="C1221" s="1" t="s">
        <v>15</v>
      </c>
      <c r="D1221" s="46">
        <v>0.06</v>
      </c>
      <c r="E1221" s="46">
        <v>1.76</v>
      </c>
      <c r="F1221" s="46">
        <v>0.7</v>
      </c>
      <c r="G1221" s="46">
        <v>0.56000000000000005</v>
      </c>
      <c r="H1221" s="46">
        <v>-1.6524000000000001</v>
      </c>
      <c r="I1221" s="49">
        <f>IF(Table2[[#This Row],[Order Priority]]=Introduction!$B$42,1,0)</f>
        <v>0</v>
      </c>
      <c r="J1221" s="49">
        <f>IF(Table2[[#This Row],[Order Priority]]=Introduction!$B$43,1,0)</f>
        <v>0</v>
      </c>
      <c r="K1221" s="49">
        <f>IF(Table2[[#This Row],[Order Priority]]=Introduction!$B$44,1,0)</f>
        <v>0</v>
      </c>
      <c r="L1221" s="49">
        <f>IF(Table2[[#This Row],[Order Priority]]=Introduction!$B$45,1,0)</f>
        <v>1</v>
      </c>
      <c r="M1221" s="49">
        <f>IF(Table2[[#This Row],[Ship Mode]]=Introduction!$C$42,1,0)</f>
        <v>0</v>
      </c>
      <c r="N1221" s="48">
        <f>IF(Table2[[#This Row],[Ship Mode]]=Introduction!$C$44,1,0)</f>
        <v>1</v>
      </c>
      <c r="O1221" s="48">
        <f>IF(Table2[[#This Row],[Customer Segment]]=Introduction!$D$45,1,0)</f>
        <v>0</v>
      </c>
      <c r="P1221" s="48">
        <f>IF(Table2[[#This Row],[Customer Segment]]=Introduction!$D$42,1,0)</f>
        <v>1</v>
      </c>
      <c r="Q1221" s="48">
        <f>IF(Table2[[#This Row],[Customer Segment]]=Introduction!$D$44,1,0)</f>
        <v>0</v>
      </c>
      <c r="R1221" s="38">
        <v>29.57</v>
      </c>
      <c r="S12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customFormat="1" x14ac:dyDescent="0.2">
      <c r="A1222" s="1" t="s">
        <v>92</v>
      </c>
      <c r="B1222" s="1" t="s">
        <v>63</v>
      </c>
      <c r="C1222" s="1" t="s">
        <v>3</v>
      </c>
      <c r="D1222" s="44">
        <v>0.1</v>
      </c>
      <c r="E1222" s="44">
        <v>19.98</v>
      </c>
      <c r="F1222" s="44">
        <v>5.77</v>
      </c>
      <c r="G1222" s="44">
        <v>0.38</v>
      </c>
      <c r="H1222" s="44">
        <v>35.090000000000003</v>
      </c>
      <c r="I1222" s="49">
        <f>IF(Table2[[#This Row],[Order Priority]]=Introduction!$B$42,1,0)</f>
        <v>0</v>
      </c>
      <c r="J1222" s="49">
        <f>IF(Table2[[#This Row],[Order Priority]]=Introduction!$B$43,1,0)</f>
        <v>0</v>
      </c>
      <c r="K1222" s="49">
        <f>IF(Table2[[#This Row],[Order Priority]]=Introduction!$B$44,1,0)</f>
        <v>0</v>
      </c>
      <c r="L1222" s="49">
        <f>IF(Table2[[#This Row],[Order Priority]]=Introduction!$B$45,1,0)</f>
        <v>1</v>
      </c>
      <c r="M1222" s="49">
        <f>IF(Table2[[#This Row],[Ship Mode]]=Introduction!$C$42,1,0)</f>
        <v>0</v>
      </c>
      <c r="N1222" s="48">
        <f>IF(Table2[[#This Row],[Ship Mode]]=Introduction!$C$44,1,0)</f>
        <v>0</v>
      </c>
      <c r="O1222" s="48">
        <f>IF(Table2[[#This Row],[Customer Segment]]=Introduction!$D$45,1,0)</f>
        <v>1</v>
      </c>
      <c r="P1222" s="48">
        <f>IF(Table2[[#This Row],[Customer Segment]]=Introduction!$D$42,1,0)</f>
        <v>0</v>
      </c>
      <c r="Q1222" s="48">
        <f>IF(Table2[[#This Row],[Customer Segment]]=Introduction!$D$44,1,0)</f>
        <v>0</v>
      </c>
      <c r="R1222" s="41">
        <v>57.41</v>
      </c>
      <c r="S12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customFormat="1" x14ac:dyDescent="0.2">
      <c r="A1223" s="1" t="s">
        <v>92</v>
      </c>
      <c r="B1223" s="1" t="s">
        <v>2</v>
      </c>
      <c r="C1223" s="1" t="s">
        <v>3</v>
      </c>
      <c r="D1223" s="46">
        <v>0.06</v>
      </c>
      <c r="E1223" s="46">
        <v>259.70999999999998</v>
      </c>
      <c r="F1223" s="46">
        <v>66.67</v>
      </c>
      <c r="G1223" s="46">
        <v>0.61</v>
      </c>
      <c r="H1223" s="46">
        <v>785.63</v>
      </c>
      <c r="I1223" s="49">
        <f>IF(Table2[[#This Row],[Order Priority]]=Introduction!$B$42,1,0)</f>
        <v>0</v>
      </c>
      <c r="J1223" s="49">
        <f>IF(Table2[[#This Row],[Order Priority]]=Introduction!$B$43,1,0)</f>
        <v>0</v>
      </c>
      <c r="K1223" s="49">
        <f>IF(Table2[[#This Row],[Order Priority]]=Introduction!$B$44,1,0)</f>
        <v>0</v>
      </c>
      <c r="L1223" s="49">
        <f>IF(Table2[[#This Row],[Order Priority]]=Introduction!$B$45,1,0)</f>
        <v>1</v>
      </c>
      <c r="M1223" s="49">
        <f>IF(Table2[[#This Row],[Ship Mode]]=Introduction!$C$42,1,0)</f>
        <v>1</v>
      </c>
      <c r="N1223" s="48">
        <f>IF(Table2[[#This Row],[Ship Mode]]=Introduction!$C$44,1,0)</f>
        <v>0</v>
      </c>
      <c r="O1223" s="48">
        <f>IF(Table2[[#This Row],[Customer Segment]]=Introduction!$D$45,1,0)</f>
        <v>1</v>
      </c>
      <c r="P1223" s="48">
        <f>IF(Table2[[#This Row],[Customer Segment]]=Introduction!$D$42,1,0)</f>
        <v>0</v>
      </c>
      <c r="Q1223" s="48">
        <f>IF(Table2[[#This Row],[Customer Segment]]=Introduction!$D$44,1,0)</f>
        <v>0</v>
      </c>
      <c r="R1223" s="38">
        <v>2809.87</v>
      </c>
      <c r="S12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customFormat="1" x14ac:dyDescent="0.2">
      <c r="A1224" s="1" t="s">
        <v>92</v>
      </c>
      <c r="B1224" s="1" t="s">
        <v>2</v>
      </c>
      <c r="C1224" s="1" t="s">
        <v>15</v>
      </c>
      <c r="D1224" s="44">
        <v>0</v>
      </c>
      <c r="E1224" s="44">
        <v>170.98</v>
      </c>
      <c r="F1224" s="44">
        <v>35.89</v>
      </c>
      <c r="G1224" s="44">
        <v>0.66</v>
      </c>
      <c r="H1224" s="44">
        <v>-102.66200000000001</v>
      </c>
      <c r="I1224" s="49">
        <f>IF(Table2[[#This Row],[Order Priority]]=Introduction!$B$42,1,0)</f>
        <v>0</v>
      </c>
      <c r="J1224" s="49">
        <f>IF(Table2[[#This Row],[Order Priority]]=Introduction!$B$43,1,0)</f>
        <v>0</v>
      </c>
      <c r="K1224" s="49">
        <f>IF(Table2[[#This Row],[Order Priority]]=Introduction!$B$44,1,0)</f>
        <v>0</v>
      </c>
      <c r="L1224" s="49">
        <f>IF(Table2[[#This Row],[Order Priority]]=Introduction!$B$45,1,0)</f>
        <v>1</v>
      </c>
      <c r="M1224" s="49">
        <f>IF(Table2[[#This Row],[Ship Mode]]=Introduction!$C$42,1,0)</f>
        <v>1</v>
      </c>
      <c r="N1224" s="48">
        <f>IF(Table2[[#This Row],[Ship Mode]]=Introduction!$C$44,1,0)</f>
        <v>0</v>
      </c>
      <c r="O1224" s="48">
        <f>IF(Table2[[#This Row],[Customer Segment]]=Introduction!$D$45,1,0)</f>
        <v>0</v>
      </c>
      <c r="P1224" s="48">
        <f>IF(Table2[[#This Row],[Customer Segment]]=Introduction!$D$42,1,0)</f>
        <v>1</v>
      </c>
      <c r="Q1224" s="48">
        <f>IF(Table2[[#This Row],[Customer Segment]]=Introduction!$D$44,1,0)</f>
        <v>0</v>
      </c>
      <c r="R1224" s="41">
        <v>1452.18</v>
      </c>
      <c r="S12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customFormat="1" x14ac:dyDescent="0.2">
      <c r="A1225" s="1" t="s">
        <v>1</v>
      </c>
      <c r="B1225" s="1" t="s">
        <v>63</v>
      </c>
      <c r="C1225" s="1" t="s">
        <v>70</v>
      </c>
      <c r="D1225" s="46">
        <v>0.05</v>
      </c>
      <c r="E1225" s="46">
        <v>363.25</v>
      </c>
      <c r="F1225" s="46">
        <v>19.989999999999998</v>
      </c>
      <c r="G1225" s="46">
        <v>0.56999999999999995</v>
      </c>
      <c r="H1225" s="46">
        <v>-269.75549999999998</v>
      </c>
      <c r="I1225" s="49">
        <f>IF(Table2[[#This Row],[Order Priority]]=Introduction!$B$42,1,0)</f>
        <v>1</v>
      </c>
      <c r="J1225" s="49">
        <f>IF(Table2[[#This Row],[Order Priority]]=Introduction!$B$43,1,0)</f>
        <v>0</v>
      </c>
      <c r="K1225" s="49">
        <f>IF(Table2[[#This Row],[Order Priority]]=Introduction!$B$44,1,0)</f>
        <v>0</v>
      </c>
      <c r="L1225" s="49">
        <f>IF(Table2[[#This Row],[Order Priority]]=Introduction!$B$45,1,0)</f>
        <v>0</v>
      </c>
      <c r="M1225" s="49">
        <f>IF(Table2[[#This Row],[Ship Mode]]=Introduction!$C$42,1,0)</f>
        <v>0</v>
      </c>
      <c r="N1225" s="48">
        <f>IF(Table2[[#This Row],[Ship Mode]]=Introduction!$C$44,1,0)</f>
        <v>0</v>
      </c>
      <c r="O1225" s="48">
        <f>IF(Table2[[#This Row],[Customer Segment]]=Introduction!$D$45,1,0)</f>
        <v>0</v>
      </c>
      <c r="P1225" s="48">
        <f>IF(Table2[[#This Row],[Customer Segment]]=Introduction!$D$42,1,0)</f>
        <v>0</v>
      </c>
      <c r="Q1225" s="48">
        <f>IF(Table2[[#This Row],[Customer Segment]]=Introduction!$D$44,1,0)</f>
        <v>0</v>
      </c>
      <c r="R1225" s="38">
        <v>1867.04</v>
      </c>
      <c r="S12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customFormat="1" x14ac:dyDescent="0.2">
      <c r="A1226" s="1" t="s">
        <v>13</v>
      </c>
      <c r="B1226" s="1" t="s">
        <v>14</v>
      </c>
      <c r="C1226" s="1" t="s">
        <v>3</v>
      </c>
      <c r="D1226" s="44">
        <v>0.06</v>
      </c>
      <c r="E1226" s="44">
        <v>40.99</v>
      </c>
      <c r="F1226" s="44">
        <v>17.48</v>
      </c>
      <c r="G1226" s="44">
        <v>0.36</v>
      </c>
      <c r="H1226" s="44">
        <v>109.16</v>
      </c>
      <c r="I1226" s="49">
        <f>IF(Table2[[#This Row],[Order Priority]]=Introduction!$B$42,1,0)</f>
        <v>0</v>
      </c>
      <c r="J1226" s="49">
        <f>IF(Table2[[#This Row],[Order Priority]]=Introduction!$B$43,1,0)</f>
        <v>1</v>
      </c>
      <c r="K1226" s="49">
        <f>IF(Table2[[#This Row],[Order Priority]]=Introduction!$B$44,1,0)</f>
        <v>0</v>
      </c>
      <c r="L1226" s="49">
        <f>IF(Table2[[#This Row],[Order Priority]]=Introduction!$B$45,1,0)</f>
        <v>0</v>
      </c>
      <c r="M1226" s="49">
        <f>IF(Table2[[#This Row],[Ship Mode]]=Introduction!$C$42,1,0)</f>
        <v>0</v>
      </c>
      <c r="N1226" s="48">
        <f>IF(Table2[[#This Row],[Ship Mode]]=Introduction!$C$44,1,0)</f>
        <v>1</v>
      </c>
      <c r="O1226" s="48">
        <f>IF(Table2[[#This Row],[Customer Segment]]=Introduction!$D$45,1,0)</f>
        <v>1</v>
      </c>
      <c r="P1226" s="48">
        <f>IF(Table2[[#This Row],[Customer Segment]]=Introduction!$D$42,1,0)</f>
        <v>0</v>
      </c>
      <c r="Q1226" s="48">
        <f>IF(Table2[[#This Row],[Customer Segment]]=Introduction!$D$44,1,0)</f>
        <v>0</v>
      </c>
      <c r="R1226" s="41">
        <v>277.12</v>
      </c>
      <c r="S12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customFormat="1" x14ac:dyDescent="0.2">
      <c r="A1227" s="1" t="s">
        <v>13</v>
      </c>
      <c r="B1227" s="1" t="s">
        <v>14</v>
      </c>
      <c r="C1227" s="1" t="s">
        <v>70</v>
      </c>
      <c r="D1227" s="46">
        <v>0.08</v>
      </c>
      <c r="E1227" s="46">
        <v>4.9800000000000004</v>
      </c>
      <c r="F1227" s="46">
        <v>0.49</v>
      </c>
      <c r="G1227" s="46">
        <v>0.39</v>
      </c>
      <c r="H1227" s="46">
        <v>4949.9160000000002</v>
      </c>
      <c r="I1227" s="49">
        <f>IF(Table2[[#This Row],[Order Priority]]=Introduction!$B$42,1,0)</f>
        <v>0</v>
      </c>
      <c r="J1227" s="49">
        <f>IF(Table2[[#This Row],[Order Priority]]=Introduction!$B$43,1,0)</f>
        <v>1</v>
      </c>
      <c r="K1227" s="49">
        <f>IF(Table2[[#This Row],[Order Priority]]=Introduction!$B$44,1,0)</f>
        <v>0</v>
      </c>
      <c r="L1227" s="49">
        <f>IF(Table2[[#This Row],[Order Priority]]=Introduction!$B$45,1,0)</f>
        <v>0</v>
      </c>
      <c r="M1227" s="49">
        <f>IF(Table2[[#This Row],[Ship Mode]]=Introduction!$C$42,1,0)</f>
        <v>0</v>
      </c>
      <c r="N1227" s="48">
        <f>IF(Table2[[#This Row],[Ship Mode]]=Introduction!$C$44,1,0)</f>
        <v>1</v>
      </c>
      <c r="O1227" s="48">
        <f>IF(Table2[[#This Row],[Customer Segment]]=Introduction!$D$45,1,0)</f>
        <v>0</v>
      </c>
      <c r="P1227" s="48">
        <f>IF(Table2[[#This Row],[Customer Segment]]=Introduction!$D$42,1,0)</f>
        <v>0</v>
      </c>
      <c r="Q1227" s="48">
        <f>IF(Table2[[#This Row],[Customer Segment]]=Introduction!$D$44,1,0)</f>
        <v>0</v>
      </c>
      <c r="R1227" s="38">
        <v>4.95</v>
      </c>
      <c r="S12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customFormat="1" x14ac:dyDescent="0.2">
      <c r="A1228" s="1" t="s">
        <v>13</v>
      </c>
      <c r="B1228" s="1" t="s">
        <v>2</v>
      </c>
      <c r="C1228" s="1" t="s">
        <v>70</v>
      </c>
      <c r="D1228" s="44">
        <v>0.09</v>
      </c>
      <c r="E1228" s="44">
        <v>119.99</v>
      </c>
      <c r="F1228" s="44">
        <v>14</v>
      </c>
      <c r="G1228" s="44">
        <v>0.36</v>
      </c>
      <c r="H1228" s="44">
        <v>1055.604</v>
      </c>
      <c r="I1228" s="49">
        <f>IF(Table2[[#This Row],[Order Priority]]=Introduction!$B$42,1,0)</f>
        <v>0</v>
      </c>
      <c r="J1228" s="49">
        <f>IF(Table2[[#This Row],[Order Priority]]=Introduction!$B$43,1,0)</f>
        <v>1</v>
      </c>
      <c r="K1228" s="49">
        <f>IF(Table2[[#This Row],[Order Priority]]=Introduction!$B$44,1,0)</f>
        <v>0</v>
      </c>
      <c r="L1228" s="49">
        <f>IF(Table2[[#This Row],[Order Priority]]=Introduction!$B$45,1,0)</f>
        <v>0</v>
      </c>
      <c r="M1228" s="49">
        <f>IF(Table2[[#This Row],[Ship Mode]]=Introduction!$C$42,1,0)</f>
        <v>1</v>
      </c>
      <c r="N1228" s="48">
        <f>IF(Table2[[#This Row],[Ship Mode]]=Introduction!$C$44,1,0)</f>
        <v>0</v>
      </c>
      <c r="O1228" s="48">
        <f>IF(Table2[[#This Row],[Customer Segment]]=Introduction!$D$45,1,0)</f>
        <v>0</v>
      </c>
      <c r="P1228" s="48">
        <f>IF(Table2[[#This Row],[Customer Segment]]=Introduction!$D$42,1,0)</f>
        <v>0</v>
      </c>
      <c r="Q1228" s="48">
        <f>IF(Table2[[#This Row],[Customer Segment]]=Introduction!$D$44,1,0)</f>
        <v>0</v>
      </c>
      <c r="R1228" s="41">
        <v>461.24</v>
      </c>
      <c r="S12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customFormat="1" x14ac:dyDescent="0.2">
      <c r="A1229" s="1" t="s">
        <v>13</v>
      </c>
      <c r="B1229" s="1" t="s">
        <v>14</v>
      </c>
      <c r="C1229" s="1" t="s">
        <v>15</v>
      </c>
      <c r="D1229" s="46">
        <v>0.06</v>
      </c>
      <c r="E1229" s="46">
        <v>42.98</v>
      </c>
      <c r="F1229" s="46">
        <v>4.62</v>
      </c>
      <c r="G1229" s="46">
        <v>0.56000000000000005</v>
      </c>
      <c r="H1229" s="46">
        <v>-24.63</v>
      </c>
      <c r="I1229" s="49">
        <f>IF(Table2[[#This Row],[Order Priority]]=Introduction!$B$42,1,0)</f>
        <v>0</v>
      </c>
      <c r="J1229" s="49">
        <f>IF(Table2[[#This Row],[Order Priority]]=Introduction!$B$43,1,0)</f>
        <v>1</v>
      </c>
      <c r="K1229" s="49">
        <f>IF(Table2[[#This Row],[Order Priority]]=Introduction!$B$44,1,0)</f>
        <v>0</v>
      </c>
      <c r="L1229" s="49">
        <f>IF(Table2[[#This Row],[Order Priority]]=Introduction!$B$45,1,0)</f>
        <v>0</v>
      </c>
      <c r="M1229" s="49">
        <f>IF(Table2[[#This Row],[Ship Mode]]=Introduction!$C$42,1,0)</f>
        <v>0</v>
      </c>
      <c r="N1229" s="48">
        <f>IF(Table2[[#This Row],[Ship Mode]]=Introduction!$C$44,1,0)</f>
        <v>1</v>
      </c>
      <c r="O1229" s="48">
        <f>IF(Table2[[#This Row],[Customer Segment]]=Introduction!$D$45,1,0)</f>
        <v>0</v>
      </c>
      <c r="P1229" s="48">
        <f>IF(Table2[[#This Row],[Customer Segment]]=Introduction!$D$42,1,0)</f>
        <v>1</v>
      </c>
      <c r="Q1229" s="48">
        <f>IF(Table2[[#This Row],[Customer Segment]]=Introduction!$D$44,1,0)</f>
        <v>0</v>
      </c>
      <c r="R1229" s="38">
        <v>47.04</v>
      </c>
      <c r="S12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customFormat="1" x14ac:dyDescent="0.2">
      <c r="A1230" s="1" t="s">
        <v>23</v>
      </c>
      <c r="B1230" s="1" t="s">
        <v>14</v>
      </c>
      <c r="C1230" s="1" t="s">
        <v>70</v>
      </c>
      <c r="D1230" s="44">
        <v>0</v>
      </c>
      <c r="E1230" s="44">
        <v>15.99</v>
      </c>
      <c r="F1230" s="44">
        <v>13.18</v>
      </c>
      <c r="G1230" s="44">
        <v>0.37</v>
      </c>
      <c r="H1230" s="44">
        <v>46.488</v>
      </c>
      <c r="I1230" s="49">
        <f>IF(Table2[[#This Row],[Order Priority]]=Introduction!$B$42,1,0)</f>
        <v>0</v>
      </c>
      <c r="J1230" s="49">
        <f>IF(Table2[[#This Row],[Order Priority]]=Introduction!$B$43,1,0)</f>
        <v>0</v>
      </c>
      <c r="K1230" s="49">
        <f>IF(Table2[[#This Row],[Order Priority]]=Introduction!$B$44,1,0)</f>
        <v>1</v>
      </c>
      <c r="L1230" s="49">
        <f>IF(Table2[[#This Row],[Order Priority]]=Introduction!$B$45,1,0)</f>
        <v>0</v>
      </c>
      <c r="M1230" s="49">
        <f>IF(Table2[[#This Row],[Ship Mode]]=Introduction!$C$42,1,0)</f>
        <v>0</v>
      </c>
      <c r="N1230" s="48">
        <f>IF(Table2[[#This Row],[Ship Mode]]=Introduction!$C$44,1,0)</f>
        <v>1</v>
      </c>
      <c r="O1230" s="48">
        <f>IF(Table2[[#This Row],[Customer Segment]]=Introduction!$D$45,1,0)</f>
        <v>0</v>
      </c>
      <c r="P1230" s="48">
        <f>IF(Table2[[#This Row],[Customer Segment]]=Introduction!$D$42,1,0)</f>
        <v>0</v>
      </c>
      <c r="Q1230" s="48">
        <f>IF(Table2[[#This Row],[Customer Segment]]=Introduction!$D$44,1,0)</f>
        <v>0</v>
      </c>
      <c r="R1230" s="41">
        <v>403.25</v>
      </c>
      <c r="S12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customFormat="1" x14ac:dyDescent="0.2">
      <c r="A1231" s="1" t="s">
        <v>23</v>
      </c>
      <c r="B1231" s="1" t="s">
        <v>63</v>
      </c>
      <c r="C1231" s="1" t="s">
        <v>3</v>
      </c>
      <c r="D1231" s="46">
        <v>0.05</v>
      </c>
      <c r="E1231" s="46">
        <v>30.98</v>
      </c>
      <c r="F1231" s="46">
        <v>9.18</v>
      </c>
      <c r="G1231" s="46">
        <v>0.4</v>
      </c>
      <c r="H1231" s="46">
        <v>61.47</v>
      </c>
      <c r="I1231" s="49">
        <f>IF(Table2[[#This Row],[Order Priority]]=Introduction!$B$42,1,0)</f>
        <v>0</v>
      </c>
      <c r="J1231" s="49">
        <f>IF(Table2[[#This Row],[Order Priority]]=Introduction!$B$43,1,0)</f>
        <v>0</v>
      </c>
      <c r="K1231" s="49">
        <f>IF(Table2[[#This Row],[Order Priority]]=Introduction!$B$44,1,0)</f>
        <v>1</v>
      </c>
      <c r="L1231" s="49">
        <f>IF(Table2[[#This Row],[Order Priority]]=Introduction!$B$45,1,0)</f>
        <v>0</v>
      </c>
      <c r="M1231" s="49">
        <f>IF(Table2[[#This Row],[Ship Mode]]=Introduction!$C$42,1,0)</f>
        <v>0</v>
      </c>
      <c r="N1231" s="48">
        <f>IF(Table2[[#This Row],[Ship Mode]]=Introduction!$C$44,1,0)</f>
        <v>0</v>
      </c>
      <c r="O1231" s="48">
        <f>IF(Table2[[#This Row],[Customer Segment]]=Introduction!$D$45,1,0)</f>
        <v>1</v>
      </c>
      <c r="P1231" s="48">
        <f>IF(Table2[[#This Row],[Customer Segment]]=Introduction!$D$42,1,0)</f>
        <v>0</v>
      </c>
      <c r="Q1231" s="48">
        <f>IF(Table2[[#This Row],[Customer Segment]]=Introduction!$D$44,1,0)</f>
        <v>0</v>
      </c>
      <c r="R1231" s="38">
        <v>382.29</v>
      </c>
      <c r="S12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customFormat="1" x14ac:dyDescent="0.2">
      <c r="A1232" s="1" t="s">
        <v>23</v>
      </c>
      <c r="B1232" s="1" t="s">
        <v>14</v>
      </c>
      <c r="C1232" s="1" t="s">
        <v>3</v>
      </c>
      <c r="D1232" s="44">
        <v>0.05</v>
      </c>
      <c r="E1232" s="44">
        <v>22.99</v>
      </c>
      <c r="F1232" s="44">
        <v>8.99</v>
      </c>
      <c r="G1232" s="44">
        <v>0.56999999999999995</v>
      </c>
      <c r="H1232" s="44">
        <v>18.27</v>
      </c>
      <c r="I1232" s="49">
        <f>IF(Table2[[#This Row],[Order Priority]]=Introduction!$B$42,1,0)</f>
        <v>0</v>
      </c>
      <c r="J1232" s="49">
        <f>IF(Table2[[#This Row],[Order Priority]]=Introduction!$B$43,1,0)</f>
        <v>0</v>
      </c>
      <c r="K1232" s="49">
        <f>IF(Table2[[#This Row],[Order Priority]]=Introduction!$B$44,1,0)</f>
        <v>1</v>
      </c>
      <c r="L1232" s="49">
        <f>IF(Table2[[#This Row],[Order Priority]]=Introduction!$B$45,1,0)</f>
        <v>0</v>
      </c>
      <c r="M1232" s="49">
        <f>IF(Table2[[#This Row],[Ship Mode]]=Introduction!$C$42,1,0)</f>
        <v>0</v>
      </c>
      <c r="N1232" s="48">
        <f>IF(Table2[[#This Row],[Ship Mode]]=Introduction!$C$44,1,0)</f>
        <v>1</v>
      </c>
      <c r="O1232" s="48">
        <f>IF(Table2[[#This Row],[Customer Segment]]=Introduction!$D$45,1,0)</f>
        <v>1</v>
      </c>
      <c r="P1232" s="48">
        <f>IF(Table2[[#This Row],[Customer Segment]]=Introduction!$D$42,1,0)</f>
        <v>0</v>
      </c>
      <c r="Q1232" s="48">
        <f>IF(Table2[[#This Row],[Customer Segment]]=Introduction!$D$44,1,0)</f>
        <v>0</v>
      </c>
      <c r="R1232" s="41">
        <v>881.74</v>
      </c>
      <c r="S12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customFormat="1" x14ac:dyDescent="0.2">
      <c r="A1233" s="1" t="s">
        <v>23</v>
      </c>
      <c r="B1233" s="1" t="s">
        <v>2</v>
      </c>
      <c r="C1233" s="1" t="s">
        <v>3</v>
      </c>
      <c r="D1233" s="46">
        <v>0.04</v>
      </c>
      <c r="E1233" s="46">
        <v>212.6</v>
      </c>
      <c r="F1233" s="46">
        <v>110.2</v>
      </c>
      <c r="G1233" s="46">
        <v>0.73</v>
      </c>
      <c r="H1233" s="46">
        <v>-513.79042000000004</v>
      </c>
      <c r="I1233" s="49">
        <f>IF(Table2[[#This Row],[Order Priority]]=Introduction!$B$42,1,0)</f>
        <v>0</v>
      </c>
      <c r="J1233" s="49">
        <f>IF(Table2[[#This Row],[Order Priority]]=Introduction!$B$43,1,0)</f>
        <v>0</v>
      </c>
      <c r="K1233" s="49">
        <f>IF(Table2[[#This Row],[Order Priority]]=Introduction!$B$44,1,0)</f>
        <v>1</v>
      </c>
      <c r="L1233" s="49">
        <f>IF(Table2[[#This Row],[Order Priority]]=Introduction!$B$45,1,0)</f>
        <v>0</v>
      </c>
      <c r="M1233" s="49">
        <f>IF(Table2[[#This Row],[Ship Mode]]=Introduction!$C$42,1,0)</f>
        <v>1</v>
      </c>
      <c r="N1233" s="48">
        <f>IF(Table2[[#This Row],[Ship Mode]]=Introduction!$C$44,1,0)</f>
        <v>0</v>
      </c>
      <c r="O1233" s="48">
        <f>IF(Table2[[#This Row],[Customer Segment]]=Introduction!$D$45,1,0)</f>
        <v>1</v>
      </c>
      <c r="P1233" s="48">
        <f>IF(Table2[[#This Row],[Customer Segment]]=Introduction!$D$42,1,0)</f>
        <v>0</v>
      </c>
      <c r="Q1233" s="48">
        <f>IF(Table2[[#This Row],[Customer Segment]]=Introduction!$D$44,1,0)</f>
        <v>0</v>
      </c>
      <c r="R1233" s="38">
        <v>7384.18</v>
      </c>
      <c r="S12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customFormat="1" x14ac:dyDescent="0.2">
      <c r="A1234" s="1" t="s">
        <v>23</v>
      </c>
      <c r="B1234" s="1" t="s">
        <v>63</v>
      </c>
      <c r="C1234" s="1" t="s">
        <v>3</v>
      </c>
      <c r="D1234" s="44">
        <v>0.05</v>
      </c>
      <c r="E1234" s="44">
        <v>30.98</v>
      </c>
      <c r="F1234" s="44">
        <v>9.18</v>
      </c>
      <c r="G1234" s="44">
        <v>0.4</v>
      </c>
      <c r="H1234" s="44">
        <v>61.47</v>
      </c>
      <c r="I1234" s="49">
        <f>IF(Table2[[#This Row],[Order Priority]]=Introduction!$B$42,1,0)</f>
        <v>0</v>
      </c>
      <c r="J1234" s="49">
        <f>IF(Table2[[#This Row],[Order Priority]]=Introduction!$B$43,1,0)</f>
        <v>0</v>
      </c>
      <c r="K1234" s="49">
        <f>IF(Table2[[#This Row],[Order Priority]]=Introduction!$B$44,1,0)</f>
        <v>1</v>
      </c>
      <c r="L1234" s="49">
        <f>IF(Table2[[#This Row],[Order Priority]]=Introduction!$B$45,1,0)</f>
        <v>0</v>
      </c>
      <c r="M1234" s="49">
        <f>IF(Table2[[#This Row],[Ship Mode]]=Introduction!$C$42,1,0)</f>
        <v>0</v>
      </c>
      <c r="N1234" s="48">
        <f>IF(Table2[[#This Row],[Ship Mode]]=Introduction!$C$44,1,0)</f>
        <v>0</v>
      </c>
      <c r="O1234" s="48">
        <f>IF(Table2[[#This Row],[Customer Segment]]=Introduction!$D$45,1,0)</f>
        <v>1</v>
      </c>
      <c r="P1234" s="48">
        <f>IF(Table2[[#This Row],[Customer Segment]]=Introduction!$D$42,1,0)</f>
        <v>0</v>
      </c>
      <c r="Q1234" s="48">
        <f>IF(Table2[[#This Row],[Customer Segment]]=Introduction!$D$44,1,0)</f>
        <v>0</v>
      </c>
      <c r="R1234" s="41">
        <v>95.57</v>
      </c>
      <c r="S12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customFormat="1" x14ac:dyDescent="0.2">
      <c r="A1235" s="1" t="s">
        <v>23</v>
      </c>
      <c r="B1235" s="1" t="s">
        <v>14</v>
      </c>
      <c r="C1235" s="1" t="s">
        <v>3</v>
      </c>
      <c r="D1235" s="46">
        <v>0.05</v>
      </c>
      <c r="E1235" s="46">
        <v>22.99</v>
      </c>
      <c r="F1235" s="46">
        <v>8.99</v>
      </c>
      <c r="G1235" s="46">
        <v>0.56999999999999995</v>
      </c>
      <c r="H1235" s="46">
        <v>18.27</v>
      </c>
      <c r="I1235" s="49">
        <f>IF(Table2[[#This Row],[Order Priority]]=Introduction!$B$42,1,0)</f>
        <v>0</v>
      </c>
      <c r="J1235" s="49">
        <f>IF(Table2[[#This Row],[Order Priority]]=Introduction!$B$43,1,0)</f>
        <v>0</v>
      </c>
      <c r="K1235" s="49">
        <f>IF(Table2[[#This Row],[Order Priority]]=Introduction!$B$44,1,0)</f>
        <v>1</v>
      </c>
      <c r="L1235" s="49">
        <f>IF(Table2[[#This Row],[Order Priority]]=Introduction!$B$45,1,0)</f>
        <v>0</v>
      </c>
      <c r="M1235" s="49">
        <f>IF(Table2[[#This Row],[Ship Mode]]=Introduction!$C$42,1,0)</f>
        <v>0</v>
      </c>
      <c r="N1235" s="48">
        <f>IF(Table2[[#This Row],[Ship Mode]]=Introduction!$C$44,1,0)</f>
        <v>1</v>
      </c>
      <c r="O1235" s="48">
        <f>IF(Table2[[#This Row],[Customer Segment]]=Introduction!$D$45,1,0)</f>
        <v>1</v>
      </c>
      <c r="P1235" s="48">
        <f>IF(Table2[[#This Row],[Customer Segment]]=Introduction!$D$42,1,0)</f>
        <v>0</v>
      </c>
      <c r="Q1235" s="48">
        <f>IF(Table2[[#This Row],[Customer Segment]]=Introduction!$D$44,1,0)</f>
        <v>0</v>
      </c>
      <c r="R1235" s="38">
        <v>214.48</v>
      </c>
      <c r="S12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customFormat="1" x14ac:dyDescent="0.2">
      <c r="A1236" s="1" t="s">
        <v>23</v>
      </c>
      <c r="B1236" s="1" t="s">
        <v>2</v>
      </c>
      <c r="C1236" s="1" t="s">
        <v>3</v>
      </c>
      <c r="D1236" s="44">
        <v>0.04</v>
      </c>
      <c r="E1236" s="44">
        <v>212.6</v>
      </c>
      <c r="F1236" s="44">
        <v>110.2</v>
      </c>
      <c r="G1236" s="44">
        <v>0.73</v>
      </c>
      <c r="H1236" s="44">
        <v>-513.79042000000004</v>
      </c>
      <c r="I1236" s="49">
        <f>IF(Table2[[#This Row],[Order Priority]]=Introduction!$B$42,1,0)</f>
        <v>0</v>
      </c>
      <c r="J1236" s="49">
        <f>IF(Table2[[#This Row],[Order Priority]]=Introduction!$B$43,1,0)</f>
        <v>0</v>
      </c>
      <c r="K1236" s="49">
        <f>IF(Table2[[#This Row],[Order Priority]]=Introduction!$B$44,1,0)</f>
        <v>1</v>
      </c>
      <c r="L1236" s="49">
        <f>IF(Table2[[#This Row],[Order Priority]]=Introduction!$B$45,1,0)</f>
        <v>0</v>
      </c>
      <c r="M1236" s="49">
        <f>IF(Table2[[#This Row],[Ship Mode]]=Introduction!$C$42,1,0)</f>
        <v>1</v>
      </c>
      <c r="N1236" s="48">
        <f>IF(Table2[[#This Row],[Ship Mode]]=Introduction!$C$44,1,0)</f>
        <v>0</v>
      </c>
      <c r="O1236" s="48">
        <f>IF(Table2[[#This Row],[Customer Segment]]=Introduction!$D$45,1,0)</f>
        <v>1</v>
      </c>
      <c r="P1236" s="48">
        <f>IF(Table2[[#This Row],[Customer Segment]]=Introduction!$D$42,1,0)</f>
        <v>0</v>
      </c>
      <c r="Q1236" s="48">
        <f>IF(Table2[[#This Row],[Customer Segment]]=Introduction!$D$44,1,0)</f>
        <v>0</v>
      </c>
      <c r="R1236" s="41">
        <v>1790.1</v>
      </c>
      <c r="S12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customFormat="1" x14ac:dyDescent="0.2">
      <c r="A1237" s="1" t="s">
        <v>92</v>
      </c>
      <c r="B1237" s="1" t="s">
        <v>14</v>
      </c>
      <c r="C1237" s="1" t="s">
        <v>70</v>
      </c>
      <c r="D1237" s="46">
        <v>0.02</v>
      </c>
      <c r="E1237" s="46">
        <v>419.19</v>
      </c>
      <c r="F1237" s="46">
        <v>19.989999999999998</v>
      </c>
      <c r="G1237" s="46">
        <v>0.57999999999999996</v>
      </c>
      <c r="H1237" s="46">
        <v>6610.2</v>
      </c>
      <c r="I1237" s="49">
        <f>IF(Table2[[#This Row],[Order Priority]]=Introduction!$B$42,1,0)</f>
        <v>0</v>
      </c>
      <c r="J1237" s="49">
        <f>IF(Table2[[#This Row],[Order Priority]]=Introduction!$B$43,1,0)</f>
        <v>0</v>
      </c>
      <c r="K1237" s="49">
        <f>IF(Table2[[#This Row],[Order Priority]]=Introduction!$B$44,1,0)</f>
        <v>0</v>
      </c>
      <c r="L1237" s="49">
        <f>IF(Table2[[#This Row],[Order Priority]]=Introduction!$B$45,1,0)</f>
        <v>1</v>
      </c>
      <c r="M1237" s="49">
        <f>IF(Table2[[#This Row],[Ship Mode]]=Introduction!$C$42,1,0)</f>
        <v>0</v>
      </c>
      <c r="N1237" s="48">
        <f>IF(Table2[[#This Row],[Ship Mode]]=Introduction!$C$44,1,0)</f>
        <v>1</v>
      </c>
      <c r="O1237" s="48">
        <f>IF(Table2[[#This Row],[Customer Segment]]=Introduction!$D$45,1,0)</f>
        <v>0</v>
      </c>
      <c r="P1237" s="48">
        <f>IF(Table2[[#This Row],[Customer Segment]]=Introduction!$D$42,1,0)</f>
        <v>0</v>
      </c>
      <c r="Q1237" s="48">
        <f>IF(Table2[[#This Row],[Customer Segment]]=Introduction!$D$44,1,0)</f>
        <v>0</v>
      </c>
      <c r="R1237" s="38">
        <v>9580</v>
      </c>
      <c r="S12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customFormat="1" x14ac:dyDescent="0.2">
      <c r="A1238" s="1" t="s">
        <v>46</v>
      </c>
      <c r="B1238" s="1" t="s">
        <v>14</v>
      </c>
      <c r="C1238" s="1" t="s">
        <v>47</v>
      </c>
      <c r="D1238" s="44">
        <v>0.06</v>
      </c>
      <c r="E1238" s="44">
        <v>3.93</v>
      </c>
      <c r="F1238" s="44">
        <v>0.99</v>
      </c>
      <c r="G1238" s="44">
        <v>0.39</v>
      </c>
      <c r="H1238" s="44">
        <v>10.782400000000001</v>
      </c>
      <c r="I1238" s="49">
        <f>IF(Table2[[#This Row],[Order Priority]]=Introduction!$B$42,1,0)</f>
        <v>0</v>
      </c>
      <c r="J1238" s="49">
        <f>IF(Table2[[#This Row],[Order Priority]]=Introduction!$B$43,1,0)</f>
        <v>0</v>
      </c>
      <c r="K1238" s="49">
        <f>IF(Table2[[#This Row],[Order Priority]]=Introduction!$B$44,1,0)</f>
        <v>0</v>
      </c>
      <c r="L1238" s="49">
        <f>IF(Table2[[#This Row],[Order Priority]]=Introduction!$B$45,1,0)</f>
        <v>0</v>
      </c>
      <c r="M1238" s="49">
        <f>IF(Table2[[#This Row],[Ship Mode]]=Introduction!$C$42,1,0)</f>
        <v>0</v>
      </c>
      <c r="N1238" s="48">
        <f>IF(Table2[[#This Row],[Ship Mode]]=Introduction!$C$44,1,0)</f>
        <v>1</v>
      </c>
      <c r="O1238" s="48">
        <f>IF(Table2[[#This Row],[Customer Segment]]=Introduction!$D$45,1,0)</f>
        <v>0</v>
      </c>
      <c r="P1238" s="48">
        <f>IF(Table2[[#This Row],[Customer Segment]]=Introduction!$D$42,1,0)</f>
        <v>0</v>
      </c>
      <c r="Q1238" s="48">
        <f>IF(Table2[[#This Row],[Customer Segment]]=Introduction!$D$44,1,0)</f>
        <v>1</v>
      </c>
      <c r="R1238" s="41">
        <v>24.18</v>
      </c>
      <c r="S12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customFormat="1" x14ac:dyDescent="0.2">
      <c r="A1239" s="1" t="s">
        <v>13</v>
      </c>
      <c r="B1239" s="1" t="s">
        <v>14</v>
      </c>
      <c r="C1239" s="1" t="s">
        <v>3</v>
      </c>
      <c r="D1239" s="46">
        <v>0.01</v>
      </c>
      <c r="E1239" s="46">
        <v>35.44</v>
      </c>
      <c r="F1239" s="46">
        <v>19.989999999999998</v>
      </c>
      <c r="G1239" s="46">
        <v>0.38</v>
      </c>
      <c r="H1239" s="46">
        <v>-52.822800000000001</v>
      </c>
      <c r="I1239" s="49">
        <f>IF(Table2[[#This Row],[Order Priority]]=Introduction!$B$42,1,0)</f>
        <v>0</v>
      </c>
      <c r="J1239" s="49">
        <f>IF(Table2[[#This Row],[Order Priority]]=Introduction!$B$43,1,0)</f>
        <v>1</v>
      </c>
      <c r="K1239" s="49">
        <f>IF(Table2[[#This Row],[Order Priority]]=Introduction!$B$44,1,0)</f>
        <v>0</v>
      </c>
      <c r="L1239" s="49">
        <f>IF(Table2[[#This Row],[Order Priority]]=Introduction!$B$45,1,0)</f>
        <v>0</v>
      </c>
      <c r="M1239" s="49">
        <f>IF(Table2[[#This Row],[Ship Mode]]=Introduction!$C$42,1,0)</f>
        <v>0</v>
      </c>
      <c r="N1239" s="48">
        <f>IF(Table2[[#This Row],[Ship Mode]]=Introduction!$C$44,1,0)</f>
        <v>1</v>
      </c>
      <c r="O1239" s="48">
        <f>IF(Table2[[#This Row],[Customer Segment]]=Introduction!$D$45,1,0)</f>
        <v>1</v>
      </c>
      <c r="P1239" s="48">
        <f>IF(Table2[[#This Row],[Customer Segment]]=Introduction!$D$42,1,0)</f>
        <v>0</v>
      </c>
      <c r="Q1239" s="48">
        <f>IF(Table2[[#This Row],[Customer Segment]]=Introduction!$D$44,1,0)</f>
        <v>0</v>
      </c>
      <c r="R1239" s="38">
        <v>55.43</v>
      </c>
      <c r="S12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customFormat="1" x14ac:dyDescent="0.2">
      <c r="A1240" s="1" t="s">
        <v>13</v>
      </c>
      <c r="B1240" s="1" t="s">
        <v>14</v>
      </c>
      <c r="C1240" s="1" t="s">
        <v>3</v>
      </c>
      <c r="D1240" s="44">
        <v>0.03</v>
      </c>
      <c r="E1240" s="44">
        <v>47.9</v>
      </c>
      <c r="F1240" s="44">
        <v>5.86</v>
      </c>
      <c r="G1240" s="44">
        <v>0.37</v>
      </c>
      <c r="H1240" s="44">
        <v>642.99030000000005</v>
      </c>
      <c r="I1240" s="49">
        <f>IF(Table2[[#This Row],[Order Priority]]=Introduction!$B$42,1,0)</f>
        <v>0</v>
      </c>
      <c r="J1240" s="49">
        <f>IF(Table2[[#This Row],[Order Priority]]=Introduction!$B$43,1,0)</f>
        <v>1</v>
      </c>
      <c r="K1240" s="49">
        <f>IF(Table2[[#This Row],[Order Priority]]=Introduction!$B$44,1,0)</f>
        <v>0</v>
      </c>
      <c r="L1240" s="49">
        <f>IF(Table2[[#This Row],[Order Priority]]=Introduction!$B$45,1,0)</f>
        <v>0</v>
      </c>
      <c r="M1240" s="49">
        <f>IF(Table2[[#This Row],[Ship Mode]]=Introduction!$C$42,1,0)</f>
        <v>0</v>
      </c>
      <c r="N1240" s="48">
        <f>IF(Table2[[#This Row],[Ship Mode]]=Introduction!$C$44,1,0)</f>
        <v>1</v>
      </c>
      <c r="O1240" s="48">
        <f>IF(Table2[[#This Row],[Customer Segment]]=Introduction!$D$45,1,0)</f>
        <v>1</v>
      </c>
      <c r="P1240" s="48">
        <f>IF(Table2[[#This Row],[Customer Segment]]=Introduction!$D$42,1,0)</f>
        <v>0</v>
      </c>
      <c r="Q1240" s="48">
        <f>IF(Table2[[#This Row],[Customer Segment]]=Introduction!$D$44,1,0)</f>
        <v>0</v>
      </c>
      <c r="R1240" s="41">
        <v>931.87</v>
      </c>
      <c r="S12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customFormat="1" x14ac:dyDescent="0.2">
      <c r="A1241" s="1" t="s">
        <v>23</v>
      </c>
      <c r="B1241" s="1" t="s">
        <v>14</v>
      </c>
      <c r="C1241" s="1" t="s">
        <v>70</v>
      </c>
      <c r="D1241" s="46">
        <v>0.02</v>
      </c>
      <c r="E1241" s="46">
        <v>4.57</v>
      </c>
      <c r="F1241" s="46">
        <v>5.42</v>
      </c>
      <c r="G1241" s="46">
        <v>0.37</v>
      </c>
      <c r="H1241" s="46">
        <v>-352.81400000000002</v>
      </c>
      <c r="I1241" s="49">
        <f>IF(Table2[[#This Row],[Order Priority]]=Introduction!$B$42,1,0)</f>
        <v>0</v>
      </c>
      <c r="J1241" s="49">
        <f>IF(Table2[[#This Row],[Order Priority]]=Introduction!$B$43,1,0)</f>
        <v>0</v>
      </c>
      <c r="K1241" s="49">
        <f>IF(Table2[[#This Row],[Order Priority]]=Introduction!$B$44,1,0)</f>
        <v>1</v>
      </c>
      <c r="L1241" s="49">
        <f>IF(Table2[[#This Row],[Order Priority]]=Introduction!$B$45,1,0)</f>
        <v>0</v>
      </c>
      <c r="M1241" s="49">
        <f>IF(Table2[[#This Row],[Ship Mode]]=Introduction!$C$42,1,0)</f>
        <v>0</v>
      </c>
      <c r="N1241" s="48">
        <f>IF(Table2[[#This Row],[Ship Mode]]=Introduction!$C$44,1,0)</f>
        <v>1</v>
      </c>
      <c r="O1241" s="48">
        <f>IF(Table2[[#This Row],[Customer Segment]]=Introduction!$D$45,1,0)</f>
        <v>0</v>
      </c>
      <c r="P1241" s="48">
        <f>IF(Table2[[#This Row],[Customer Segment]]=Introduction!$D$42,1,0)</f>
        <v>0</v>
      </c>
      <c r="Q1241" s="48">
        <f>IF(Table2[[#This Row],[Customer Segment]]=Introduction!$D$44,1,0)</f>
        <v>0</v>
      </c>
      <c r="R1241" s="38">
        <v>54.04</v>
      </c>
      <c r="S12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customFormat="1" x14ac:dyDescent="0.2">
      <c r="A1242" s="1" t="s">
        <v>23</v>
      </c>
      <c r="B1242" s="1" t="s">
        <v>14</v>
      </c>
      <c r="C1242" s="1" t="s">
        <v>70</v>
      </c>
      <c r="D1242" s="44">
        <v>0.02</v>
      </c>
      <c r="E1242" s="44">
        <v>4.57</v>
      </c>
      <c r="F1242" s="44">
        <v>5.42</v>
      </c>
      <c r="G1242" s="44">
        <v>0.37</v>
      </c>
      <c r="H1242" s="44">
        <v>-124.2805</v>
      </c>
      <c r="I1242" s="49">
        <f>IF(Table2[[#This Row],[Order Priority]]=Introduction!$B$42,1,0)</f>
        <v>0</v>
      </c>
      <c r="J1242" s="49">
        <f>IF(Table2[[#This Row],[Order Priority]]=Introduction!$B$43,1,0)</f>
        <v>0</v>
      </c>
      <c r="K1242" s="49">
        <f>IF(Table2[[#This Row],[Order Priority]]=Introduction!$B$44,1,0)</f>
        <v>1</v>
      </c>
      <c r="L1242" s="49">
        <f>IF(Table2[[#This Row],[Order Priority]]=Introduction!$B$45,1,0)</f>
        <v>0</v>
      </c>
      <c r="M1242" s="49">
        <f>IF(Table2[[#This Row],[Ship Mode]]=Introduction!$C$42,1,0)</f>
        <v>0</v>
      </c>
      <c r="N1242" s="48">
        <f>IF(Table2[[#This Row],[Ship Mode]]=Introduction!$C$44,1,0)</f>
        <v>1</v>
      </c>
      <c r="O1242" s="48">
        <f>IF(Table2[[#This Row],[Customer Segment]]=Introduction!$D$45,1,0)</f>
        <v>0</v>
      </c>
      <c r="P1242" s="48">
        <f>IF(Table2[[#This Row],[Customer Segment]]=Introduction!$D$42,1,0)</f>
        <v>0</v>
      </c>
      <c r="Q1242" s="48">
        <f>IF(Table2[[#This Row],[Customer Segment]]=Introduction!$D$44,1,0)</f>
        <v>0</v>
      </c>
      <c r="R1242" s="41">
        <v>221.06</v>
      </c>
      <c r="S12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customFormat="1" x14ac:dyDescent="0.2">
      <c r="A1243" s="1" t="s">
        <v>23</v>
      </c>
      <c r="B1243" s="1" t="s">
        <v>14</v>
      </c>
      <c r="C1243" s="1" t="s">
        <v>15</v>
      </c>
      <c r="D1243" s="46">
        <v>7.0000000000000007E-2</v>
      </c>
      <c r="E1243" s="46">
        <v>5.43</v>
      </c>
      <c r="F1243" s="46">
        <v>0.95</v>
      </c>
      <c r="G1243" s="46">
        <v>0.36</v>
      </c>
      <c r="H1243" s="46">
        <v>26.5029</v>
      </c>
      <c r="I1243" s="49">
        <f>IF(Table2[[#This Row],[Order Priority]]=Introduction!$B$42,1,0)</f>
        <v>0</v>
      </c>
      <c r="J1243" s="49">
        <f>IF(Table2[[#This Row],[Order Priority]]=Introduction!$B$43,1,0)</f>
        <v>0</v>
      </c>
      <c r="K1243" s="49">
        <f>IF(Table2[[#This Row],[Order Priority]]=Introduction!$B$44,1,0)</f>
        <v>1</v>
      </c>
      <c r="L1243" s="49">
        <f>IF(Table2[[#This Row],[Order Priority]]=Introduction!$B$45,1,0)</f>
        <v>0</v>
      </c>
      <c r="M1243" s="49">
        <f>IF(Table2[[#This Row],[Ship Mode]]=Introduction!$C$42,1,0)</f>
        <v>0</v>
      </c>
      <c r="N1243" s="48">
        <f>IF(Table2[[#This Row],[Ship Mode]]=Introduction!$C$44,1,0)</f>
        <v>1</v>
      </c>
      <c r="O1243" s="48">
        <f>IF(Table2[[#This Row],[Customer Segment]]=Introduction!$D$45,1,0)</f>
        <v>0</v>
      </c>
      <c r="P1243" s="48">
        <f>IF(Table2[[#This Row],[Customer Segment]]=Introduction!$D$42,1,0)</f>
        <v>1</v>
      </c>
      <c r="Q1243" s="48">
        <f>IF(Table2[[#This Row],[Customer Segment]]=Introduction!$D$44,1,0)</f>
        <v>0</v>
      </c>
      <c r="R1243" s="38">
        <v>38.409999999999997</v>
      </c>
      <c r="S12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customFormat="1" x14ac:dyDescent="0.2">
      <c r="A1244" s="1" t="s">
        <v>92</v>
      </c>
      <c r="B1244" s="1" t="s">
        <v>63</v>
      </c>
      <c r="C1244" s="1" t="s">
        <v>70</v>
      </c>
      <c r="D1244" s="44">
        <v>0.04</v>
      </c>
      <c r="E1244" s="44">
        <v>15.42</v>
      </c>
      <c r="F1244" s="44">
        <v>10.68</v>
      </c>
      <c r="G1244" s="44">
        <v>0.57999999999999996</v>
      </c>
      <c r="H1244" s="44">
        <v>-109.70399999999999</v>
      </c>
      <c r="I1244" s="49">
        <f>IF(Table2[[#This Row],[Order Priority]]=Introduction!$B$42,1,0)</f>
        <v>0</v>
      </c>
      <c r="J1244" s="49">
        <f>IF(Table2[[#This Row],[Order Priority]]=Introduction!$B$43,1,0)</f>
        <v>0</v>
      </c>
      <c r="K1244" s="49">
        <f>IF(Table2[[#This Row],[Order Priority]]=Introduction!$B$44,1,0)</f>
        <v>0</v>
      </c>
      <c r="L1244" s="49">
        <f>IF(Table2[[#This Row],[Order Priority]]=Introduction!$B$45,1,0)</f>
        <v>1</v>
      </c>
      <c r="M1244" s="49">
        <f>IF(Table2[[#This Row],[Ship Mode]]=Introduction!$C$42,1,0)</f>
        <v>0</v>
      </c>
      <c r="N1244" s="48">
        <f>IF(Table2[[#This Row],[Ship Mode]]=Introduction!$C$44,1,0)</f>
        <v>0</v>
      </c>
      <c r="O1244" s="48">
        <f>IF(Table2[[#This Row],[Customer Segment]]=Introduction!$D$45,1,0)</f>
        <v>0</v>
      </c>
      <c r="P1244" s="48">
        <f>IF(Table2[[#This Row],[Customer Segment]]=Introduction!$D$42,1,0)</f>
        <v>0</v>
      </c>
      <c r="Q1244" s="48">
        <f>IF(Table2[[#This Row],[Customer Segment]]=Introduction!$D$44,1,0)</f>
        <v>0</v>
      </c>
      <c r="R1244" s="41">
        <v>81.14</v>
      </c>
      <c r="S12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customFormat="1" x14ac:dyDescent="0.2">
      <c r="A1245" s="1" t="s">
        <v>92</v>
      </c>
      <c r="B1245" s="1" t="s">
        <v>14</v>
      </c>
      <c r="C1245" s="1" t="s">
        <v>70</v>
      </c>
      <c r="D1245" s="46">
        <v>0.08</v>
      </c>
      <c r="E1245" s="46">
        <v>22.01</v>
      </c>
      <c r="F1245" s="46">
        <v>5.53</v>
      </c>
      <c r="G1245" s="46">
        <v>0.59</v>
      </c>
      <c r="H1245" s="46">
        <v>105.7</v>
      </c>
      <c r="I1245" s="49">
        <f>IF(Table2[[#This Row],[Order Priority]]=Introduction!$B$42,1,0)</f>
        <v>0</v>
      </c>
      <c r="J1245" s="49">
        <f>IF(Table2[[#This Row],[Order Priority]]=Introduction!$B$43,1,0)</f>
        <v>0</v>
      </c>
      <c r="K1245" s="49">
        <f>IF(Table2[[#This Row],[Order Priority]]=Introduction!$B$44,1,0)</f>
        <v>0</v>
      </c>
      <c r="L1245" s="49">
        <f>IF(Table2[[#This Row],[Order Priority]]=Introduction!$B$45,1,0)</f>
        <v>1</v>
      </c>
      <c r="M1245" s="49">
        <f>IF(Table2[[#This Row],[Ship Mode]]=Introduction!$C$42,1,0)</f>
        <v>0</v>
      </c>
      <c r="N1245" s="48">
        <f>IF(Table2[[#This Row],[Ship Mode]]=Introduction!$C$44,1,0)</f>
        <v>1</v>
      </c>
      <c r="O1245" s="48">
        <f>IF(Table2[[#This Row],[Customer Segment]]=Introduction!$D$45,1,0)</f>
        <v>0</v>
      </c>
      <c r="P1245" s="48">
        <f>IF(Table2[[#This Row],[Customer Segment]]=Introduction!$D$42,1,0)</f>
        <v>0</v>
      </c>
      <c r="Q1245" s="48">
        <f>IF(Table2[[#This Row],[Customer Segment]]=Introduction!$D$44,1,0)</f>
        <v>0</v>
      </c>
      <c r="R1245" s="38">
        <v>241.97</v>
      </c>
      <c r="S12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customFormat="1" x14ac:dyDescent="0.2">
      <c r="A1246" s="1" t="s">
        <v>92</v>
      </c>
      <c r="B1246" s="1" t="s">
        <v>14</v>
      </c>
      <c r="C1246" s="1" t="s">
        <v>70</v>
      </c>
      <c r="D1246" s="44">
        <v>0.02</v>
      </c>
      <c r="E1246" s="44">
        <v>29.74</v>
      </c>
      <c r="F1246" s="44">
        <v>6.64</v>
      </c>
      <c r="G1246" s="44">
        <v>0.7</v>
      </c>
      <c r="H1246" s="44">
        <v>-21.06</v>
      </c>
      <c r="I1246" s="49">
        <f>IF(Table2[[#This Row],[Order Priority]]=Introduction!$B$42,1,0)</f>
        <v>0</v>
      </c>
      <c r="J1246" s="49">
        <f>IF(Table2[[#This Row],[Order Priority]]=Introduction!$B$43,1,0)</f>
        <v>0</v>
      </c>
      <c r="K1246" s="49">
        <f>IF(Table2[[#This Row],[Order Priority]]=Introduction!$B$44,1,0)</f>
        <v>0</v>
      </c>
      <c r="L1246" s="49">
        <f>IF(Table2[[#This Row],[Order Priority]]=Introduction!$B$45,1,0)</f>
        <v>1</v>
      </c>
      <c r="M1246" s="49">
        <f>IF(Table2[[#This Row],[Ship Mode]]=Introduction!$C$42,1,0)</f>
        <v>0</v>
      </c>
      <c r="N1246" s="48">
        <f>IF(Table2[[#This Row],[Ship Mode]]=Introduction!$C$44,1,0)</f>
        <v>1</v>
      </c>
      <c r="O1246" s="48">
        <f>IF(Table2[[#This Row],[Customer Segment]]=Introduction!$D$45,1,0)</f>
        <v>0</v>
      </c>
      <c r="P1246" s="48">
        <f>IF(Table2[[#This Row],[Customer Segment]]=Introduction!$D$42,1,0)</f>
        <v>0</v>
      </c>
      <c r="Q1246" s="48">
        <f>IF(Table2[[#This Row],[Customer Segment]]=Introduction!$D$44,1,0)</f>
        <v>0</v>
      </c>
      <c r="R1246" s="41">
        <v>120.81</v>
      </c>
      <c r="S12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customFormat="1" x14ac:dyDescent="0.2">
      <c r="A1247" s="1" t="s">
        <v>46</v>
      </c>
      <c r="B1247" s="1" t="s">
        <v>14</v>
      </c>
      <c r="C1247" s="1" t="s">
        <v>3</v>
      </c>
      <c r="D1247" s="46">
        <v>0.05</v>
      </c>
      <c r="E1247" s="46">
        <v>100.98</v>
      </c>
      <c r="F1247" s="46">
        <v>7.18</v>
      </c>
      <c r="G1247" s="46">
        <v>0.4</v>
      </c>
      <c r="H1247" s="46">
        <v>566.60730000000001</v>
      </c>
      <c r="I1247" s="49">
        <f>IF(Table2[[#This Row],[Order Priority]]=Introduction!$B$42,1,0)</f>
        <v>0</v>
      </c>
      <c r="J1247" s="49">
        <f>IF(Table2[[#This Row],[Order Priority]]=Introduction!$B$43,1,0)</f>
        <v>0</v>
      </c>
      <c r="K1247" s="49">
        <f>IF(Table2[[#This Row],[Order Priority]]=Introduction!$B$44,1,0)</f>
        <v>0</v>
      </c>
      <c r="L1247" s="49">
        <f>IF(Table2[[#This Row],[Order Priority]]=Introduction!$B$45,1,0)</f>
        <v>0</v>
      </c>
      <c r="M1247" s="49">
        <f>IF(Table2[[#This Row],[Ship Mode]]=Introduction!$C$42,1,0)</f>
        <v>0</v>
      </c>
      <c r="N1247" s="48">
        <f>IF(Table2[[#This Row],[Ship Mode]]=Introduction!$C$44,1,0)</f>
        <v>1</v>
      </c>
      <c r="O1247" s="48">
        <f>IF(Table2[[#This Row],[Customer Segment]]=Introduction!$D$45,1,0)</f>
        <v>1</v>
      </c>
      <c r="P1247" s="48">
        <f>IF(Table2[[#This Row],[Customer Segment]]=Introduction!$D$42,1,0)</f>
        <v>0</v>
      </c>
      <c r="Q1247" s="48">
        <f>IF(Table2[[#This Row],[Customer Segment]]=Introduction!$D$44,1,0)</f>
        <v>0</v>
      </c>
      <c r="R1247" s="38">
        <v>821.17</v>
      </c>
      <c r="S12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customFormat="1" x14ac:dyDescent="0.2">
      <c r="A1248" s="1" t="s">
        <v>1</v>
      </c>
      <c r="B1248" s="1" t="s">
        <v>14</v>
      </c>
      <c r="C1248" s="1" t="s">
        <v>70</v>
      </c>
      <c r="D1248" s="44">
        <v>0.08</v>
      </c>
      <c r="E1248" s="44">
        <v>2.89</v>
      </c>
      <c r="F1248" s="44">
        <v>0.49</v>
      </c>
      <c r="G1248" s="44">
        <v>0.38</v>
      </c>
      <c r="H1248" s="44">
        <v>38.405999999999999</v>
      </c>
      <c r="I1248" s="49">
        <f>IF(Table2[[#This Row],[Order Priority]]=Introduction!$B$42,1,0)</f>
        <v>1</v>
      </c>
      <c r="J1248" s="49">
        <f>IF(Table2[[#This Row],[Order Priority]]=Introduction!$B$43,1,0)</f>
        <v>0</v>
      </c>
      <c r="K1248" s="49">
        <f>IF(Table2[[#This Row],[Order Priority]]=Introduction!$B$44,1,0)</f>
        <v>0</v>
      </c>
      <c r="L1248" s="49">
        <f>IF(Table2[[#This Row],[Order Priority]]=Introduction!$B$45,1,0)</f>
        <v>0</v>
      </c>
      <c r="M1248" s="49">
        <f>IF(Table2[[#This Row],[Ship Mode]]=Introduction!$C$42,1,0)</f>
        <v>0</v>
      </c>
      <c r="N1248" s="48">
        <f>IF(Table2[[#This Row],[Ship Mode]]=Introduction!$C$44,1,0)</f>
        <v>1</v>
      </c>
      <c r="O1248" s="48">
        <f>IF(Table2[[#This Row],[Customer Segment]]=Introduction!$D$45,1,0)</f>
        <v>0</v>
      </c>
      <c r="P1248" s="48">
        <f>IF(Table2[[#This Row],[Customer Segment]]=Introduction!$D$42,1,0)</f>
        <v>0</v>
      </c>
      <c r="Q1248" s="48">
        <f>IF(Table2[[#This Row],[Customer Segment]]=Introduction!$D$44,1,0)</f>
        <v>0</v>
      </c>
      <c r="R1248" s="41">
        <v>3.07</v>
      </c>
      <c r="S12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customFormat="1" x14ac:dyDescent="0.2">
      <c r="A1249" s="1" t="s">
        <v>23</v>
      </c>
      <c r="B1249" s="1" t="s">
        <v>14</v>
      </c>
      <c r="C1249" s="1" t="s">
        <v>47</v>
      </c>
      <c r="D1249" s="46">
        <v>0.02</v>
      </c>
      <c r="E1249" s="46">
        <v>46.89</v>
      </c>
      <c r="F1249" s="46">
        <v>5.0999999999999996</v>
      </c>
      <c r="G1249" s="46">
        <v>0.46</v>
      </c>
      <c r="H1249" s="46">
        <v>421.3485</v>
      </c>
      <c r="I1249" s="49">
        <f>IF(Table2[[#This Row],[Order Priority]]=Introduction!$B$42,1,0)</f>
        <v>0</v>
      </c>
      <c r="J1249" s="49">
        <f>IF(Table2[[#This Row],[Order Priority]]=Introduction!$B$43,1,0)</f>
        <v>0</v>
      </c>
      <c r="K1249" s="49">
        <f>IF(Table2[[#This Row],[Order Priority]]=Introduction!$B$44,1,0)</f>
        <v>1</v>
      </c>
      <c r="L1249" s="49">
        <f>IF(Table2[[#This Row],[Order Priority]]=Introduction!$B$45,1,0)</f>
        <v>0</v>
      </c>
      <c r="M1249" s="49">
        <f>IF(Table2[[#This Row],[Ship Mode]]=Introduction!$C$42,1,0)</f>
        <v>0</v>
      </c>
      <c r="N1249" s="48">
        <f>IF(Table2[[#This Row],[Ship Mode]]=Introduction!$C$44,1,0)</f>
        <v>1</v>
      </c>
      <c r="O1249" s="48">
        <f>IF(Table2[[#This Row],[Customer Segment]]=Introduction!$D$45,1,0)</f>
        <v>0</v>
      </c>
      <c r="P1249" s="48">
        <f>IF(Table2[[#This Row],[Customer Segment]]=Introduction!$D$42,1,0)</f>
        <v>0</v>
      </c>
      <c r="Q1249" s="48">
        <f>IF(Table2[[#This Row],[Customer Segment]]=Introduction!$D$44,1,0)</f>
        <v>1</v>
      </c>
      <c r="R1249" s="38">
        <v>610.65</v>
      </c>
      <c r="S12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customFormat="1" x14ac:dyDescent="0.2">
      <c r="A1250" s="1" t="s">
        <v>23</v>
      </c>
      <c r="B1250" s="1" t="s">
        <v>2</v>
      </c>
      <c r="C1250" s="1" t="s">
        <v>47</v>
      </c>
      <c r="D1250" s="44">
        <v>0.05</v>
      </c>
      <c r="E1250" s="44">
        <v>140.97999999999999</v>
      </c>
      <c r="F1250" s="44">
        <v>36.090000000000003</v>
      </c>
      <c r="G1250" s="44">
        <v>0.77</v>
      </c>
      <c r="H1250" s="44">
        <v>-373.09</v>
      </c>
      <c r="I1250" s="49">
        <f>IF(Table2[[#This Row],[Order Priority]]=Introduction!$B$42,1,0)</f>
        <v>0</v>
      </c>
      <c r="J1250" s="49">
        <f>IF(Table2[[#This Row],[Order Priority]]=Introduction!$B$43,1,0)</f>
        <v>0</v>
      </c>
      <c r="K1250" s="49">
        <f>IF(Table2[[#This Row],[Order Priority]]=Introduction!$B$44,1,0)</f>
        <v>1</v>
      </c>
      <c r="L1250" s="49">
        <f>IF(Table2[[#This Row],[Order Priority]]=Introduction!$B$45,1,0)</f>
        <v>0</v>
      </c>
      <c r="M1250" s="49">
        <f>IF(Table2[[#This Row],[Ship Mode]]=Introduction!$C$42,1,0)</f>
        <v>1</v>
      </c>
      <c r="N1250" s="48">
        <f>IF(Table2[[#This Row],[Ship Mode]]=Introduction!$C$44,1,0)</f>
        <v>0</v>
      </c>
      <c r="O1250" s="48">
        <f>IF(Table2[[#This Row],[Customer Segment]]=Introduction!$D$45,1,0)</f>
        <v>0</v>
      </c>
      <c r="P1250" s="48">
        <f>IF(Table2[[#This Row],[Customer Segment]]=Introduction!$D$42,1,0)</f>
        <v>0</v>
      </c>
      <c r="Q1250" s="48">
        <f>IF(Table2[[#This Row],[Customer Segment]]=Introduction!$D$44,1,0)</f>
        <v>1</v>
      </c>
      <c r="R1250" s="41">
        <v>699.24</v>
      </c>
      <c r="S12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customFormat="1" x14ac:dyDescent="0.2">
      <c r="A1251" s="1" t="s">
        <v>23</v>
      </c>
      <c r="B1251" s="1" t="s">
        <v>2</v>
      </c>
      <c r="C1251" s="1" t="s">
        <v>47</v>
      </c>
      <c r="D1251" s="46">
        <v>0.1</v>
      </c>
      <c r="E1251" s="46">
        <v>212.6</v>
      </c>
      <c r="F1251" s="46">
        <v>110.2</v>
      </c>
      <c r="G1251" s="46">
        <v>0.73</v>
      </c>
      <c r="H1251" s="46">
        <v>-3465.0720000000001</v>
      </c>
      <c r="I1251" s="49">
        <f>IF(Table2[[#This Row],[Order Priority]]=Introduction!$B$42,1,0)</f>
        <v>0</v>
      </c>
      <c r="J1251" s="49">
        <f>IF(Table2[[#This Row],[Order Priority]]=Introduction!$B$43,1,0)</f>
        <v>0</v>
      </c>
      <c r="K1251" s="49">
        <f>IF(Table2[[#This Row],[Order Priority]]=Introduction!$B$44,1,0)</f>
        <v>1</v>
      </c>
      <c r="L1251" s="49">
        <f>IF(Table2[[#This Row],[Order Priority]]=Introduction!$B$45,1,0)</f>
        <v>0</v>
      </c>
      <c r="M1251" s="49">
        <f>IF(Table2[[#This Row],[Ship Mode]]=Introduction!$C$42,1,0)</f>
        <v>1</v>
      </c>
      <c r="N1251" s="48">
        <f>IF(Table2[[#This Row],[Ship Mode]]=Introduction!$C$44,1,0)</f>
        <v>0</v>
      </c>
      <c r="O1251" s="48">
        <f>IF(Table2[[#This Row],[Customer Segment]]=Introduction!$D$45,1,0)</f>
        <v>0</v>
      </c>
      <c r="P1251" s="48">
        <f>IF(Table2[[#This Row],[Customer Segment]]=Introduction!$D$42,1,0)</f>
        <v>0</v>
      </c>
      <c r="Q1251" s="48">
        <f>IF(Table2[[#This Row],[Customer Segment]]=Introduction!$D$44,1,0)</f>
        <v>1</v>
      </c>
      <c r="R1251" s="38">
        <v>2346.0300000000002</v>
      </c>
      <c r="S12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customFormat="1" x14ac:dyDescent="0.2">
      <c r="A1252" s="1" t="s">
        <v>92</v>
      </c>
      <c r="B1252" s="1" t="s">
        <v>2</v>
      </c>
      <c r="C1252" s="1" t="s">
        <v>70</v>
      </c>
      <c r="D1252" s="44">
        <v>0.06</v>
      </c>
      <c r="E1252" s="44">
        <v>180.98</v>
      </c>
      <c r="F1252" s="44">
        <v>26.2</v>
      </c>
      <c r="G1252" s="44">
        <v>0.59</v>
      </c>
      <c r="H1252" s="44">
        <v>251.4084</v>
      </c>
      <c r="I1252" s="49">
        <f>IF(Table2[[#This Row],[Order Priority]]=Introduction!$B$42,1,0)</f>
        <v>0</v>
      </c>
      <c r="J1252" s="49">
        <f>IF(Table2[[#This Row],[Order Priority]]=Introduction!$B$43,1,0)</f>
        <v>0</v>
      </c>
      <c r="K1252" s="49">
        <f>IF(Table2[[#This Row],[Order Priority]]=Introduction!$B$44,1,0)</f>
        <v>0</v>
      </c>
      <c r="L1252" s="49">
        <f>IF(Table2[[#This Row],[Order Priority]]=Introduction!$B$45,1,0)</f>
        <v>1</v>
      </c>
      <c r="M1252" s="49">
        <f>IF(Table2[[#This Row],[Ship Mode]]=Introduction!$C$42,1,0)</f>
        <v>1</v>
      </c>
      <c r="N1252" s="48">
        <f>IF(Table2[[#This Row],[Ship Mode]]=Introduction!$C$44,1,0)</f>
        <v>0</v>
      </c>
      <c r="O1252" s="48">
        <f>IF(Table2[[#This Row],[Customer Segment]]=Introduction!$D$45,1,0)</f>
        <v>0</v>
      </c>
      <c r="P1252" s="48">
        <f>IF(Table2[[#This Row],[Customer Segment]]=Introduction!$D$42,1,0)</f>
        <v>0</v>
      </c>
      <c r="Q1252" s="48">
        <f>IF(Table2[[#This Row],[Customer Segment]]=Introduction!$D$44,1,0)</f>
        <v>0</v>
      </c>
      <c r="R1252" s="41">
        <v>929.57</v>
      </c>
      <c r="S12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customFormat="1" x14ac:dyDescent="0.2">
      <c r="A1253" s="1" t="s">
        <v>92</v>
      </c>
      <c r="B1253" s="1" t="s">
        <v>14</v>
      </c>
      <c r="C1253" s="1" t="s">
        <v>15</v>
      </c>
      <c r="D1253" s="46">
        <v>0.03</v>
      </c>
      <c r="E1253" s="46">
        <v>5.28</v>
      </c>
      <c r="F1253" s="46">
        <v>5.61</v>
      </c>
      <c r="G1253" s="46">
        <v>0.4</v>
      </c>
      <c r="H1253" s="46">
        <v>-16.670000000000002</v>
      </c>
      <c r="I1253" s="49">
        <f>IF(Table2[[#This Row],[Order Priority]]=Introduction!$B$42,1,0)</f>
        <v>0</v>
      </c>
      <c r="J1253" s="49">
        <f>IF(Table2[[#This Row],[Order Priority]]=Introduction!$B$43,1,0)</f>
        <v>0</v>
      </c>
      <c r="K1253" s="49">
        <f>IF(Table2[[#This Row],[Order Priority]]=Introduction!$B$44,1,0)</f>
        <v>0</v>
      </c>
      <c r="L1253" s="49">
        <f>IF(Table2[[#This Row],[Order Priority]]=Introduction!$B$45,1,0)</f>
        <v>1</v>
      </c>
      <c r="M1253" s="49">
        <f>IF(Table2[[#This Row],[Ship Mode]]=Introduction!$C$42,1,0)</f>
        <v>0</v>
      </c>
      <c r="N1253" s="48">
        <f>IF(Table2[[#This Row],[Ship Mode]]=Introduction!$C$44,1,0)</f>
        <v>1</v>
      </c>
      <c r="O1253" s="48">
        <f>IF(Table2[[#This Row],[Customer Segment]]=Introduction!$D$45,1,0)</f>
        <v>0</v>
      </c>
      <c r="P1253" s="48">
        <f>IF(Table2[[#This Row],[Customer Segment]]=Introduction!$D$42,1,0)</f>
        <v>1</v>
      </c>
      <c r="Q1253" s="48">
        <f>IF(Table2[[#This Row],[Customer Segment]]=Introduction!$D$44,1,0)</f>
        <v>0</v>
      </c>
      <c r="R1253" s="38">
        <v>32.5</v>
      </c>
      <c r="S12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customFormat="1" x14ac:dyDescent="0.2">
      <c r="A1254" s="1" t="s">
        <v>92</v>
      </c>
      <c r="B1254" s="1" t="s">
        <v>14</v>
      </c>
      <c r="C1254" s="1" t="s">
        <v>15</v>
      </c>
      <c r="D1254" s="44">
        <v>0.03</v>
      </c>
      <c r="E1254" s="44">
        <v>5.28</v>
      </c>
      <c r="F1254" s="44">
        <v>5.61</v>
      </c>
      <c r="G1254" s="44">
        <v>0.4</v>
      </c>
      <c r="H1254" s="44">
        <v>-16.670000000000002</v>
      </c>
      <c r="I1254" s="49">
        <f>IF(Table2[[#This Row],[Order Priority]]=Introduction!$B$42,1,0)</f>
        <v>0</v>
      </c>
      <c r="J1254" s="49">
        <f>IF(Table2[[#This Row],[Order Priority]]=Introduction!$B$43,1,0)</f>
        <v>0</v>
      </c>
      <c r="K1254" s="49">
        <f>IF(Table2[[#This Row],[Order Priority]]=Introduction!$B$44,1,0)</f>
        <v>0</v>
      </c>
      <c r="L1254" s="49">
        <f>IF(Table2[[#This Row],[Order Priority]]=Introduction!$B$45,1,0)</f>
        <v>1</v>
      </c>
      <c r="M1254" s="49">
        <f>IF(Table2[[#This Row],[Ship Mode]]=Introduction!$C$42,1,0)</f>
        <v>0</v>
      </c>
      <c r="N1254" s="48">
        <f>IF(Table2[[#This Row],[Ship Mode]]=Introduction!$C$44,1,0)</f>
        <v>1</v>
      </c>
      <c r="O1254" s="48">
        <f>IF(Table2[[#This Row],[Customer Segment]]=Introduction!$D$45,1,0)</f>
        <v>0</v>
      </c>
      <c r="P1254" s="48">
        <f>IF(Table2[[#This Row],[Customer Segment]]=Introduction!$D$42,1,0)</f>
        <v>1</v>
      </c>
      <c r="Q1254" s="48">
        <f>IF(Table2[[#This Row],[Customer Segment]]=Introduction!$D$44,1,0)</f>
        <v>0</v>
      </c>
      <c r="R1254" s="41">
        <v>6.5</v>
      </c>
      <c r="S12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customFormat="1" x14ac:dyDescent="0.2">
      <c r="A1255" s="1" t="s">
        <v>92</v>
      </c>
      <c r="B1255" s="1" t="s">
        <v>14</v>
      </c>
      <c r="C1255" s="1" t="s">
        <v>15</v>
      </c>
      <c r="D1255" s="46">
        <v>0.08</v>
      </c>
      <c r="E1255" s="46">
        <v>2.88</v>
      </c>
      <c r="F1255" s="46">
        <v>0.5</v>
      </c>
      <c r="G1255" s="46">
        <v>0.39</v>
      </c>
      <c r="H1255" s="46">
        <v>6.0305999999999997</v>
      </c>
      <c r="I1255" s="49">
        <f>IF(Table2[[#This Row],[Order Priority]]=Introduction!$B$42,1,0)</f>
        <v>0</v>
      </c>
      <c r="J1255" s="49">
        <f>IF(Table2[[#This Row],[Order Priority]]=Introduction!$B$43,1,0)</f>
        <v>0</v>
      </c>
      <c r="K1255" s="49">
        <f>IF(Table2[[#This Row],[Order Priority]]=Introduction!$B$44,1,0)</f>
        <v>0</v>
      </c>
      <c r="L1255" s="49">
        <f>IF(Table2[[#This Row],[Order Priority]]=Introduction!$B$45,1,0)</f>
        <v>1</v>
      </c>
      <c r="M1255" s="49">
        <f>IF(Table2[[#This Row],[Ship Mode]]=Introduction!$C$42,1,0)</f>
        <v>0</v>
      </c>
      <c r="N1255" s="48">
        <f>IF(Table2[[#This Row],[Ship Mode]]=Introduction!$C$44,1,0)</f>
        <v>1</v>
      </c>
      <c r="O1255" s="48">
        <f>IF(Table2[[#This Row],[Customer Segment]]=Introduction!$D$45,1,0)</f>
        <v>0</v>
      </c>
      <c r="P1255" s="48">
        <f>IF(Table2[[#This Row],[Customer Segment]]=Introduction!$D$42,1,0)</f>
        <v>1</v>
      </c>
      <c r="Q1255" s="48">
        <f>IF(Table2[[#This Row],[Customer Segment]]=Introduction!$D$44,1,0)</f>
        <v>0</v>
      </c>
      <c r="R1255" s="38">
        <v>8.74</v>
      </c>
      <c r="S12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customFormat="1" x14ac:dyDescent="0.2">
      <c r="A1256" s="1" t="s">
        <v>46</v>
      </c>
      <c r="B1256" s="1" t="s">
        <v>14</v>
      </c>
      <c r="C1256" s="1" t="s">
        <v>70</v>
      </c>
      <c r="D1256" s="44">
        <v>0.06</v>
      </c>
      <c r="E1256" s="44">
        <v>3.36</v>
      </c>
      <c r="F1256" s="44">
        <v>6.27</v>
      </c>
      <c r="G1256" s="44">
        <v>0.4</v>
      </c>
      <c r="H1256" s="44">
        <v>-24.057539999999999</v>
      </c>
      <c r="I1256" s="49">
        <f>IF(Table2[[#This Row],[Order Priority]]=Introduction!$B$42,1,0)</f>
        <v>0</v>
      </c>
      <c r="J1256" s="49">
        <f>IF(Table2[[#This Row],[Order Priority]]=Introduction!$B$43,1,0)</f>
        <v>0</v>
      </c>
      <c r="K1256" s="49">
        <f>IF(Table2[[#This Row],[Order Priority]]=Introduction!$B$44,1,0)</f>
        <v>0</v>
      </c>
      <c r="L1256" s="49">
        <f>IF(Table2[[#This Row],[Order Priority]]=Introduction!$B$45,1,0)</f>
        <v>0</v>
      </c>
      <c r="M1256" s="49">
        <f>IF(Table2[[#This Row],[Ship Mode]]=Introduction!$C$42,1,0)</f>
        <v>0</v>
      </c>
      <c r="N1256" s="48">
        <f>IF(Table2[[#This Row],[Ship Mode]]=Introduction!$C$44,1,0)</f>
        <v>1</v>
      </c>
      <c r="O1256" s="48">
        <f>IF(Table2[[#This Row],[Customer Segment]]=Introduction!$D$45,1,0)</f>
        <v>0</v>
      </c>
      <c r="P1256" s="48">
        <f>IF(Table2[[#This Row],[Customer Segment]]=Introduction!$D$42,1,0)</f>
        <v>0</v>
      </c>
      <c r="Q1256" s="48">
        <f>IF(Table2[[#This Row],[Customer Segment]]=Introduction!$D$44,1,0)</f>
        <v>0</v>
      </c>
      <c r="R1256" s="41">
        <v>8.82</v>
      </c>
      <c r="S12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customFormat="1" x14ac:dyDescent="0.2">
      <c r="A1257" s="1" t="s">
        <v>46</v>
      </c>
      <c r="B1257" s="1" t="s">
        <v>14</v>
      </c>
      <c r="C1257" s="1" t="s">
        <v>70</v>
      </c>
      <c r="D1257" s="46">
        <v>7.0000000000000007E-2</v>
      </c>
      <c r="E1257" s="46">
        <v>699.99</v>
      </c>
      <c r="F1257" s="46">
        <v>24.49</v>
      </c>
      <c r="G1257" s="46">
        <v>0.41</v>
      </c>
      <c r="H1257" s="46">
        <v>2583.5614799999998</v>
      </c>
      <c r="I1257" s="49">
        <f>IF(Table2[[#This Row],[Order Priority]]=Introduction!$B$42,1,0)</f>
        <v>0</v>
      </c>
      <c r="J1257" s="49">
        <f>IF(Table2[[#This Row],[Order Priority]]=Introduction!$B$43,1,0)</f>
        <v>0</v>
      </c>
      <c r="K1257" s="49">
        <f>IF(Table2[[#This Row],[Order Priority]]=Introduction!$B$44,1,0)</f>
        <v>0</v>
      </c>
      <c r="L1257" s="49">
        <f>IF(Table2[[#This Row],[Order Priority]]=Introduction!$B$45,1,0)</f>
        <v>0</v>
      </c>
      <c r="M1257" s="49">
        <f>IF(Table2[[#This Row],[Ship Mode]]=Introduction!$C$42,1,0)</f>
        <v>0</v>
      </c>
      <c r="N1257" s="48">
        <f>IF(Table2[[#This Row],[Ship Mode]]=Introduction!$C$44,1,0)</f>
        <v>1</v>
      </c>
      <c r="O1257" s="48">
        <f>IF(Table2[[#This Row],[Customer Segment]]=Introduction!$D$45,1,0)</f>
        <v>0</v>
      </c>
      <c r="P1257" s="48">
        <f>IF(Table2[[#This Row],[Customer Segment]]=Introduction!$D$42,1,0)</f>
        <v>0</v>
      </c>
      <c r="Q1257" s="48">
        <f>IF(Table2[[#This Row],[Customer Segment]]=Introduction!$D$44,1,0)</f>
        <v>0</v>
      </c>
      <c r="R1257" s="38">
        <v>5976.09</v>
      </c>
      <c r="S12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customFormat="1" x14ac:dyDescent="0.2">
      <c r="A1258" s="1" t="s">
        <v>1</v>
      </c>
      <c r="B1258" s="1" t="s">
        <v>14</v>
      </c>
      <c r="C1258" s="1" t="s">
        <v>47</v>
      </c>
      <c r="D1258" s="44">
        <v>0.04</v>
      </c>
      <c r="E1258" s="44">
        <v>2.52</v>
      </c>
      <c r="F1258" s="44">
        <v>1.92</v>
      </c>
      <c r="G1258" s="44">
        <v>0.82</v>
      </c>
      <c r="H1258" s="44">
        <v>-8.2080000000000002</v>
      </c>
      <c r="I1258" s="49">
        <f>IF(Table2[[#This Row],[Order Priority]]=Introduction!$B$42,1,0)</f>
        <v>1</v>
      </c>
      <c r="J1258" s="49">
        <f>IF(Table2[[#This Row],[Order Priority]]=Introduction!$B$43,1,0)</f>
        <v>0</v>
      </c>
      <c r="K1258" s="49">
        <f>IF(Table2[[#This Row],[Order Priority]]=Introduction!$B$44,1,0)</f>
        <v>0</v>
      </c>
      <c r="L1258" s="49">
        <f>IF(Table2[[#This Row],[Order Priority]]=Introduction!$B$45,1,0)</f>
        <v>0</v>
      </c>
      <c r="M1258" s="49">
        <f>IF(Table2[[#This Row],[Ship Mode]]=Introduction!$C$42,1,0)</f>
        <v>0</v>
      </c>
      <c r="N1258" s="48">
        <f>IF(Table2[[#This Row],[Ship Mode]]=Introduction!$C$44,1,0)</f>
        <v>1</v>
      </c>
      <c r="O1258" s="48">
        <f>IF(Table2[[#This Row],[Customer Segment]]=Introduction!$D$45,1,0)</f>
        <v>0</v>
      </c>
      <c r="P1258" s="48">
        <f>IF(Table2[[#This Row],[Customer Segment]]=Introduction!$D$42,1,0)</f>
        <v>0</v>
      </c>
      <c r="Q1258" s="48">
        <f>IF(Table2[[#This Row],[Customer Segment]]=Introduction!$D$44,1,0)</f>
        <v>1</v>
      </c>
      <c r="R1258" s="41">
        <v>3.13</v>
      </c>
      <c r="S12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customFormat="1" x14ac:dyDescent="0.2">
      <c r="A1259" s="1" t="s">
        <v>1</v>
      </c>
      <c r="B1259" s="1" t="s">
        <v>14</v>
      </c>
      <c r="C1259" s="1" t="s">
        <v>15</v>
      </c>
      <c r="D1259" s="46">
        <v>7.0000000000000007E-2</v>
      </c>
      <c r="E1259" s="46">
        <v>5.58</v>
      </c>
      <c r="F1259" s="46">
        <v>1.99</v>
      </c>
      <c r="G1259" s="46">
        <v>0.46</v>
      </c>
      <c r="H1259" s="46">
        <v>23.045999999999999</v>
      </c>
      <c r="I1259" s="49">
        <f>IF(Table2[[#This Row],[Order Priority]]=Introduction!$B$42,1,0)</f>
        <v>1</v>
      </c>
      <c r="J1259" s="49">
        <f>IF(Table2[[#This Row],[Order Priority]]=Introduction!$B$43,1,0)</f>
        <v>0</v>
      </c>
      <c r="K1259" s="49">
        <f>IF(Table2[[#This Row],[Order Priority]]=Introduction!$B$44,1,0)</f>
        <v>0</v>
      </c>
      <c r="L1259" s="49">
        <f>IF(Table2[[#This Row],[Order Priority]]=Introduction!$B$45,1,0)</f>
        <v>0</v>
      </c>
      <c r="M1259" s="49">
        <f>IF(Table2[[#This Row],[Ship Mode]]=Introduction!$C$42,1,0)</f>
        <v>0</v>
      </c>
      <c r="N1259" s="48">
        <f>IF(Table2[[#This Row],[Ship Mode]]=Introduction!$C$44,1,0)</f>
        <v>1</v>
      </c>
      <c r="O1259" s="48">
        <f>IF(Table2[[#This Row],[Customer Segment]]=Introduction!$D$45,1,0)</f>
        <v>0</v>
      </c>
      <c r="P1259" s="48">
        <f>IF(Table2[[#This Row],[Customer Segment]]=Introduction!$D$42,1,0)</f>
        <v>1</v>
      </c>
      <c r="Q1259" s="48">
        <f>IF(Table2[[#This Row],[Customer Segment]]=Introduction!$D$44,1,0)</f>
        <v>0</v>
      </c>
      <c r="R1259" s="38">
        <v>121.46</v>
      </c>
      <c r="S12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customFormat="1" x14ac:dyDescent="0.2">
      <c r="A1260" s="1" t="s">
        <v>13</v>
      </c>
      <c r="B1260" s="1" t="s">
        <v>14</v>
      </c>
      <c r="C1260" s="1" t="s">
        <v>47</v>
      </c>
      <c r="D1260" s="44">
        <v>0.04</v>
      </c>
      <c r="E1260" s="44">
        <v>9.06</v>
      </c>
      <c r="F1260" s="44">
        <v>9.86</v>
      </c>
      <c r="G1260" s="44">
        <v>0.4</v>
      </c>
      <c r="H1260" s="44">
        <v>-53.25</v>
      </c>
      <c r="I1260" s="49">
        <f>IF(Table2[[#This Row],[Order Priority]]=Introduction!$B$42,1,0)</f>
        <v>0</v>
      </c>
      <c r="J1260" s="49">
        <f>IF(Table2[[#This Row],[Order Priority]]=Introduction!$B$43,1,0)</f>
        <v>1</v>
      </c>
      <c r="K1260" s="49">
        <f>IF(Table2[[#This Row],[Order Priority]]=Introduction!$B$44,1,0)</f>
        <v>0</v>
      </c>
      <c r="L1260" s="49">
        <f>IF(Table2[[#This Row],[Order Priority]]=Introduction!$B$45,1,0)</f>
        <v>0</v>
      </c>
      <c r="M1260" s="49">
        <f>IF(Table2[[#This Row],[Ship Mode]]=Introduction!$C$42,1,0)</f>
        <v>0</v>
      </c>
      <c r="N1260" s="48">
        <f>IF(Table2[[#This Row],[Ship Mode]]=Introduction!$C$44,1,0)</f>
        <v>1</v>
      </c>
      <c r="O1260" s="48">
        <f>IF(Table2[[#This Row],[Customer Segment]]=Introduction!$D$45,1,0)</f>
        <v>0</v>
      </c>
      <c r="P1260" s="48">
        <f>IF(Table2[[#This Row],[Customer Segment]]=Introduction!$D$42,1,0)</f>
        <v>0</v>
      </c>
      <c r="Q1260" s="48">
        <f>IF(Table2[[#This Row],[Customer Segment]]=Introduction!$D$44,1,0)</f>
        <v>1</v>
      </c>
      <c r="R1260" s="41">
        <v>30.87</v>
      </c>
      <c r="S12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customFormat="1" x14ac:dyDescent="0.2">
      <c r="A1261" s="1" t="s">
        <v>13</v>
      </c>
      <c r="B1261" s="1" t="s">
        <v>14</v>
      </c>
      <c r="C1261" s="1" t="s">
        <v>47</v>
      </c>
      <c r="D1261" s="46">
        <v>0.04</v>
      </c>
      <c r="E1261" s="46">
        <v>14.27</v>
      </c>
      <c r="F1261" s="46">
        <v>7.27</v>
      </c>
      <c r="G1261" s="46">
        <v>0.38</v>
      </c>
      <c r="H1261" s="46">
        <v>2.125</v>
      </c>
      <c r="I1261" s="49">
        <f>IF(Table2[[#This Row],[Order Priority]]=Introduction!$B$42,1,0)</f>
        <v>0</v>
      </c>
      <c r="J1261" s="49">
        <f>IF(Table2[[#This Row],[Order Priority]]=Introduction!$B$43,1,0)</f>
        <v>1</v>
      </c>
      <c r="K1261" s="49">
        <f>IF(Table2[[#This Row],[Order Priority]]=Introduction!$B$44,1,0)</f>
        <v>0</v>
      </c>
      <c r="L1261" s="49">
        <f>IF(Table2[[#This Row],[Order Priority]]=Introduction!$B$45,1,0)</f>
        <v>0</v>
      </c>
      <c r="M1261" s="49">
        <f>IF(Table2[[#This Row],[Ship Mode]]=Introduction!$C$42,1,0)</f>
        <v>0</v>
      </c>
      <c r="N1261" s="48">
        <f>IF(Table2[[#This Row],[Ship Mode]]=Introduction!$C$44,1,0)</f>
        <v>1</v>
      </c>
      <c r="O1261" s="48">
        <f>IF(Table2[[#This Row],[Customer Segment]]=Introduction!$D$45,1,0)</f>
        <v>0</v>
      </c>
      <c r="P1261" s="48">
        <f>IF(Table2[[#This Row],[Customer Segment]]=Introduction!$D$42,1,0)</f>
        <v>0</v>
      </c>
      <c r="Q1261" s="48">
        <f>IF(Table2[[#This Row],[Customer Segment]]=Introduction!$D$44,1,0)</f>
        <v>1</v>
      </c>
      <c r="R1261" s="38">
        <v>45.24</v>
      </c>
      <c r="S12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customFormat="1" x14ac:dyDescent="0.2">
      <c r="A1262" s="1" t="s">
        <v>23</v>
      </c>
      <c r="B1262" s="1" t="s">
        <v>14</v>
      </c>
      <c r="C1262" s="1" t="s">
        <v>3</v>
      </c>
      <c r="D1262" s="44">
        <v>0.03</v>
      </c>
      <c r="E1262" s="44">
        <v>35.409999999999997</v>
      </c>
      <c r="F1262" s="44">
        <v>1.99</v>
      </c>
      <c r="G1262" s="44">
        <v>0.43</v>
      </c>
      <c r="H1262" s="44">
        <v>1912.422</v>
      </c>
      <c r="I1262" s="49">
        <f>IF(Table2[[#This Row],[Order Priority]]=Introduction!$B$42,1,0)</f>
        <v>0</v>
      </c>
      <c r="J1262" s="49">
        <f>IF(Table2[[#This Row],[Order Priority]]=Introduction!$B$43,1,0)</f>
        <v>0</v>
      </c>
      <c r="K1262" s="49">
        <f>IF(Table2[[#This Row],[Order Priority]]=Introduction!$B$44,1,0)</f>
        <v>1</v>
      </c>
      <c r="L1262" s="49">
        <f>IF(Table2[[#This Row],[Order Priority]]=Introduction!$B$45,1,0)</f>
        <v>0</v>
      </c>
      <c r="M1262" s="49">
        <f>IF(Table2[[#This Row],[Ship Mode]]=Introduction!$C$42,1,0)</f>
        <v>0</v>
      </c>
      <c r="N1262" s="48">
        <f>IF(Table2[[#This Row],[Ship Mode]]=Introduction!$C$44,1,0)</f>
        <v>1</v>
      </c>
      <c r="O1262" s="48">
        <f>IF(Table2[[#This Row],[Customer Segment]]=Introduction!$D$45,1,0)</f>
        <v>1</v>
      </c>
      <c r="P1262" s="48">
        <f>IF(Table2[[#This Row],[Customer Segment]]=Introduction!$D$42,1,0)</f>
        <v>0</v>
      </c>
      <c r="Q1262" s="48">
        <f>IF(Table2[[#This Row],[Customer Segment]]=Introduction!$D$44,1,0)</f>
        <v>0</v>
      </c>
      <c r="R1262" s="41">
        <v>367.52</v>
      </c>
      <c r="S12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customFormat="1" x14ac:dyDescent="0.2">
      <c r="A1263" s="1" t="s">
        <v>23</v>
      </c>
      <c r="B1263" s="1" t="s">
        <v>14</v>
      </c>
      <c r="C1263" s="1" t="s">
        <v>3</v>
      </c>
      <c r="D1263" s="46">
        <v>0</v>
      </c>
      <c r="E1263" s="46">
        <v>142.86000000000001</v>
      </c>
      <c r="F1263" s="46">
        <v>19.989999999999998</v>
      </c>
      <c r="G1263" s="46">
        <v>0.56000000000000005</v>
      </c>
      <c r="H1263" s="46">
        <v>-739.32600000000002</v>
      </c>
      <c r="I1263" s="49">
        <f>IF(Table2[[#This Row],[Order Priority]]=Introduction!$B$42,1,0)</f>
        <v>0</v>
      </c>
      <c r="J1263" s="49">
        <f>IF(Table2[[#This Row],[Order Priority]]=Introduction!$B$43,1,0)</f>
        <v>0</v>
      </c>
      <c r="K1263" s="49">
        <f>IF(Table2[[#This Row],[Order Priority]]=Introduction!$B$44,1,0)</f>
        <v>1</v>
      </c>
      <c r="L1263" s="49">
        <f>IF(Table2[[#This Row],[Order Priority]]=Introduction!$B$45,1,0)</f>
        <v>0</v>
      </c>
      <c r="M1263" s="49">
        <f>IF(Table2[[#This Row],[Ship Mode]]=Introduction!$C$42,1,0)</f>
        <v>0</v>
      </c>
      <c r="N1263" s="48">
        <f>IF(Table2[[#This Row],[Ship Mode]]=Introduction!$C$44,1,0)</f>
        <v>1</v>
      </c>
      <c r="O1263" s="48">
        <f>IF(Table2[[#This Row],[Customer Segment]]=Introduction!$D$45,1,0)</f>
        <v>1</v>
      </c>
      <c r="P1263" s="48">
        <f>IF(Table2[[#This Row],[Customer Segment]]=Introduction!$D$42,1,0)</f>
        <v>0</v>
      </c>
      <c r="Q1263" s="48">
        <f>IF(Table2[[#This Row],[Customer Segment]]=Introduction!$D$44,1,0)</f>
        <v>0</v>
      </c>
      <c r="R1263" s="38">
        <v>1576.35</v>
      </c>
      <c r="S12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customFormat="1" x14ac:dyDescent="0.2">
      <c r="A1264" s="1" t="s">
        <v>46</v>
      </c>
      <c r="B1264" s="1" t="s">
        <v>63</v>
      </c>
      <c r="C1264" s="1" t="s">
        <v>15</v>
      </c>
      <c r="D1264" s="44">
        <v>0</v>
      </c>
      <c r="E1264" s="44">
        <v>2.88</v>
      </c>
      <c r="F1264" s="44">
        <v>0.7</v>
      </c>
      <c r="G1264" s="44">
        <v>0.56000000000000005</v>
      </c>
      <c r="H1264" s="44">
        <v>-0.11</v>
      </c>
      <c r="I1264" s="49">
        <f>IF(Table2[[#This Row],[Order Priority]]=Introduction!$B$42,1,0)</f>
        <v>0</v>
      </c>
      <c r="J1264" s="49">
        <f>IF(Table2[[#This Row],[Order Priority]]=Introduction!$B$43,1,0)</f>
        <v>0</v>
      </c>
      <c r="K1264" s="49">
        <f>IF(Table2[[#This Row],[Order Priority]]=Introduction!$B$44,1,0)</f>
        <v>0</v>
      </c>
      <c r="L1264" s="49">
        <f>IF(Table2[[#This Row],[Order Priority]]=Introduction!$B$45,1,0)</f>
        <v>0</v>
      </c>
      <c r="M1264" s="49">
        <f>IF(Table2[[#This Row],[Ship Mode]]=Introduction!$C$42,1,0)</f>
        <v>0</v>
      </c>
      <c r="N1264" s="48">
        <f>IF(Table2[[#This Row],[Ship Mode]]=Introduction!$C$44,1,0)</f>
        <v>0</v>
      </c>
      <c r="O1264" s="48">
        <f>IF(Table2[[#This Row],[Customer Segment]]=Introduction!$D$45,1,0)</f>
        <v>0</v>
      </c>
      <c r="P1264" s="48">
        <f>IF(Table2[[#This Row],[Customer Segment]]=Introduction!$D$42,1,0)</f>
        <v>1</v>
      </c>
      <c r="Q1264" s="48">
        <f>IF(Table2[[#This Row],[Customer Segment]]=Introduction!$D$44,1,0)</f>
        <v>0</v>
      </c>
      <c r="R1264" s="41">
        <v>7.96</v>
      </c>
      <c r="S12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customFormat="1" x14ac:dyDescent="0.2">
      <c r="A1265" s="1" t="s">
        <v>1</v>
      </c>
      <c r="B1265" s="1" t="s">
        <v>14</v>
      </c>
      <c r="C1265" s="1" t="s">
        <v>15</v>
      </c>
      <c r="D1265" s="46">
        <v>0</v>
      </c>
      <c r="E1265" s="46">
        <v>4.37</v>
      </c>
      <c r="F1265" s="46">
        <v>5.15</v>
      </c>
      <c r="G1265" s="46">
        <v>0.59</v>
      </c>
      <c r="H1265" s="46">
        <v>-150.2604</v>
      </c>
      <c r="I1265" s="49">
        <f>IF(Table2[[#This Row],[Order Priority]]=Introduction!$B$42,1,0)</f>
        <v>1</v>
      </c>
      <c r="J1265" s="49">
        <f>IF(Table2[[#This Row],[Order Priority]]=Introduction!$B$43,1,0)</f>
        <v>0</v>
      </c>
      <c r="K1265" s="49">
        <f>IF(Table2[[#This Row],[Order Priority]]=Introduction!$B$44,1,0)</f>
        <v>0</v>
      </c>
      <c r="L1265" s="49">
        <f>IF(Table2[[#This Row],[Order Priority]]=Introduction!$B$45,1,0)</f>
        <v>0</v>
      </c>
      <c r="M1265" s="49">
        <f>IF(Table2[[#This Row],[Ship Mode]]=Introduction!$C$42,1,0)</f>
        <v>0</v>
      </c>
      <c r="N1265" s="48">
        <f>IF(Table2[[#This Row],[Ship Mode]]=Introduction!$C$44,1,0)</f>
        <v>1</v>
      </c>
      <c r="O1265" s="48">
        <f>IF(Table2[[#This Row],[Customer Segment]]=Introduction!$D$45,1,0)</f>
        <v>0</v>
      </c>
      <c r="P1265" s="48">
        <f>IF(Table2[[#This Row],[Customer Segment]]=Introduction!$D$42,1,0)</f>
        <v>1</v>
      </c>
      <c r="Q1265" s="48">
        <f>IF(Table2[[#This Row],[Customer Segment]]=Introduction!$D$44,1,0)</f>
        <v>0</v>
      </c>
      <c r="R1265" s="38">
        <v>87.85</v>
      </c>
      <c r="S12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customFormat="1" x14ac:dyDescent="0.2">
      <c r="A1266" s="1" t="s">
        <v>1</v>
      </c>
      <c r="B1266" s="1" t="s">
        <v>2</v>
      </c>
      <c r="C1266" s="1" t="s">
        <v>15</v>
      </c>
      <c r="D1266" s="44">
        <v>0.01</v>
      </c>
      <c r="E1266" s="44">
        <v>500.98</v>
      </c>
      <c r="F1266" s="44">
        <v>56</v>
      </c>
      <c r="G1266" s="44">
        <v>0.6</v>
      </c>
      <c r="H1266" s="44">
        <v>4899.1288000000004</v>
      </c>
      <c r="I1266" s="49">
        <f>IF(Table2[[#This Row],[Order Priority]]=Introduction!$B$42,1,0)</f>
        <v>1</v>
      </c>
      <c r="J1266" s="49">
        <f>IF(Table2[[#This Row],[Order Priority]]=Introduction!$B$43,1,0)</f>
        <v>0</v>
      </c>
      <c r="K1266" s="49">
        <f>IF(Table2[[#This Row],[Order Priority]]=Introduction!$B$44,1,0)</f>
        <v>0</v>
      </c>
      <c r="L1266" s="49">
        <f>IF(Table2[[#This Row],[Order Priority]]=Introduction!$B$45,1,0)</f>
        <v>0</v>
      </c>
      <c r="M1266" s="49">
        <f>IF(Table2[[#This Row],[Ship Mode]]=Introduction!$C$42,1,0)</f>
        <v>1</v>
      </c>
      <c r="N1266" s="48">
        <f>IF(Table2[[#This Row],[Ship Mode]]=Introduction!$C$44,1,0)</f>
        <v>0</v>
      </c>
      <c r="O1266" s="48">
        <f>IF(Table2[[#This Row],[Customer Segment]]=Introduction!$D$45,1,0)</f>
        <v>0</v>
      </c>
      <c r="P1266" s="48">
        <f>IF(Table2[[#This Row],[Customer Segment]]=Introduction!$D$42,1,0)</f>
        <v>1</v>
      </c>
      <c r="Q1266" s="48">
        <f>IF(Table2[[#This Row],[Customer Segment]]=Introduction!$D$44,1,0)</f>
        <v>0</v>
      </c>
      <c r="R1266" s="41">
        <v>7429.63</v>
      </c>
      <c r="S12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customFormat="1" x14ac:dyDescent="0.2">
      <c r="A1267" s="1" t="s">
        <v>1</v>
      </c>
      <c r="B1267" s="1" t="s">
        <v>14</v>
      </c>
      <c r="C1267" s="1" t="s">
        <v>15</v>
      </c>
      <c r="D1267" s="46">
        <v>0.02</v>
      </c>
      <c r="E1267" s="46">
        <v>12.58</v>
      </c>
      <c r="F1267" s="46">
        <v>5.16</v>
      </c>
      <c r="G1267" s="46">
        <v>0.43</v>
      </c>
      <c r="H1267" s="46">
        <v>44.712000000000003</v>
      </c>
      <c r="I1267" s="49">
        <f>IF(Table2[[#This Row],[Order Priority]]=Introduction!$B$42,1,0)</f>
        <v>1</v>
      </c>
      <c r="J1267" s="49">
        <f>IF(Table2[[#This Row],[Order Priority]]=Introduction!$B$43,1,0)</f>
        <v>0</v>
      </c>
      <c r="K1267" s="49">
        <f>IF(Table2[[#This Row],[Order Priority]]=Introduction!$B$44,1,0)</f>
        <v>0</v>
      </c>
      <c r="L1267" s="49">
        <f>IF(Table2[[#This Row],[Order Priority]]=Introduction!$B$45,1,0)</f>
        <v>0</v>
      </c>
      <c r="M1267" s="49">
        <f>IF(Table2[[#This Row],[Ship Mode]]=Introduction!$C$42,1,0)</f>
        <v>0</v>
      </c>
      <c r="N1267" s="48">
        <f>IF(Table2[[#This Row],[Ship Mode]]=Introduction!$C$44,1,0)</f>
        <v>1</v>
      </c>
      <c r="O1267" s="48">
        <f>IF(Table2[[#This Row],[Customer Segment]]=Introduction!$D$45,1,0)</f>
        <v>0</v>
      </c>
      <c r="P1267" s="48">
        <f>IF(Table2[[#This Row],[Customer Segment]]=Introduction!$D$42,1,0)</f>
        <v>1</v>
      </c>
      <c r="Q1267" s="48">
        <f>IF(Table2[[#This Row],[Customer Segment]]=Introduction!$D$44,1,0)</f>
        <v>0</v>
      </c>
      <c r="R1267" s="38">
        <v>224.29</v>
      </c>
      <c r="S12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customFormat="1" x14ac:dyDescent="0.2">
      <c r="A1268" s="1" t="s">
        <v>1</v>
      </c>
      <c r="B1268" s="1" t="s">
        <v>14</v>
      </c>
      <c r="C1268" s="1" t="s">
        <v>15</v>
      </c>
      <c r="D1268" s="44">
        <v>0.1</v>
      </c>
      <c r="E1268" s="44">
        <v>7.7</v>
      </c>
      <c r="F1268" s="44">
        <v>3.68</v>
      </c>
      <c r="G1268" s="44">
        <v>0.52</v>
      </c>
      <c r="H1268" s="44">
        <v>-22.626000000000001</v>
      </c>
      <c r="I1268" s="49">
        <f>IF(Table2[[#This Row],[Order Priority]]=Introduction!$B$42,1,0)</f>
        <v>1</v>
      </c>
      <c r="J1268" s="49">
        <f>IF(Table2[[#This Row],[Order Priority]]=Introduction!$B$43,1,0)</f>
        <v>0</v>
      </c>
      <c r="K1268" s="49">
        <f>IF(Table2[[#This Row],[Order Priority]]=Introduction!$B$44,1,0)</f>
        <v>0</v>
      </c>
      <c r="L1268" s="49">
        <f>IF(Table2[[#This Row],[Order Priority]]=Introduction!$B$45,1,0)</f>
        <v>0</v>
      </c>
      <c r="M1268" s="49">
        <f>IF(Table2[[#This Row],[Ship Mode]]=Introduction!$C$42,1,0)</f>
        <v>0</v>
      </c>
      <c r="N1268" s="48">
        <f>IF(Table2[[#This Row],[Ship Mode]]=Introduction!$C$44,1,0)</f>
        <v>1</v>
      </c>
      <c r="O1268" s="48">
        <f>IF(Table2[[#This Row],[Customer Segment]]=Introduction!$D$45,1,0)</f>
        <v>0</v>
      </c>
      <c r="P1268" s="48">
        <f>IF(Table2[[#This Row],[Customer Segment]]=Introduction!$D$42,1,0)</f>
        <v>1</v>
      </c>
      <c r="Q1268" s="48">
        <f>IF(Table2[[#This Row],[Customer Segment]]=Introduction!$D$44,1,0)</f>
        <v>0</v>
      </c>
      <c r="R1268" s="41">
        <v>51.2</v>
      </c>
      <c r="S12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customFormat="1" x14ac:dyDescent="0.2">
      <c r="A1269" s="1" t="s">
        <v>1</v>
      </c>
      <c r="B1269" s="1" t="s">
        <v>2</v>
      </c>
      <c r="C1269" s="1" t="s">
        <v>15</v>
      </c>
      <c r="D1269" s="46">
        <v>0.01</v>
      </c>
      <c r="E1269" s="46">
        <v>500.98</v>
      </c>
      <c r="F1269" s="46">
        <v>56</v>
      </c>
      <c r="G1269" s="46">
        <v>0.6</v>
      </c>
      <c r="H1269" s="46">
        <v>4260.1120000000001</v>
      </c>
      <c r="I1269" s="49">
        <f>IF(Table2[[#This Row],[Order Priority]]=Introduction!$B$42,1,0)</f>
        <v>1</v>
      </c>
      <c r="J1269" s="49">
        <f>IF(Table2[[#This Row],[Order Priority]]=Introduction!$B$43,1,0)</f>
        <v>0</v>
      </c>
      <c r="K1269" s="49">
        <f>IF(Table2[[#This Row],[Order Priority]]=Introduction!$B$44,1,0)</f>
        <v>0</v>
      </c>
      <c r="L1269" s="49">
        <f>IF(Table2[[#This Row],[Order Priority]]=Introduction!$B$45,1,0)</f>
        <v>0</v>
      </c>
      <c r="M1269" s="49">
        <f>IF(Table2[[#This Row],[Ship Mode]]=Introduction!$C$42,1,0)</f>
        <v>1</v>
      </c>
      <c r="N1269" s="48">
        <f>IF(Table2[[#This Row],[Ship Mode]]=Introduction!$C$44,1,0)</f>
        <v>0</v>
      </c>
      <c r="O1269" s="48">
        <f>IF(Table2[[#This Row],[Customer Segment]]=Introduction!$D$45,1,0)</f>
        <v>0</v>
      </c>
      <c r="P1269" s="48">
        <f>IF(Table2[[#This Row],[Customer Segment]]=Introduction!$D$42,1,0)</f>
        <v>1</v>
      </c>
      <c r="Q1269" s="48">
        <f>IF(Table2[[#This Row],[Customer Segment]]=Introduction!$D$44,1,0)</f>
        <v>0</v>
      </c>
      <c r="R1269" s="38">
        <v>29718.53</v>
      </c>
      <c r="S12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customFormat="1" x14ac:dyDescent="0.2">
      <c r="A1270" s="1" t="s">
        <v>1</v>
      </c>
      <c r="B1270" s="1" t="s">
        <v>14</v>
      </c>
      <c r="C1270" s="1" t="s">
        <v>15</v>
      </c>
      <c r="D1270" s="44">
        <v>0.1</v>
      </c>
      <c r="E1270" s="44">
        <v>7.7</v>
      </c>
      <c r="F1270" s="44">
        <v>3.68</v>
      </c>
      <c r="G1270" s="44">
        <v>0.52</v>
      </c>
      <c r="H1270" s="44">
        <v>-25.14</v>
      </c>
      <c r="I1270" s="49">
        <f>IF(Table2[[#This Row],[Order Priority]]=Introduction!$B$42,1,0)</f>
        <v>1</v>
      </c>
      <c r="J1270" s="49">
        <f>IF(Table2[[#This Row],[Order Priority]]=Introduction!$B$43,1,0)</f>
        <v>0</v>
      </c>
      <c r="K1270" s="49">
        <f>IF(Table2[[#This Row],[Order Priority]]=Introduction!$B$44,1,0)</f>
        <v>0</v>
      </c>
      <c r="L1270" s="49">
        <f>IF(Table2[[#This Row],[Order Priority]]=Introduction!$B$45,1,0)</f>
        <v>0</v>
      </c>
      <c r="M1270" s="49">
        <f>IF(Table2[[#This Row],[Ship Mode]]=Introduction!$C$42,1,0)</f>
        <v>0</v>
      </c>
      <c r="N1270" s="48">
        <f>IF(Table2[[#This Row],[Ship Mode]]=Introduction!$C$44,1,0)</f>
        <v>1</v>
      </c>
      <c r="O1270" s="48">
        <f>IF(Table2[[#This Row],[Customer Segment]]=Introduction!$D$45,1,0)</f>
        <v>0</v>
      </c>
      <c r="P1270" s="48">
        <f>IF(Table2[[#This Row],[Customer Segment]]=Introduction!$D$42,1,0)</f>
        <v>1</v>
      </c>
      <c r="Q1270" s="48">
        <f>IF(Table2[[#This Row],[Customer Segment]]=Introduction!$D$44,1,0)</f>
        <v>0</v>
      </c>
      <c r="R1270" s="41">
        <v>197.48</v>
      </c>
      <c r="S12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customFormat="1" x14ac:dyDescent="0.2">
      <c r="A1271" s="1" t="s">
        <v>1</v>
      </c>
      <c r="B1271" s="1" t="s">
        <v>63</v>
      </c>
      <c r="C1271" s="1" t="s">
        <v>47</v>
      </c>
      <c r="D1271" s="46">
        <v>0.05</v>
      </c>
      <c r="E1271" s="46">
        <v>3.14</v>
      </c>
      <c r="F1271" s="46">
        <v>1.92</v>
      </c>
      <c r="G1271" s="46">
        <v>0.84</v>
      </c>
      <c r="H1271" s="46">
        <v>1628.37</v>
      </c>
      <c r="I1271" s="49">
        <f>IF(Table2[[#This Row],[Order Priority]]=Introduction!$B$42,1,0)</f>
        <v>1</v>
      </c>
      <c r="J1271" s="49">
        <f>IF(Table2[[#This Row],[Order Priority]]=Introduction!$B$43,1,0)</f>
        <v>0</v>
      </c>
      <c r="K1271" s="49">
        <f>IF(Table2[[#This Row],[Order Priority]]=Introduction!$B$44,1,0)</f>
        <v>0</v>
      </c>
      <c r="L1271" s="49">
        <f>IF(Table2[[#This Row],[Order Priority]]=Introduction!$B$45,1,0)</f>
        <v>0</v>
      </c>
      <c r="M1271" s="49">
        <f>IF(Table2[[#This Row],[Ship Mode]]=Introduction!$C$42,1,0)</f>
        <v>0</v>
      </c>
      <c r="N1271" s="48">
        <f>IF(Table2[[#This Row],[Ship Mode]]=Introduction!$C$44,1,0)</f>
        <v>0</v>
      </c>
      <c r="O1271" s="48">
        <f>IF(Table2[[#This Row],[Customer Segment]]=Introduction!$D$45,1,0)</f>
        <v>0</v>
      </c>
      <c r="P1271" s="48">
        <f>IF(Table2[[#This Row],[Customer Segment]]=Introduction!$D$42,1,0)</f>
        <v>0</v>
      </c>
      <c r="Q1271" s="48">
        <f>IF(Table2[[#This Row],[Customer Segment]]=Introduction!$D$44,1,0)</f>
        <v>1</v>
      </c>
      <c r="R1271" s="38">
        <v>59.22</v>
      </c>
      <c r="S12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customFormat="1" x14ac:dyDescent="0.2">
      <c r="A1272" s="1" t="s">
        <v>13</v>
      </c>
      <c r="B1272" s="1" t="s">
        <v>14</v>
      </c>
      <c r="C1272" s="1" t="s">
        <v>15</v>
      </c>
      <c r="D1272" s="44">
        <v>0.09</v>
      </c>
      <c r="E1272" s="44">
        <v>101.41</v>
      </c>
      <c r="F1272" s="44">
        <v>35</v>
      </c>
      <c r="G1272" s="44">
        <v>0.82</v>
      </c>
      <c r="H1272" s="44">
        <v>-801.15480000000002</v>
      </c>
      <c r="I1272" s="49">
        <f>IF(Table2[[#This Row],[Order Priority]]=Introduction!$B$42,1,0)</f>
        <v>0</v>
      </c>
      <c r="J1272" s="49">
        <f>IF(Table2[[#This Row],[Order Priority]]=Introduction!$B$43,1,0)</f>
        <v>1</v>
      </c>
      <c r="K1272" s="49">
        <f>IF(Table2[[#This Row],[Order Priority]]=Introduction!$B$44,1,0)</f>
        <v>0</v>
      </c>
      <c r="L1272" s="49">
        <f>IF(Table2[[#This Row],[Order Priority]]=Introduction!$B$45,1,0)</f>
        <v>0</v>
      </c>
      <c r="M1272" s="49">
        <f>IF(Table2[[#This Row],[Ship Mode]]=Introduction!$C$42,1,0)</f>
        <v>0</v>
      </c>
      <c r="N1272" s="48">
        <f>IF(Table2[[#This Row],[Ship Mode]]=Introduction!$C$44,1,0)</f>
        <v>1</v>
      </c>
      <c r="O1272" s="48">
        <f>IF(Table2[[#This Row],[Customer Segment]]=Introduction!$D$45,1,0)</f>
        <v>0</v>
      </c>
      <c r="P1272" s="48">
        <f>IF(Table2[[#This Row],[Customer Segment]]=Introduction!$D$42,1,0)</f>
        <v>1</v>
      </c>
      <c r="Q1272" s="48">
        <f>IF(Table2[[#This Row],[Customer Segment]]=Introduction!$D$44,1,0)</f>
        <v>0</v>
      </c>
      <c r="R1272" s="41">
        <v>1178.32</v>
      </c>
      <c r="S12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customFormat="1" x14ac:dyDescent="0.2">
      <c r="A1273" s="1" t="s">
        <v>23</v>
      </c>
      <c r="B1273" s="1" t="s">
        <v>2</v>
      </c>
      <c r="C1273" s="1" t="s">
        <v>15</v>
      </c>
      <c r="D1273" s="46">
        <v>0.03</v>
      </c>
      <c r="E1273" s="46">
        <v>180.98</v>
      </c>
      <c r="F1273" s="46">
        <v>26.2</v>
      </c>
      <c r="G1273" s="46">
        <v>0.59</v>
      </c>
      <c r="H1273" s="46">
        <v>588.54</v>
      </c>
      <c r="I1273" s="49">
        <f>IF(Table2[[#This Row],[Order Priority]]=Introduction!$B$42,1,0)</f>
        <v>0</v>
      </c>
      <c r="J1273" s="49">
        <f>IF(Table2[[#This Row],[Order Priority]]=Introduction!$B$43,1,0)</f>
        <v>0</v>
      </c>
      <c r="K1273" s="49">
        <f>IF(Table2[[#This Row],[Order Priority]]=Introduction!$B$44,1,0)</f>
        <v>1</v>
      </c>
      <c r="L1273" s="49">
        <f>IF(Table2[[#This Row],[Order Priority]]=Introduction!$B$45,1,0)</f>
        <v>0</v>
      </c>
      <c r="M1273" s="49">
        <f>IF(Table2[[#This Row],[Ship Mode]]=Introduction!$C$42,1,0)</f>
        <v>1</v>
      </c>
      <c r="N1273" s="48">
        <f>IF(Table2[[#This Row],[Ship Mode]]=Introduction!$C$44,1,0)</f>
        <v>0</v>
      </c>
      <c r="O1273" s="48">
        <f>IF(Table2[[#This Row],[Customer Segment]]=Introduction!$D$45,1,0)</f>
        <v>0</v>
      </c>
      <c r="P1273" s="48">
        <f>IF(Table2[[#This Row],[Customer Segment]]=Introduction!$D$42,1,0)</f>
        <v>1</v>
      </c>
      <c r="Q1273" s="48">
        <f>IF(Table2[[#This Row],[Customer Segment]]=Introduction!$D$44,1,0)</f>
        <v>0</v>
      </c>
      <c r="R1273" s="38">
        <v>928.92</v>
      </c>
      <c r="S12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customFormat="1" x14ac:dyDescent="0.2">
      <c r="A1274" s="1" t="s">
        <v>23</v>
      </c>
      <c r="B1274" s="1" t="s">
        <v>14</v>
      </c>
      <c r="C1274" s="1" t="s">
        <v>15</v>
      </c>
      <c r="D1274" s="44">
        <v>0.06</v>
      </c>
      <c r="E1274" s="44">
        <v>4.28</v>
      </c>
      <c r="F1274" s="44">
        <v>0.94</v>
      </c>
      <c r="G1274" s="44">
        <v>0.56000000000000005</v>
      </c>
      <c r="H1274" s="44">
        <v>0.37</v>
      </c>
      <c r="I1274" s="49">
        <f>IF(Table2[[#This Row],[Order Priority]]=Introduction!$B$42,1,0)</f>
        <v>0</v>
      </c>
      <c r="J1274" s="49">
        <f>IF(Table2[[#This Row],[Order Priority]]=Introduction!$B$43,1,0)</f>
        <v>0</v>
      </c>
      <c r="K1274" s="49">
        <f>IF(Table2[[#This Row],[Order Priority]]=Introduction!$B$44,1,0)</f>
        <v>1</v>
      </c>
      <c r="L1274" s="49">
        <f>IF(Table2[[#This Row],[Order Priority]]=Introduction!$B$45,1,0)</f>
        <v>0</v>
      </c>
      <c r="M1274" s="49">
        <f>IF(Table2[[#This Row],[Ship Mode]]=Introduction!$C$42,1,0)</f>
        <v>0</v>
      </c>
      <c r="N1274" s="48">
        <f>IF(Table2[[#This Row],[Ship Mode]]=Introduction!$C$44,1,0)</f>
        <v>1</v>
      </c>
      <c r="O1274" s="48">
        <f>IF(Table2[[#This Row],[Customer Segment]]=Introduction!$D$45,1,0)</f>
        <v>0</v>
      </c>
      <c r="P1274" s="48">
        <f>IF(Table2[[#This Row],[Customer Segment]]=Introduction!$D$42,1,0)</f>
        <v>1</v>
      </c>
      <c r="Q1274" s="48">
        <f>IF(Table2[[#This Row],[Customer Segment]]=Introduction!$D$44,1,0)</f>
        <v>0</v>
      </c>
      <c r="R1274" s="41">
        <v>38.96</v>
      </c>
      <c r="S12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customFormat="1" x14ac:dyDescent="0.2">
      <c r="A1275" s="1" t="s">
        <v>23</v>
      </c>
      <c r="B1275" s="1" t="s">
        <v>14</v>
      </c>
      <c r="C1275" s="1" t="s">
        <v>15</v>
      </c>
      <c r="D1275" s="46">
        <v>0.06</v>
      </c>
      <c r="E1275" s="46">
        <v>4.28</v>
      </c>
      <c r="F1275" s="46">
        <v>0.94</v>
      </c>
      <c r="G1275" s="46">
        <v>0.56000000000000005</v>
      </c>
      <c r="H1275" s="46">
        <v>0.37</v>
      </c>
      <c r="I1275" s="49">
        <f>IF(Table2[[#This Row],[Order Priority]]=Introduction!$B$42,1,0)</f>
        <v>0</v>
      </c>
      <c r="J1275" s="49">
        <f>IF(Table2[[#This Row],[Order Priority]]=Introduction!$B$43,1,0)</f>
        <v>0</v>
      </c>
      <c r="K1275" s="49">
        <f>IF(Table2[[#This Row],[Order Priority]]=Introduction!$B$44,1,0)</f>
        <v>1</v>
      </c>
      <c r="L1275" s="49">
        <f>IF(Table2[[#This Row],[Order Priority]]=Introduction!$B$45,1,0)</f>
        <v>0</v>
      </c>
      <c r="M1275" s="49">
        <f>IF(Table2[[#This Row],[Ship Mode]]=Introduction!$C$42,1,0)</f>
        <v>0</v>
      </c>
      <c r="N1275" s="48">
        <f>IF(Table2[[#This Row],[Ship Mode]]=Introduction!$C$44,1,0)</f>
        <v>1</v>
      </c>
      <c r="O1275" s="48">
        <f>IF(Table2[[#This Row],[Customer Segment]]=Introduction!$D$45,1,0)</f>
        <v>0</v>
      </c>
      <c r="P1275" s="48">
        <f>IF(Table2[[#This Row],[Customer Segment]]=Introduction!$D$42,1,0)</f>
        <v>1</v>
      </c>
      <c r="Q1275" s="48">
        <f>IF(Table2[[#This Row],[Customer Segment]]=Introduction!$D$44,1,0)</f>
        <v>0</v>
      </c>
      <c r="R1275" s="38">
        <v>8.66</v>
      </c>
      <c r="S12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customFormat="1" x14ac:dyDescent="0.2">
      <c r="A1276" s="1" t="s">
        <v>92</v>
      </c>
      <c r="B1276" s="1" t="s">
        <v>14</v>
      </c>
      <c r="C1276" s="1" t="s">
        <v>47</v>
      </c>
      <c r="D1276" s="44">
        <v>0.04</v>
      </c>
      <c r="E1276" s="44">
        <v>419.19</v>
      </c>
      <c r="F1276" s="44">
        <v>19.989999999999998</v>
      </c>
      <c r="G1276" s="44">
        <v>0.57999999999999996</v>
      </c>
      <c r="H1276" s="44">
        <v>1388.3559</v>
      </c>
      <c r="I1276" s="49">
        <f>IF(Table2[[#This Row],[Order Priority]]=Introduction!$B$42,1,0)</f>
        <v>0</v>
      </c>
      <c r="J1276" s="49">
        <f>IF(Table2[[#This Row],[Order Priority]]=Introduction!$B$43,1,0)</f>
        <v>0</v>
      </c>
      <c r="K1276" s="49">
        <f>IF(Table2[[#This Row],[Order Priority]]=Introduction!$B$44,1,0)</f>
        <v>0</v>
      </c>
      <c r="L1276" s="49">
        <f>IF(Table2[[#This Row],[Order Priority]]=Introduction!$B$45,1,0)</f>
        <v>1</v>
      </c>
      <c r="M1276" s="49">
        <f>IF(Table2[[#This Row],[Ship Mode]]=Introduction!$C$42,1,0)</f>
        <v>0</v>
      </c>
      <c r="N1276" s="48">
        <f>IF(Table2[[#This Row],[Ship Mode]]=Introduction!$C$44,1,0)</f>
        <v>1</v>
      </c>
      <c r="O1276" s="48">
        <f>IF(Table2[[#This Row],[Customer Segment]]=Introduction!$D$45,1,0)</f>
        <v>0</v>
      </c>
      <c r="P1276" s="48">
        <f>IF(Table2[[#This Row],[Customer Segment]]=Introduction!$D$42,1,0)</f>
        <v>0</v>
      </c>
      <c r="Q1276" s="48">
        <f>IF(Table2[[#This Row],[Customer Segment]]=Introduction!$D$44,1,0)</f>
        <v>1</v>
      </c>
      <c r="R1276" s="41">
        <v>2012.11</v>
      </c>
      <c r="S12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customFormat="1" x14ac:dyDescent="0.2">
      <c r="A1277" s="1" t="s">
        <v>92</v>
      </c>
      <c r="B1277" s="1" t="s">
        <v>14</v>
      </c>
      <c r="C1277" s="1" t="s">
        <v>47</v>
      </c>
      <c r="D1277" s="46">
        <v>0.04</v>
      </c>
      <c r="E1277" s="46">
        <v>419.19</v>
      </c>
      <c r="F1277" s="46">
        <v>19.989999999999998</v>
      </c>
      <c r="G1277" s="46">
        <v>0.57999999999999996</v>
      </c>
      <c r="H1277" s="46">
        <v>1947.67</v>
      </c>
      <c r="I1277" s="49">
        <f>IF(Table2[[#This Row],[Order Priority]]=Introduction!$B$42,1,0)</f>
        <v>0</v>
      </c>
      <c r="J1277" s="49">
        <f>IF(Table2[[#This Row],[Order Priority]]=Introduction!$B$43,1,0)</f>
        <v>0</v>
      </c>
      <c r="K1277" s="49">
        <f>IF(Table2[[#This Row],[Order Priority]]=Introduction!$B$44,1,0)</f>
        <v>0</v>
      </c>
      <c r="L1277" s="49">
        <f>IF(Table2[[#This Row],[Order Priority]]=Introduction!$B$45,1,0)</f>
        <v>1</v>
      </c>
      <c r="M1277" s="49">
        <f>IF(Table2[[#This Row],[Ship Mode]]=Introduction!$C$42,1,0)</f>
        <v>0</v>
      </c>
      <c r="N1277" s="48">
        <f>IF(Table2[[#This Row],[Ship Mode]]=Introduction!$C$44,1,0)</f>
        <v>1</v>
      </c>
      <c r="O1277" s="48">
        <f>IF(Table2[[#This Row],[Customer Segment]]=Introduction!$D$45,1,0)</f>
        <v>0</v>
      </c>
      <c r="P1277" s="48">
        <f>IF(Table2[[#This Row],[Customer Segment]]=Introduction!$D$42,1,0)</f>
        <v>0</v>
      </c>
      <c r="Q1277" s="48">
        <f>IF(Table2[[#This Row],[Customer Segment]]=Introduction!$D$44,1,0)</f>
        <v>1</v>
      </c>
      <c r="R1277" s="38">
        <v>8048.45</v>
      </c>
      <c r="S12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customFormat="1" x14ac:dyDescent="0.2">
      <c r="A1278" s="1" t="s">
        <v>46</v>
      </c>
      <c r="B1278" s="1" t="s">
        <v>14</v>
      </c>
      <c r="C1278" s="1" t="s">
        <v>3</v>
      </c>
      <c r="D1278" s="44">
        <v>7.0000000000000007E-2</v>
      </c>
      <c r="E1278" s="44">
        <v>3.38</v>
      </c>
      <c r="F1278" s="44">
        <v>0.85</v>
      </c>
      <c r="G1278" s="44">
        <v>0.48</v>
      </c>
      <c r="H1278" s="44">
        <v>19.04</v>
      </c>
      <c r="I1278" s="49">
        <f>IF(Table2[[#This Row],[Order Priority]]=Introduction!$B$42,1,0)</f>
        <v>0</v>
      </c>
      <c r="J1278" s="49">
        <f>IF(Table2[[#This Row],[Order Priority]]=Introduction!$B$43,1,0)</f>
        <v>0</v>
      </c>
      <c r="K1278" s="49">
        <f>IF(Table2[[#This Row],[Order Priority]]=Introduction!$B$44,1,0)</f>
        <v>0</v>
      </c>
      <c r="L1278" s="49">
        <f>IF(Table2[[#This Row],[Order Priority]]=Introduction!$B$45,1,0)</f>
        <v>0</v>
      </c>
      <c r="M1278" s="49">
        <f>IF(Table2[[#This Row],[Ship Mode]]=Introduction!$C$42,1,0)</f>
        <v>0</v>
      </c>
      <c r="N1278" s="48">
        <f>IF(Table2[[#This Row],[Ship Mode]]=Introduction!$C$44,1,0)</f>
        <v>1</v>
      </c>
      <c r="O1278" s="48">
        <f>IF(Table2[[#This Row],[Customer Segment]]=Introduction!$D$45,1,0)</f>
        <v>1</v>
      </c>
      <c r="P1278" s="48">
        <f>IF(Table2[[#This Row],[Customer Segment]]=Introduction!$D$42,1,0)</f>
        <v>0</v>
      </c>
      <c r="Q1278" s="48">
        <f>IF(Table2[[#This Row],[Customer Segment]]=Introduction!$D$44,1,0)</f>
        <v>0</v>
      </c>
      <c r="R1278" s="41">
        <v>29.08</v>
      </c>
      <c r="S12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customFormat="1" x14ac:dyDescent="0.2">
      <c r="A1279" s="1" t="s">
        <v>46</v>
      </c>
      <c r="B1279" s="1" t="s">
        <v>14</v>
      </c>
      <c r="C1279" s="1" t="s">
        <v>3</v>
      </c>
      <c r="D1279" s="46">
        <v>7.0000000000000007E-2</v>
      </c>
      <c r="E1279" s="46">
        <v>3.38</v>
      </c>
      <c r="F1279" s="46">
        <v>0.85</v>
      </c>
      <c r="G1279" s="46">
        <v>0.48</v>
      </c>
      <c r="H1279" s="46">
        <v>19.04</v>
      </c>
      <c r="I1279" s="49">
        <f>IF(Table2[[#This Row],[Order Priority]]=Introduction!$B$42,1,0)</f>
        <v>0</v>
      </c>
      <c r="J1279" s="49">
        <f>IF(Table2[[#This Row],[Order Priority]]=Introduction!$B$43,1,0)</f>
        <v>0</v>
      </c>
      <c r="K1279" s="49">
        <f>IF(Table2[[#This Row],[Order Priority]]=Introduction!$B$44,1,0)</f>
        <v>0</v>
      </c>
      <c r="L1279" s="49">
        <f>IF(Table2[[#This Row],[Order Priority]]=Introduction!$B$45,1,0)</f>
        <v>0</v>
      </c>
      <c r="M1279" s="49">
        <f>IF(Table2[[#This Row],[Ship Mode]]=Introduction!$C$42,1,0)</f>
        <v>0</v>
      </c>
      <c r="N1279" s="48">
        <f>IF(Table2[[#This Row],[Ship Mode]]=Introduction!$C$44,1,0)</f>
        <v>1</v>
      </c>
      <c r="O1279" s="48">
        <f>IF(Table2[[#This Row],[Customer Segment]]=Introduction!$D$45,1,0)</f>
        <v>1</v>
      </c>
      <c r="P1279" s="48">
        <f>IF(Table2[[#This Row],[Customer Segment]]=Introduction!$D$42,1,0)</f>
        <v>0</v>
      </c>
      <c r="Q1279" s="48">
        <f>IF(Table2[[#This Row],[Customer Segment]]=Introduction!$D$44,1,0)</f>
        <v>0</v>
      </c>
      <c r="R1279" s="38">
        <v>109.86</v>
      </c>
      <c r="S12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customFormat="1" x14ac:dyDescent="0.2">
      <c r="A1280" s="1" t="s">
        <v>1</v>
      </c>
      <c r="B1280" s="1" t="s">
        <v>63</v>
      </c>
      <c r="C1280" s="1" t="s">
        <v>47</v>
      </c>
      <c r="D1280" s="44">
        <v>0.09</v>
      </c>
      <c r="E1280" s="44">
        <v>58.1</v>
      </c>
      <c r="F1280" s="44">
        <v>1.49</v>
      </c>
      <c r="G1280" s="44">
        <v>0.38</v>
      </c>
      <c r="H1280" s="44">
        <v>765.75</v>
      </c>
      <c r="I1280" s="49">
        <f>IF(Table2[[#This Row],[Order Priority]]=Introduction!$B$42,1,0)</f>
        <v>1</v>
      </c>
      <c r="J1280" s="49">
        <f>IF(Table2[[#This Row],[Order Priority]]=Introduction!$B$43,1,0)</f>
        <v>0</v>
      </c>
      <c r="K1280" s="49">
        <f>IF(Table2[[#This Row],[Order Priority]]=Introduction!$B$44,1,0)</f>
        <v>0</v>
      </c>
      <c r="L1280" s="49">
        <f>IF(Table2[[#This Row],[Order Priority]]=Introduction!$B$45,1,0)</f>
        <v>0</v>
      </c>
      <c r="M1280" s="49">
        <f>IF(Table2[[#This Row],[Ship Mode]]=Introduction!$C$42,1,0)</f>
        <v>0</v>
      </c>
      <c r="N1280" s="48">
        <f>IF(Table2[[#This Row],[Ship Mode]]=Introduction!$C$44,1,0)</f>
        <v>0</v>
      </c>
      <c r="O1280" s="48">
        <f>IF(Table2[[#This Row],[Customer Segment]]=Introduction!$D$45,1,0)</f>
        <v>0</v>
      </c>
      <c r="P1280" s="48">
        <f>IF(Table2[[#This Row],[Customer Segment]]=Introduction!$D$42,1,0)</f>
        <v>0</v>
      </c>
      <c r="Q1280" s="48">
        <f>IF(Table2[[#This Row],[Customer Segment]]=Introduction!$D$44,1,0)</f>
        <v>1</v>
      </c>
      <c r="R1280" s="41">
        <v>169.46</v>
      </c>
      <c r="S12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customFormat="1" x14ac:dyDescent="0.2">
      <c r="A1281" s="1" t="s">
        <v>23</v>
      </c>
      <c r="B1281" s="1" t="s">
        <v>14</v>
      </c>
      <c r="C1281" s="1" t="s">
        <v>70</v>
      </c>
      <c r="D1281" s="46">
        <v>0.09</v>
      </c>
      <c r="E1281" s="46">
        <v>300.97000000000003</v>
      </c>
      <c r="F1281" s="46">
        <v>7.18</v>
      </c>
      <c r="G1281" s="46">
        <v>0.48</v>
      </c>
      <c r="H1281" s="46">
        <v>17.771999999999998</v>
      </c>
      <c r="I1281" s="49">
        <f>IF(Table2[[#This Row],[Order Priority]]=Introduction!$B$42,1,0)</f>
        <v>0</v>
      </c>
      <c r="J1281" s="49">
        <f>IF(Table2[[#This Row],[Order Priority]]=Introduction!$B$43,1,0)</f>
        <v>0</v>
      </c>
      <c r="K1281" s="49">
        <f>IF(Table2[[#This Row],[Order Priority]]=Introduction!$B$44,1,0)</f>
        <v>1</v>
      </c>
      <c r="L1281" s="49">
        <f>IF(Table2[[#This Row],[Order Priority]]=Introduction!$B$45,1,0)</f>
        <v>0</v>
      </c>
      <c r="M1281" s="49">
        <f>IF(Table2[[#This Row],[Ship Mode]]=Introduction!$C$42,1,0)</f>
        <v>0</v>
      </c>
      <c r="N1281" s="48">
        <f>IF(Table2[[#This Row],[Ship Mode]]=Introduction!$C$44,1,0)</f>
        <v>1</v>
      </c>
      <c r="O1281" s="48">
        <f>IF(Table2[[#This Row],[Customer Segment]]=Introduction!$D$45,1,0)</f>
        <v>0</v>
      </c>
      <c r="P1281" s="48">
        <f>IF(Table2[[#This Row],[Customer Segment]]=Introduction!$D$42,1,0)</f>
        <v>0</v>
      </c>
      <c r="Q1281" s="48">
        <f>IF(Table2[[#This Row],[Customer Segment]]=Introduction!$D$44,1,0)</f>
        <v>0</v>
      </c>
      <c r="R1281" s="38">
        <v>2848.38</v>
      </c>
      <c r="S12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customFormat="1" x14ac:dyDescent="0.2">
      <c r="A1282" s="1" t="s">
        <v>46</v>
      </c>
      <c r="B1282" s="1" t="s">
        <v>14</v>
      </c>
      <c r="C1282" s="1" t="s">
        <v>70</v>
      </c>
      <c r="D1282" s="44">
        <v>0.09</v>
      </c>
      <c r="E1282" s="44">
        <v>12.28</v>
      </c>
      <c r="F1282" s="44">
        <v>4.8600000000000003</v>
      </c>
      <c r="G1282" s="44">
        <v>0.38</v>
      </c>
      <c r="H1282" s="44">
        <v>1.73</v>
      </c>
      <c r="I1282" s="49">
        <f>IF(Table2[[#This Row],[Order Priority]]=Introduction!$B$42,1,0)</f>
        <v>0</v>
      </c>
      <c r="J1282" s="49">
        <f>IF(Table2[[#This Row],[Order Priority]]=Introduction!$B$43,1,0)</f>
        <v>0</v>
      </c>
      <c r="K1282" s="49">
        <f>IF(Table2[[#This Row],[Order Priority]]=Introduction!$B$44,1,0)</f>
        <v>0</v>
      </c>
      <c r="L1282" s="49">
        <f>IF(Table2[[#This Row],[Order Priority]]=Introduction!$B$45,1,0)</f>
        <v>0</v>
      </c>
      <c r="M1282" s="49">
        <f>IF(Table2[[#This Row],[Ship Mode]]=Introduction!$C$42,1,0)</f>
        <v>0</v>
      </c>
      <c r="N1282" s="48">
        <f>IF(Table2[[#This Row],[Ship Mode]]=Introduction!$C$44,1,0)</f>
        <v>1</v>
      </c>
      <c r="O1282" s="48">
        <f>IF(Table2[[#This Row],[Customer Segment]]=Introduction!$D$45,1,0)</f>
        <v>0</v>
      </c>
      <c r="P1282" s="48">
        <f>IF(Table2[[#This Row],[Customer Segment]]=Introduction!$D$42,1,0)</f>
        <v>0</v>
      </c>
      <c r="Q1282" s="48">
        <f>IF(Table2[[#This Row],[Customer Segment]]=Introduction!$D$44,1,0)</f>
        <v>0</v>
      </c>
      <c r="R1282" s="41">
        <v>34.65</v>
      </c>
      <c r="S12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customFormat="1" x14ac:dyDescent="0.2">
      <c r="A1283" s="1" t="s">
        <v>46</v>
      </c>
      <c r="B1283" s="1" t="s">
        <v>14</v>
      </c>
      <c r="C1283" s="1" t="s">
        <v>3</v>
      </c>
      <c r="D1283" s="46">
        <v>0</v>
      </c>
      <c r="E1283" s="46">
        <v>125.99</v>
      </c>
      <c r="F1283" s="46">
        <v>8.99</v>
      </c>
      <c r="G1283" s="46">
        <v>0.56999999999999995</v>
      </c>
      <c r="H1283" s="46">
        <v>613.89576</v>
      </c>
      <c r="I1283" s="49">
        <f>IF(Table2[[#This Row],[Order Priority]]=Introduction!$B$42,1,0)</f>
        <v>0</v>
      </c>
      <c r="J1283" s="49">
        <f>IF(Table2[[#This Row],[Order Priority]]=Introduction!$B$43,1,0)</f>
        <v>0</v>
      </c>
      <c r="K1283" s="49">
        <f>IF(Table2[[#This Row],[Order Priority]]=Introduction!$B$44,1,0)</f>
        <v>0</v>
      </c>
      <c r="L1283" s="49">
        <f>IF(Table2[[#This Row],[Order Priority]]=Introduction!$B$45,1,0)</f>
        <v>0</v>
      </c>
      <c r="M1283" s="49">
        <f>IF(Table2[[#This Row],[Ship Mode]]=Introduction!$C$42,1,0)</f>
        <v>0</v>
      </c>
      <c r="N1283" s="48">
        <f>IF(Table2[[#This Row],[Ship Mode]]=Introduction!$C$44,1,0)</f>
        <v>1</v>
      </c>
      <c r="O1283" s="48">
        <f>IF(Table2[[#This Row],[Customer Segment]]=Introduction!$D$45,1,0)</f>
        <v>1</v>
      </c>
      <c r="P1283" s="48">
        <f>IF(Table2[[#This Row],[Customer Segment]]=Introduction!$D$42,1,0)</f>
        <v>0</v>
      </c>
      <c r="Q1283" s="48">
        <f>IF(Table2[[#This Row],[Customer Segment]]=Introduction!$D$44,1,0)</f>
        <v>0</v>
      </c>
      <c r="R1283" s="38">
        <v>1362.2</v>
      </c>
      <c r="S12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customFormat="1" x14ac:dyDescent="0.2">
      <c r="A1284" s="1" t="s">
        <v>46</v>
      </c>
      <c r="B1284" s="1" t="s">
        <v>14</v>
      </c>
      <c r="C1284" s="1" t="s">
        <v>3</v>
      </c>
      <c r="D1284" s="44">
        <v>0.08</v>
      </c>
      <c r="E1284" s="44">
        <v>3.28</v>
      </c>
      <c r="F1284" s="44">
        <v>3.97</v>
      </c>
      <c r="G1284" s="44">
        <v>0.56000000000000005</v>
      </c>
      <c r="H1284" s="44">
        <v>0.42659999999999998</v>
      </c>
      <c r="I1284" s="49">
        <f>IF(Table2[[#This Row],[Order Priority]]=Introduction!$B$42,1,0)</f>
        <v>0</v>
      </c>
      <c r="J1284" s="49">
        <f>IF(Table2[[#This Row],[Order Priority]]=Introduction!$B$43,1,0)</f>
        <v>0</v>
      </c>
      <c r="K1284" s="49">
        <f>IF(Table2[[#This Row],[Order Priority]]=Introduction!$B$44,1,0)</f>
        <v>0</v>
      </c>
      <c r="L1284" s="49">
        <f>IF(Table2[[#This Row],[Order Priority]]=Introduction!$B$45,1,0)</f>
        <v>0</v>
      </c>
      <c r="M1284" s="49">
        <f>IF(Table2[[#This Row],[Ship Mode]]=Introduction!$C$42,1,0)</f>
        <v>0</v>
      </c>
      <c r="N1284" s="48">
        <f>IF(Table2[[#This Row],[Ship Mode]]=Introduction!$C$44,1,0)</f>
        <v>1</v>
      </c>
      <c r="O1284" s="48">
        <f>IF(Table2[[#This Row],[Customer Segment]]=Introduction!$D$45,1,0)</f>
        <v>1</v>
      </c>
      <c r="P1284" s="48">
        <f>IF(Table2[[#This Row],[Customer Segment]]=Introduction!$D$42,1,0)</f>
        <v>0</v>
      </c>
      <c r="Q1284" s="48">
        <f>IF(Table2[[#This Row],[Customer Segment]]=Introduction!$D$44,1,0)</f>
        <v>0</v>
      </c>
      <c r="R1284" s="41">
        <v>57.24</v>
      </c>
      <c r="S12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customFormat="1" x14ac:dyDescent="0.2">
      <c r="A1285" s="1" t="s">
        <v>46</v>
      </c>
      <c r="B1285" s="1" t="s">
        <v>63</v>
      </c>
      <c r="C1285" s="1" t="s">
        <v>3</v>
      </c>
      <c r="D1285" s="46">
        <v>0.09</v>
      </c>
      <c r="E1285" s="46">
        <v>40.97</v>
      </c>
      <c r="F1285" s="46">
        <v>8.99</v>
      </c>
      <c r="G1285" s="46">
        <v>0.59</v>
      </c>
      <c r="H1285" s="46">
        <v>66.215999999999994</v>
      </c>
      <c r="I1285" s="49">
        <f>IF(Table2[[#This Row],[Order Priority]]=Introduction!$B$42,1,0)</f>
        <v>0</v>
      </c>
      <c r="J1285" s="49">
        <f>IF(Table2[[#This Row],[Order Priority]]=Introduction!$B$43,1,0)</f>
        <v>0</v>
      </c>
      <c r="K1285" s="49">
        <f>IF(Table2[[#This Row],[Order Priority]]=Introduction!$B$44,1,0)</f>
        <v>0</v>
      </c>
      <c r="L1285" s="49">
        <f>IF(Table2[[#This Row],[Order Priority]]=Introduction!$B$45,1,0)</f>
        <v>0</v>
      </c>
      <c r="M1285" s="49">
        <f>IF(Table2[[#This Row],[Ship Mode]]=Introduction!$C$42,1,0)</f>
        <v>0</v>
      </c>
      <c r="N1285" s="48">
        <f>IF(Table2[[#This Row],[Ship Mode]]=Introduction!$C$44,1,0)</f>
        <v>0</v>
      </c>
      <c r="O1285" s="48">
        <f>IF(Table2[[#This Row],[Customer Segment]]=Introduction!$D$45,1,0)</f>
        <v>1</v>
      </c>
      <c r="P1285" s="48">
        <f>IF(Table2[[#This Row],[Customer Segment]]=Introduction!$D$42,1,0)</f>
        <v>0</v>
      </c>
      <c r="Q1285" s="48">
        <f>IF(Table2[[#This Row],[Customer Segment]]=Introduction!$D$44,1,0)</f>
        <v>0</v>
      </c>
      <c r="R1285" s="38">
        <v>824.7</v>
      </c>
      <c r="S12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customFormat="1" x14ac:dyDescent="0.2">
      <c r="A1286" s="1" t="s">
        <v>1</v>
      </c>
      <c r="B1286" s="1" t="s">
        <v>14</v>
      </c>
      <c r="C1286" s="1" t="s">
        <v>70</v>
      </c>
      <c r="D1286" s="44">
        <v>0.05</v>
      </c>
      <c r="E1286" s="44">
        <v>6.48</v>
      </c>
      <c r="F1286" s="44">
        <v>6.22</v>
      </c>
      <c r="G1286" s="44">
        <v>0.37</v>
      </c>
      <c r="H1286" s="44">
        <v>-29.07</v>
      </c>
      <c r="I1286" s="49">
        <f>IF(Table2[[#This Row],[Order Priority]]=Introduction!$B$42,1,0)</f>
        <v>1</v>
      </c>
      <c r="J1286" s="49">
        <f>IF(Table2[[#This Row],[Order Priority]]=Introduction!$B$43,1,0)</f>
        <v>0</v>
      </c>
      <c r="K1286" s="49">
        <f>IF(Table2[[#This Row],[Order Priority]]=Introduction!$B$44,1,0)</f>
        <v>0</v>
      </c>
      <c r="L1286" s="49">
        <f>IF(Table2[[#This Row],[Order Priority]]=Introduction!$B$45,1,0)</f>
        <v>0</v>
      </c>
      <c r="M1286" s="49">
        <f>IF(Table2[[#This Row],[Ship Mode]]=Introduction!$C$42,1,0)</f>
        <v>0</v>
      </c>
      <c r="N1286" s="48">
        <f>IF(Table2[[#This Row],[Ship Mode]]=Introduction!$C$44,1,0)</f>
        <v>1</v>
      </c>
      <c r="O1286" s="48">
        <f>IF(Table2[[#This Row],[Customer Segment]]=Introduction!$D$45,1,0)</f>
        <v>0</v>
      </c>
      <c r="P1286" s="48">
        <f>IF(Table2[[#This Row],[Customer Segment]]=Introduction!$D$42,1,0)</f>
        <v>0</v>
      </c>
      <c r="Q1286" s="48">
        <f>IF(Table2[[#This Row],[Customer Segment]]=Introduction!$D$44,1,0)</f>
        <v>0</v>
      </c>
      <c r="R1286" s="41">
        <v>21.46</v>
      </c>
      <c r="S12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customFormat="1" x14ac:dyDescent="0.2">
      <c r="A1287" s="1" t="s">
        <v>1</v>
      </c>
      <c r="B1287" s="1" t="s">
        <v>14</v>
      </c>
      <c r="C1287" s="1" t="s">
        <v>70</v>
      </c>
      <c r="D1287" s="46">
        <v>0.03</v>
      </c>
      <c r="E1287" s="46">
        <v>300.64999999999998</v>
      </c>
      <c r="F1287" s="46">
        <v>24.49</v>
      </c>
      <c r="G1287" s="46">
        <v>0.52</v>
      </c>
      <c r="H1287" s="46">
        <v>1282.4960000000001</v>
      </c>
      <c r="I1287" s="49">
        <f>IF(Table2[[#This Row],[Order Priority]]=Introduction!$B$42,1,0)</f>
        <v>1</v>
      </c>
      <c r="J1287" s="49">
        <f>IF(Table2[[#This Row],[Order Priority]]=Introduction!$B$43,1,0)</f>
        <v>0</v>
      </c>
      <c r="K1287" s="49">
        <f>IF(Table2[[#This Row],[Order Priority]]=Introduction!$B$44,1,0)</f>
        <v>0</v>
      </c>
      <c r="L1287" s="49">
        <f>IF(Table2[[#This Row],[Order Priority]]=Introduction!$B$45,1,0)</f>
        <v>0</v>
      </c>
      <c r="M1287" s="49">
        <f>IF(Table2[[#This Row],[Ship Mode]]=Introduction!$C$42,1,0)</f>
        <v>0</v>
      </c>
      <c r="N1287" s="48">
        <f>IF(Table2[[#This Row],[Ship Mode]]=Introduction!$C$44,1,0)</f>
        <v>1</v>
      </c>
      <c r="O1287" s="48">
        <f>IF(Table2[[#This Row],[Customer Segment]]=Introduction!$D$45,1,0)</f>
        <v>0</v>
      </c>
      <c r="P1287" s="48">
        <f>IF(Table2[[#This Row],[Customer Segment]]=Introduction!$D$42,1,0)</f>
        <v>0</v>
      </c>
      <c r="Q1287" s="48">
        <f>IF(Table2[[#This Row],[Customer Segment]]=Introduction!$D$44,1,0)</f>
        <v>0</v>
      </c>
      <c r="R1287" s="38">
        <v>9705.4599999999991</v>
      </c>
      <c r="S12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customFormat="1" x14ac:dyDescent="0.2">
      <c r="A1288" s="1" t="s">
        <v>1</v>
      </c>
      <c r="B1288" s="1" t="s">
        <v>14</v>
      </c>
      <c r="C1288" s="1" t="s">
        <v>70</v>
      </c>
      <c r="D1288" s="44">
        <v>0.06</v>
      </c>
      <c r="E1288" s="44">
        <v>49.99</v>
      </c>
      <c r="F1288" s="44">
        <v>19.989999999999998</v>
      </c>
      <c r="G1288" s="44">
        <v>0.45</v>
      </c>
      <c r="H1288" s="44">
        <v>17.2</v>
      </c>
      <c r="I1288" s="49">
        <f>IF(Table2[[#This Row],[Order Priority]]=Introduction!$B$42,1,0)</f>
        <v>1</v>
      </c>
      <c r="J1288" s="49">
        <f>IF(Table2[[#This Row],[Order Priority]]=Introduction!$B$43,1,0)</f>
        <v>0</v>
      </c>
      <c r="K1288" s="49">
        <f>IF(Table2[[#This Row],[Order Priority]]=Introduction!$B$44,1,0)</f>
        <v>0</v>
      </c>
      <c r="L1288" s="49">
        <f>IF(Table2[[#This Row],[Order Priority]]=Introduction!$B$45,1,0)</f>
        <v>0</v>
      </c>
      <c r="M1288" s="49">
        <f>IF(Table2[[#This Row],[Ship Mode]]=Introduction!$C$42,1,0)</f>
        <v>0</v>
      </c>
      <c r="N1288" s="48">
        <f>IF(Table2[[#This Row],[Ship Mode]]=Introduction!$C$44,1,0)</f>
        <v>1</v>
      </c>
      <c r="O1288" s="48">
        <f>IF(Table2[[#This Row],[Customer Segment]]=Introduction!$D$45,1,0)</f>
        <v>0</v>
      </c>
      <c r="P1288" s="48">
        <f>IF(Table2[[#This Row],[Customer Segment]]=Introduction!$D$42,1,0)</f>
        <v>0</v>
      </c>
      <c r="Q1288" s="48">
        <f>IF(Table2[[#This Row],[Customer Segment]]=Introduction!$D$44,1,0)</f>
        <v>0</v>
      </c>
      <c r="R1288" s="41">
        <v>3247.54</v>
      </c>
      <c r="S12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customFormat="1" x14ac:dyDescent="0.2">
      <c r="A1289" s="1" t="s">
        <v>1</v>
      </c>
      <c r="B1289" s="1" t="s">
        <v>14</v>
      </c>
      <c r="C1289" s="1" t="s">
        <v>70</v>
      </c>
      <c r="D1289" s="46">
        <v>0.1</v>
      </c>
      <c r="E1289" s="46">
        <v>104.85</v>
      </c>
      <c r="F1289" s="46">
        <v>4.6500000000000004</v>
      </c>
      <c r="G1289" s="46">
        <v>0.37</v>
      </c>
      <c r="H1289" s="46">
        <v>1184.1199999999999</v>
      </c>
      <c r="I1289" s="49">
        <f>IF(Table2[[#This Row],[Order Priority]]=Introduction!$B$42,1,0)</f>
        <v>1</v>
      </c>
      <c r="J1289" s="49">
        <f>IF(Table2[[#This Row],[Order Priority]]=Introduction!$B$43,1,0)</f>
        <v>0</v>
      </c>
      <c r="K1289" s="49">
        <f>IF(Table2[[#This Row],[Order Priority]]=Introduction!$B$44,1,0)</f>
        <v>0</v>
      </c>
      <c r="L1289" s="49">
        <f>IF(Table2[[#This Row],[Order Priority]]=Introduction!$B$45,1,0)</f>
        <v>0</v>
      </c>
      <c r="M1289" s="49">
        <f>IF(Table2[[#This Row],[Ship Mode]]=Introduction!$C$42,1,0)</f>
        <v>0</v>
      </c>
      <c r="N1289" s="48">
        <f>IF(Table2[[#This Row],[Ship Mode]]=Introduction!$C$44,1,0)</f>
        <v>1</v>
      </c>
      <c r="O1289" s="48">
        <f>IF(Table2[[#This Row],[Customer Segment]]=Introduction!$D$45,1,0)</f>
        <v>0</v>
      </c>
      <c r="P1289" s="48">
        <f>IF(Table2[[#This Row],[Customer Segment]]=Introduction!$D$42,1,0)</f>
        <v>0</v>
      </c>
      <c r="Q1289" s="48">
        <f>IF(Table2[[#This Row],[Customer Segment]]=Introduction!$D$44,1,0)</f>
        <v>0</v>
      </c>
      <c r="R1289" s="38">
        <v>5582.63</v>
      </c>
      <c r="S12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customFormat="1" x14ac:dyDescent="0.2">
      <c r="A1290" s="1" t="s">
        <v>1</v>
      </c>
      <c r="B1290" s="1" t="s">
        <v>14</v>
      </c>
      <c r="C1290" s="1" t="s">
        <v>70</v>
      </c>
      <c r="D1290" s="44">
        <v>0.03</v>
      </c>
      <c r="E1290" s="44">
        <v>300.64999999999998</v>
      </c>
      <c r="F1290" s="44">
        <v>24.49</v>
      </c>
      <c r="G1290" s="44">
        <v>0.52</v>
      </c>
      <c r="H1290" s="44">
        <v>1474.8704</v>
      </c>
      <c r="I1290" s="49">
        <f>IF(Table2[[#This Row],[Order Priority]]=Introduction!$B$42,1,0)</f>
        <v>1</v>
      </c>
      <c r="J1290" s="49">
        <f>IF(Table2[[#This Row],[Order Priority]]=Introduction!$B$43,1,0)</f>
        <v>0</v>
      </c>
      <c r="K1290" s="49">
        <f>IF(Table2[[#This Row],[Order Priority]]=Introduction!$B$44,1,0)</f>
        <v>0</v>
      </c>
      <c r="L1290" s="49">
        <f>IF(Table2[[#This Row],[Order Priority]]=Introduction!$B$45,1,0)</f>
        <v>0</v>
      </c>
      <c r="M1290" s="49">
        <f>IF(Table2[[#This Row],[Ship Mode]]=Introduction!$C$42,1,0)</f>
        <v>0</v>
      </c>
      <c r="N1290" s="48">
        <f>IF(Table2[[#This Row],[Ship Mode]]=Introduction!$C$44,1,0)</f>
        <v>1</v>
      </c>
      <c r="O1290" s="48">
        <f>IF(Table2[[#This Row],[Customer Segment]]=Introduction!$D$45,1,0)</f>
        <v>0</v>
      </c>
      <c r="P1290" s="48">
        <f>IF(Table2[[#This Row],[Customer Segment]]=Introduction!$D$42,1,0)</f>
        <v>0</v>
      </c>
      <c r="Q1290" s="48">
        <f>IF(Table2[[#This Row],[Customer Segment]]=Introduction!$D$44,1,0)</f>
        <v>0</v>
      </c>
      <c r="R1290" s="41">
        <v>2426.36</v>
      </c>
      <c r="S12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customFormat="1" x14ac:dyDescent="0.2">
      <c r="A1291" s="1" t="s">
        <v>1</v>
      </c>
      <c r="B1291" s="1" t="s">
        <v>14</v>
      </c>
      <c r="C1291" s="1" t="s">
        <v>70</v>
      </c>
      <c r="D1291" s="46">
        <v>0.06</v>
      </c>
      <c r="E1291" s="46">
        <v>49.99</v>
      </c>
      <c r="F1291" s="46">
        <v>19.989999999999998</v>
      </c>
      <c r="G1291" s="46">
        <v>0.45</v>
      </c>
      <c r="H1291" s="46">
        <v>19.78</v>
      </c>
      <c r="I1291" s="49">
        <f>IF(Table2[[#This Row],[Order Priority]]=Introduction!$B$42,1,0)</f>
        <v>1</v>
      </c>
      <c r="J1291" s="49">
        <f>IF(Table2[[#This Row],[Order Priority]]=Introduction!$B$43,1,0)</f>
        <v>0</v>
      </c>
      <c r="K1291" s="49">
        <f>IF(Table2[[#This Row],[Order Priority]]=Introduction!$B$44,1,0)</f>
        <v>0</v>
      </c>
      <c r="L1291" s="49">
        <f>IF(Table2[[#This Row],[Order Priority]]=Introduction!$B$45,1,0)</f>
        <v>0</v>
      </c>
      <c r="M1291" s="49">
        <f>IF(Table2[[#This Row],[Ship Mode]]=Introduction!$C$42,1,0)</f>
        <v>0</v>
      </c>
      <c r="N1291" s="48">
        <f>IF(Table2[[#This Row],[Ship Mode]]=Introduction!$C$44,1,0)</f>
        <v>1</v>
      </c>
      <c r="O1291" s="48">
        <f>IF(Table2[[#This Row],[Customer Segment]]=Introduction!$D$45,1,0)</f>
        <v>0</v>
      </c>
      <c r="P1291" s="48">
        <f>IF(Table2[[#This Row],[Customer Segment]]=Introduction!$D$42,1,0)</f>
        <v>0</v>
      </c>
      <c r="Q1291" s="48">
        <f>IF(Table2[[#This Row],[Customer Segment]]=Introduction!$D$44,1,0)</f>
        <v>0</v>
      </c>
      <c r="R1291" s="38">
        <v>824</v>
      </c>
      <c r="S12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customFormat="1" x14ac:dyDescent="0.2">
      <c r="A1292" s="1" t="s">
        <v>1</v>
      </c>
      <c r="B1292" s="1" t="s">
        <v>14</v>
      </c>
      <c r="C1292" s="1" t="s">
        <v>70</v>
      </c>
      <c r="D1292" s="44">
        <v>0.1</v>
      </c>
      <c r="E1292" s="44">
        <v>104.85</v>
      </c>
      <c r="F1292" s="44">
        <v>4.6500000000000004</v>
      </c>
      <c r="G1292" s="44">
        <v>0.37</v>
      </c>
      <c r="H1292" s="44">
        <v>929.79570000000001</v>
      </c>
      <c r="I1292" s="49">
        <f>IF(Table2[[#This Row],[Order Priority]]=Introduction!$B$42,1,0)</f>
        <v>1</v>
      </c>
      <c r="J1292" s="49">
        <f>IF(Table2[[#This Row],[Order Priority]]=Introduction!$B$43,1,0)</f>
        <v>0</v>
      </c>
      <c r="K1292" s="49">
        <f>IF(Table2[[#This Row],[Order Priority]]=Introduction!$B$44,1,0)</f>
        <v>0</v>
      </c>
      <c r="L1292" s="49">
        <f>IF(Table2[[#This Row],[Order Priority]]=Introduction!$B$45,1,0)</f>
        <v>0</v>
      </c>
      <c r="M1292" s="49">
        <f>IF(Table2[[#This Row],[Ship Mode]]=Introduction!$C$42,1,0)</f>
        <v>0</v>
      </c>
      <c r="N1292" s="48">
        <f>IF(Table2[[#This Row],[Ship Mode]]=Introduction!$C$44,1,0)</f>
        <v>1</v>
      </c>
      <c r="O1292" s="48">
        <f>IF(Table2[[#This Row],[Customer Segment]]=Introduction!$D$45,1,0)</f>
        <v>0</v>
      </c>
      <c r="P1292" s="48">
        <f>IF(Table2[[#This Row],[Customer Segment]]=Introduction!$D$42,1,0)</f>
        <v>0</v>
      </c>
      <c r="Q1292" s="48">
        <f>IF(Table2[[#This Row],[Customer Segment]]=Introduction!$D$44,1,0)</f>
        <v>0</v>
      </c>
      <c r="R1292" s="41">
        <v>1347.53</v>
      </c>
      <c r="S12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customFormat="1" x14ac:dyDescent="0.2">
      <c r="A1293" s="1" t="s">
        <v>13</v>
      </c>
      <c r="B1293" s="1" t="s">
        <v>14</v>
      </c>
      <c r="C1293" s="1" t="s">
        <v>70</v>
      </c>
      <c r="D1293" s="46">
        <v>0.1</v>
      </c>
      <c r="E1293" s="46">
        <v>48.91</v>
      </c>
      <c r="F1293" s="46">
        <v>5.97</v>
      </c>
      <c r="G1293" s="46">
        <v>0.38</v>
      </c>
      <c r="H1293" s="46">
        <v>156.74340000000001</v>
      </c>
      <c r="I1293" s="49">
        <f>IF(Table2[[#This Row],[Order Priority]]=Introduction!$B$42,1,0)</f>
        <v>0</v>
      </c>
      <c r="J1293" s="49">
        <f>IF(Table2[[#This Row],[Order Priority]]=Introduction!$B$43,1,0)</f>
        <v>1</v>
      </c>
      <c r="K1293" s="49">
        <f>IF(Table2[[#This Row],[Order Priority]]=Introduction!$B$44,1,0)</f>
        <v>0</v>
      </c>
      <c r="L1293" s="49">
        <f>IF(Table2[[#This Row],[Order Priority]]=Introduction!$B$45,1,0)</f>
        <v>0</v>
      </c>
      <c r="M1293" s="49">
        <f>IF(Table2[[#This Row],[Ship Mode]]=Introduction!$C$42,1,0)</f>
        <v>0</v>
      </c>
      <c r="N1293" s="48">
        <f>IF(Table2[[#This Row],[Ship Mode]]=Introduction!$C$44,1,0)</f>
        <v>1</v>
      </c>
      <c r="O1293" s="48">
        <f>IF(Table2[[#This Row],[Customer Segment]]=Introduction!$D$45,1,0)</f>
        <v>0</v>
      </c>
      <c r="P1293" s="48">
        <f>IF(Table2[[#This Row],[Customer Segment]]=Introduction!$D$42,1,0)</f>
        <v>0</v>
      </c>
      <c r="Q1293" s="48">
        <f>IF(Table2[[#This Row],[Customer Segment]]=Introduction!$D$44,1,0)</f>
        <v>0</v>
      </c>
      <c r="R1293" s="38">
        <v>618.96</v>
      </c>
      <c r="S12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customFormat="1" x14ac:dyDescent="0.2">
      <c r="A1294" s="1" t="s">
        <v>13</v>
      </c>
      <c r="B1294" s="1" t="s">
        <v>14</v>
      </c>
      <c r="C1294" s="1" t="s">
        <v>70</v>
      </c>
      <c r="D1294" s="44">
        <v>0.08</v>
      </c>
      <c r="E1294" s="44">
        <v>5.98</v>
      </c>
      <c r="F1294" s="44">
        <v>5.46</v>
      </c>
      <c r="G1294" s="44">
        <v>0.36</v>
      </c>
      <c r="H1294" s="44">
        <v>110.11799999999999</v>
      </c>
      <c r="I1294" s="49">
        <f>IF(Table2[[#This Row],[Order Priority]]=Introduction!$B$42,1,0)</f>
        <v>0</v>
      </c>
      <c r="J1294" s="49">
        <f>IF(Table2[[#This Row],[Order Priority]]=Introduction!$B$43,1,0)</f>
        <v>1</v>
      </c>
      <c r="K1294" s="49">
        <f>IF(Table2[[#This Row],[Order Priority]]=Introduction!$B$44,1,0)</f>
        <v>0</v>
      </c>
      <c r="L1294" s="49">
        <f>IF(Table2[[#This Row],[Order Priority]]=Introduction!$B$45,1,0)</f>
        <v>0</v>
      </c>
      <c r="M1294" s="49">
        <f>IF(Table2[[#This Row],[Ship Mode]]=Introduction!$C$42,1,0)</f>
        <v>0</v>
      </c>
      <c r="N1294" s="48">
        <f>IF(Table2[[#This Row],[Ship Mode]]=Introduction!$C$44,1,0)</f>
        <v>1</v>
      </c>
      <c r="O1294" s="48">
        <f>IF(Table2[[#This Row],[Customer Segment]]=Introduction!$D$45,1,0)</f>
        <v>0</v>
      </c>
      <c r="P1294" s="48">
        <f>IF(Table2[[#This Row],[Customer Segment]]=Introduction!$D$42,1,0)</f>
        <v>0</v>
      </c>
      <c r="Q1294" s="48">
        <f>IF(Table2[[#This Row],[Customer Segment]]=Introduction!$D$44,1,0)</f>
        <v>0</v>
      </c>
      <c r="R1294" s="41">
        <v>77.540000000000006</v>
      </c>
      <c r="S12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customFormat="1" x14ac:dyDescent="0.2">
      <c r="A1295" s="1" t="s">
        <v>13</v>
      </c>
      <c r="B1295" s="1" t="s">
        <v>63</v>
      </c>
      <c r="C1295" s="1" t="s">
        <v>47</v>
      </c>
      <c r="D1295" s="46">
        <v>0.04</v>
      </c>
      <c r="E1295" s="46">
        <v>4.13</v>
      </c>
      <c r="F1295" s="46">
        <v>0.99</v>
      </c>
      <c r="G1295" s="46">
        <v>0.39</v>
      </c>
      <c r="H1295" s="46">
        <v>22.307700000000001</v>
      </c>
      <c r="I1295" s="49">
        <f>IF(Table2[[#This Row],[Order Priority]]=Introduction!$B$42,1,0)</f>
        <v>0</v>
      </c>
      <c r="J1295" s="49">
        <f>IF(Table2[[#This Row],[Order Priority]]=Introduction!$B$43,1,0)</f>
        <v>1</v>
      </c>
      <c r="K1295" s="49">
        <f>IF(Table2[[#This Row],[Order Priority]]=Introduction!$B$44,1,0)</f>
        <v>0</v>
      </c>
      <c r="L1295" s="49">
        <f>IF(Table2[[#This Row],[Order Priority]]=Introduction!$B$45,1,0)</f>
        <v>0</v>
      </c>
      <c r="M1295" s="49">
        <f>IF(Table2[[#This Row],[Ship Mode]]=Introduction!$C$42,1,0)</f>
        <v>0</v>
      </c>
      <c r="N1295" s="48">
        <f>IF(Table2[[#This Row],[Ship Mode]]=Introduction!$C$44,1,0)</f>
        <v>0</v>
      </c>
      <c r="O1295" s="48">
        <f>IF(Table2[[#This Row],[Customer Segment]]=Introduction!$D$45,1,0)</f>
        <v>0</v>
      </c>
      <c r="P1295" s="48">
        <f>IF(Table2[[#This Row],[Customer Segment]]=Introduction!$D$42,1,0)</f>
        <v>0</v>
      </c>
      <c r="Q1295" s="48">
        <f>IF(Table2[[#This Row],[Customer Segment]]=Introduction!$D$44,1,0)</f>
        <v>1</v>
      </c>
      <c r="R1295" s="38">
        <v>32.33</v>
      </c>
      <c r="S12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customFormat="1" x14ac:dyDescent="0.2">
      <c r="A1296" s="1" t="s">
        <v>13</v>
      </c>
      <c r="B1296" s="1" t="s">
        <v>14</v>
      </c>
      <c r="C1296" s="1" t="s">
        <v>47</v>
      </c>
      <c r="D1296" s="44">
        <v>0.06</v>
      </c>
      <c r="E1296" s="44">
        <v>55.48</v>
      </c>
      <c r="F1296" s="44">
        <v>14.3</v>
      </c>
      <c r="G1296" s="44">
        <v>0.37</v>
      </c>
      <c r="H1296" s="44">
        <v>443.02140000000003</v>
      </c>
      <c r="I1296" s="49">
        <f>IF(Table2[[#This Row],[Order Priority]]=Introduction!$B$42,1,0)</f>
        <v>0</v>
      </c>
      <c r="J1296" s="49">
        <f>IF(Table2[[#This Row],[Order Priority]]=Introduction!$B$43,1,0)</f>
        <v>1</v>
      </c>
      <c r="K1296" s="49">
        <f>IF(Table2[[#This Row],[Order Priority]]=Introduction!$B$44,1,0)</f>
        <v>0</v>
      </c>
      <c r="L1296" s="49">
        <f>IF(Table2[[#This Row],[Order Priority]]=Introduction!$B$45,1,0)</f>
        <v>0</v>
      </c>
      <c r="M1296" s="49">
        <f>IF(Table2[[#This Row],[Ship Mode]]=Introduction!$C$42,1,0)</f>
        <v>0</v>
      </c>
      <c r="N1296" s="48">
        <f>IF(Table2[[#This Row],[Ship Mode]]=Introduction!$C$44,1,0)</f>
        <v>1</v>
      </c>
      <c r="O1296" s="48">
        <f>IF(Table2[[#This Row],[Customer Segment]]=Introduction!$D$45,1,0)</f>
        <v>0</v>
      </c>
      <c r="P1296" s="48">
        <f>IF(Table2[[#This Row],[Customer Segment]]=Introduction!$D$42,1,0)</f>
        <v>0</v>
      </c>
      <c r="Q1296" s="48">
        <f>IF(Table2[[#This Row],[Customer Segment]]=Introduction!$D$44,1,0)</f>
        <v>1</v>
      </c>
      <c r="R1296" s="41">
        <v>642.05999999999995</v>
      </c>
      <c r="S12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customFormat="1" x14ac:dyDescent="0.2">
      <c r="A1297" s="1" t="s">
        <v>13</v>
      </c>
      <c r="B1297" s="1" t="s">
        <v>14</v>
      </c>
      <c r="C1297" s="1" t="s">
        <v>47</v>
      </c>
      <c r="D1297" s="46">
        <v>0.09</v>
      </c>
      <c r="E1297" s="46">
        <v>28.53</v>
      </c>
      <c r="F1297" s="46">
        <v>1.49</v>
      </c>
      <c r="G1297" s="46">
        <v>0.38</v>
      </c>
      <c r="H1297" s="46">
        <v>107.45462000000001</v>
      </c>
      <c r="I1297" s="49">
        <f>IF(Table2[[#This Row],[Order Priority]]=Introduction!$B$42,1,0)</f>
        <v>0</v>
      </c>
      <c r="J1297" s="49">
        <f>IF(Table2[[#This Row],[Order Priority]]=Introduction!$B$43,1,0)</f>
        <v>1</v>
      </c>
      <c r="K1297" s="49">
        <f>IF(Table2[[#This Row],[Order Priority]]=Introduction!$B$44,1,0)</f>
        <v>0</v>
      </c>
      <c r="L1297" s="49">
        <f>IF(Table2[[#This Row],[Order Priority]]=Introduction!$B$45,1,0)</f>
        <v>0</v>
      </c>
      <c r="M1297" s="49">
        <f>IF(Table2[[#This Row],[Ship Mode]]=Introduction!$C$42,1,0)</f>
        <v>0</v>
      </c>
      <c r="N1297" s="48">
        <f>IF(Table2[[#This Row],[Ship Mode]]=Introduction!$C$44,1,0)</f>
        <v>1</v>
      </c>
      <c r="O1297" s="48">
        <f>IF(Table2[[#This Row],[Customer Segment]]=Introduction!$D$45,1,0)</f>
        <v>0</v>
      </c>
      <c r="P1297" s="48">
        <f>IF(Table2[[#This Row],[Customer Segment]]=Introduction!$D$42,1,0)</f>
        <v>0</v>
      </c>
      <c r="Q1297" s="48">
        <f>IF(Table2[[#This Row],[Customer Segment]]=Introduction!$D$44,1,0)</f>
        <v>1</v>
      </c>
      <c r="R1297" s="38">
        <v>157.33000000000001</v>
      </c>
      <c r="S12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customFormat="1" x14ac:dyDescent="0.2">
      <c r="A1298" s="1" t="s">
        <v>23</v>
      </c>
      <c r="B1298" s="1" t="s">
        <v>63</v>
      </c>
      <c r="C1298" s="1" t="s">
        <v>3</v>
      </c>
      <c r="D1298" s="44">
        <v>0.06</v>
      </c>
      <c r="E1298" s="44">
        <v>3.34</v>
      </c>
      <c r="F1298" s="44">
        <v>7.49</v>
      </c>
      <c r="G1298" s="44">
        <v>0.54</v>
      </c>
      <c r="H1298" s="44">
        <v>-175.86</v>
      </c>
      <c r="I1298" s="49">
        <f>IF(Table2[[#This Row],[Order Priority]]=Introduction!$B$42,1,0)</f>
        <v>0</v>
      </c>
      <c r="J1298" s="49">
        <f>IF(Table2[[#This Row],[Order Priority]]=Introduction!$B$43,1,0)</f>
        <v>0</v>
      </c>
      <c r="K1298" s="49">
        <f>IF(Table2[[#This Row],[Order Priority]]=Introduction!$B$44,1,0)</f>
        <v>1</v>
      </c>
      <c r="L1298" s="49">
        <f>IF(Table2[[#This Row],[Order Priority]]=Introduction!$B$45,1,0)</f>
        <v>0</v>
      </c>
      <c r="M1298" s="49">
        <f>IF(Table2[[#This Row],[Ship Mode]]=Introduction!$C$42,1,0)</f>
        <v>0</v>
      </c>
      <c r="N1298" s="48">
        <f>IF(Table2[[#This Row],[Ship Mode]]=Introduction!$C$44,1,0)</f>
        <v>0</v>
      </c>
      <c r="O1298" s="48">
        <f>IF(Table2[[#This Row],[Customer Segment]]=Introduction!$D$45,1,0)</f>
        <v>1</v>
      </c>
      <c r="P1298" s="48">
        <f>IF(Table2[[#This Row],[Customer Segment]]=Introduction!$D$42,1,0)</f>
        <v>0</v>
      </c>
      <c r="Q1298" s="48">
        <f>IF(Table2[[#This Row],[Customer Segment]]=Introduction!$D$44,1,0)</f>
        <v>0</v>
      </c>
      <c r="R1298" s="41">
        <v>27.45</v>
      </c>
      <c r="S12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customFormat="1" x14ac:dyDescent="0.2">
      <c r="A1299" s="1" t="s">
        <v>92</v>
      </c>
      <c r="B1299" s="1" t="s">
        <v>2</v>
      </c>
      <c r="C1299" s="1" t="s">
        <v>3</v>
      </c>
      <c r="D1299" s="46">
        <v>0.09</v>
      </c>
      <c r="E1299" s="46">
        <v>130.97999999999999</v>
      </c>
      <c r="F1299" s="46">
        <v>30</v>
      </c>
      <c r="G1299" s="46">
        <v>0.78</v>
      </c>
      <c r="H1299" s="46">
        <v>-421.76</v>
      </c>
      <c r="I1299" s="49">
        <f>IF(Table2[[#This Row],[Order Priority]]=Introduction!$B$42,1,0)</f>
        <v>0</v>
      </c>
      <c r="J1299" s="49">
        <f>IF(Table2[[#This Row],[Order Priority]]=Introduction!$B$43,1,0)</f>
        <v>0</v>
      </c>
      <c r="K1299" s="49">
        <f>IF(Table2[[#This Row],[Order Priority]]=Introduction!$B$44,1,0)</f>
        <v>0</v>
      </c>
      <c r="L1299" s="49">
        <f>IF(Table2[[#This Row],[Order Priority]]=Introduction!$B$45,1,0)</f>
        <v>1</v>
      </c>
      <c r="M1299" s="49">
        <f>IF(Table2[[#This Row],[Ship Mode]]=Introduction!$C$42,1,0)</f>
        <v>1</v>
      </c>
      <c r="N1299" s="48">
        <f>IF(Table2[[#This Row],[Ship Mode]]=Introduction!$C$44,1,0)</f>
        <v>0</v>
      </c>
      <c r="O1299" s="48">
        <f>IF(Table2[[#This Row],[Customer Segment]]=Introduction!$D$45,1,0)</f>
        <v>1</v>
      </c>
      <c r="P1299" s="48">
        <f>IF(Table2[[#This Row],[Customer Segment]]=Introduction!$D$42,1,0)</f>
        <v>0</v>
      </c>
      <c r="Q1299" s="48">
        <f>IF(Table2[[#This Row],[Customer Segment]]=Introduction!$D$44,1,0)</f>
        <v>0</v>
      </c>
      <c r="R1299" s="38">
        <v>5258.94</v>
      </c>
      <c r="S12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customFormat="1" x14ac:dyDescent="0.2">
      <c r="A1300" s="1" t="s">
        <v>92</v>
      </c>
      <c r="B1300" s="1" t="s">
        <v>14</v>
      </c>
      <c r="C1300" s="1" t="s">
        <v>3</v>
      </c>
      <c r="D1300" s="44">
        <v>0.02</v>
      </c>
      <c r="E1300" s="44">
        <v>8.34</v>
      </c>
      <c r="F1300" s="44">
        <v>2.64</v>
      </c>
      <c r="G1300" s="44">
        <v>0.59</v>
      </c>
      <c r="H1300" s="44">
        <v>6.79</v>
      </c>
      <c r="I1300" s="49">
        <f>IF(Table2[[#This Row],[Order Priority]]=Introduction!$B$42,1,0)</f>
        <v>0</v>
      </c>
      <c r="J1300" s="49">
        <f>IF(Table2[[#This Row],[Order Priority]]=Introduction!$B$43,1,0)</f>
        <v>0</v>
      </c>
      <c r="K1300" s="49">
        <f>IF(Table2[[#This Row],[Order Priority]]=Introduction!$B$44,1,0)</f>
        <v>0</v>
      </c>
      <c r="L1300" s="49">
        <f>IF(Table2[[#This Row],[Order Priority]]=Introduction!$B$45,1,0)</f>
        <v>1</v>
      </c>
      <c r="M1300" s="49">
        <f>IF(Table2[[#This Row],[Ship Mode]]=Introduction!$C$42,1,0)</f>
        <v>0</v>
      </c>
      <c r="N1300" s="48">
        <f>IF(Table2[[#This Row],[Ship Mode]]=Introduction!$C$44,1,0)</f>
        <v>1</v>
      </c>
      <c r="O1300" s="48">
        <f>IF(Table2[[#This Row],[Customer Segment]]=Introduction!$D$45,1,0)</f>
        <v>1</v>
      </c>
      <c r="P1300" s="48">
        <f>IF(Table2[[#This Row],[Customer Segment]]=Introduction!$D$42,1,0)</f>
        <v>0</v>
      </c>
      <c r="Q1300" s="48">
        <f>IF(Table2[[#This Row],[Customer Segment]]=Introduction!$D$44,1,0)</f>
        <v>0</v>
      </c>
      <c r="R1300" s="41">
        <v>66.739999999999995</v>
      </c>
      <c r="S13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customFormat="1" x14ac:dyDescent="0.2">
      <c r="A1301" s="1" t="s">
        <v>92</v>
      </c>
      <c r="B1301" s="1" t="s">
        <v>2</v>
      </c>
      <c r="C1301" s="1" t="s">
        <v>3</v>
      </c>
      <c r="D1301" s="46">
        <v>0.09</v>
      </c>
      <c r="E1301" s="46">
        <v>130.97999999999999</v>
      </c>
      <c r="F1301" s="46">
        <v>30</v>
      </c>
      <c r="G1301" s="46">
        <v>0.78</v>
      </c>
      <c r="H1301" s="46">
        <v>-421.76</v>
      </c>
      <c r="I1301" s="49">
        <f>IF(Table2[[#This Row],[Order Priority]]=Introduction!$B$42,1,0)</f>
        <v>0</v>
      </c>
      <c r="J1301" s="49">
        <f>IF(Table2[[#This Row],[Order Priority]]=Introduction!$B$43,1,0)</f>
        <v>0</v>
      </c>
      <c r="K1301" s="49">
        <f>IF(Table2[[#This Row],[Order Priority]]=Introduction!$B$44,1,0)</f>
        <v>0</v>
      </c>
      <c r="L1301" s="49">
        <f>IF(Table2[[#This Row],[Order Priority]]=Introduction!$B$45,1,0)</f>
        <v>1</v>
      </c>
      <c r="M1301" s="49">
        <f>IF(Table2[[#This Row],[Ship Mode]]=Introduction!$C$42,1,0)</f>
        <v>1</v>
      </c>
      <c r="N1301" s="48">
        <f>IF(Table2[[#This Row],[Ship Mode]]=Introduction!$C$44,1,0)</f>
        <v>0</v>
      </c>
      <c r="O1301" s="48">
        <f>IF(Table2[[#This Row],[Customer Segment]]=Introduction!$D$45,1,0)</f>
        <v>1</v>
      </c>
      <c r="P1301" s="48">
        <f>IF(Table2[[#This Row],[Customer Segment]]=Introduction!$D$42,1,0)</f>
        <v>0</v>
      </c>
      <c r="Q1301" s="48">
        <f>IF(Table2[[#This Row],[Customer Segment]]=Introduction!$D$44,1,0)</f>
        <v>0</v>
      </c>
      <c r="R1301" s="38">
        <v>1282.67</v>
      </c>
      <c r="S13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customFormat="1" x14ac:dyDescent="0.2">
      <c r="A1302" s="1" t="s">
        <v>1</v>
      </c>
      <c r="B1302" s="1" t="s">
        <v>14</v>
      </c>
      <c r="C1302" s="1" t="s">
        <v>70</v>
      </c>
      <c r="D1302" s="44">
        <v>0.04</v>
      </c>
      <c r="E1302" s="44">
        <v>5.98</v>
      </c>
      <c r="F1302" s="44">
        <v>0.96</v>
      </c>
      <c r="G1302" s="44">
        <v>0.6</v>
      </c>
      <c r="H1302" s="44">
        <v>52.697600000000001</v>
      </c>
      <c r="I1302" s="49">
        <f>IF(Table2[[#This Row],[Order Priority]]=Introduction!$B$42,1,0)</f>
        <v>1</v>
      </c>
      <c r="J1302" s="49">
        <f>IF(Table2[[#This Row],[Order Priority]]=Introduction!$B$43,1,0)</f>
        <v>0</v>
      </c>
      <c r="K1302" s="49">
        <f>IF(Table2[[#This Row],[Order Priority]]=Introduction!$B$44,1,0)</f>
        <v>0</v>
      </c>
      <c r="L1302" s="49">
        <f>IF(Table2[[#This Row],[Order Priority]]=Introduction!$B$45,1,0)</f>
        <v>0</v>
      </c>
      <c r="M1302" s="49">
        <f>IF(Table2[[#This Row],[Ship Mode]]=Introduction!$C$42,1,0)</f>
        <v>0</v>
      </c>
      <c r="N1302" s="48">
        <f>IF(Table2[[#This Row],[Ship Mode]]=Introduction!$C$44,1,0)</f>
        <v>1</v>
      </c>
      <c r="O1302" s="48">
        <f>IF(Table2[[#This Row],[Customer Segment]]=Introduction!$D$45,1,0)</f>
        <v>0</v>
      </c>
      <c r="P1302" s="48">
        <f>IF(Table2[[#This Row],[Customer Segment]]=Introduction!$D$42,1,0)</f>
        <v>0</v>
      </c>
      <c r="Q1302" s="48">
        <f>IF(Table2[[#This Row],[Customer Segment]]=Introduction!$D$44,1,0)</f>
        <v>0</v>
      </c>
      <c r="R1302" s="41">
        <v>131.79</v>
      </c>
      <c r="S13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customFormat="1" x14ac:dyDescent="0.2">
      <c r="A1303" s="1" t="s">
        <v>1</v>
      </c>
      <c r="B1303" s="1" t="s">
        <v>14</v>
      </c>
      <c r="C1303" s="1" t="s">
        <v>70</v>
      </c>
      <c r="D1303" s="46">
        <v>0.01</v>
      </c>
      <c r="E1303" s="46">
        <v>20.99</v>
      </c>
      <c r="F1303" s="46">
        <v>0.99</v>
      </c>
      <c r="G1303" s="46">
        <v>0.56999999999999995</v>
      </c>
      <c r="H1303" s="46">
        <v>-78.194159999999997</v>
      </c>
      <c r="I1303" s="49">
        <f>IF(Table2[[#This Row],[Order Priority]]=Introduction!$B$42,1,0)</f>
        <v>1</v>
      </c>
      <c r="J1303" s="49">
        <f>IF(Table2[[#This Row],[Order Priority]]=Introduction!$B$43,1,0)</f>
        <v>0</v>
      </c>
      <c r="K1303" s="49">
        <f>IF(Table2[[#This Row],[Order Priority]]=Introduction!$B$44,1,0)</f>
        <v>0</v>
      </c>
      <c r="L1303" s="49">
        <f>IF(Table2[[#This Row],[Order Priority]]=Introduction!$B$45,1,0)</f>
        <v>0</v>
      </c>
      <c r="M1303" s="49">
        <f>IF(Table2[[#This Row],[Ship Mode]]=Introduction!$C$42,1,0)</f>
        <v>0</v>
      </c>
      <c r="N1303" s="48">
        <f>IF(Table2[[#This Row],[Ship Mode]]=Introduction!$C$44,1,0)</f>
        <v>1</v>
      </c>
      <c r="O1303" s="48">
        <f>IF(Table2[[#This Row],[Customer Segment]]=Introduction!$D$45,1,0)</f>
        <v>0</v>
      </c>
      <c r="P1303" s="48">
        <f>IF(Table2[[#This Row],[Customer Segment]]=Introduction!$D$42,1,0)</f>
        <v>0</v>
      </c>
      <c r="Q1303" s="48">
        <f>IF(Table2[[#This Row],[Customer Segment]]=Introduction!$D$44,1,0)</f>
        <v>0</v>
      </c>
      <c r="R1303" s="38">
        <v>35.33</v>
      </c>
      <c r="S13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customFormat="1" x14ac:dyDescent="0.2">
      <c r="A1304" s="1" t="s">
        <v>13</v>
      </c>
      <c r="B1304" s="1" t="s">
        <v>14</v>
      </c>
      <c r="C1304" s="1" t="s">
        <v>3</v>
      </c>
      <c r="D1304" s="44">
        <v>0.04</v>
      </c>
      <c r="E1304" s="44">
        <v>34.76</v>
      </c>
      <c r="F1304" s="44">
        <v>5.49</v>
      </c>
      <c r="G1304" s="44">
        <v>0.6</v>
      </c>
      <c r="H1304" s="44">
        <v>192.51689999999999</v>
      </c>
      <c r="I1304" s="49">
        <f>IF(Table2[[#This Row],[Order Priority]]=Introduction!$B$42,1,0)</f>
        <v>0</v>
      </c>
      <c r="J1304" s="49">
        <f>IF(Table2[[#This Row],[Order Priority]]=Introduction!$B$43,1,0)</f>
        <v>1</v>
      </c>
      <c r="K1304" s="49">
        <f>IF(Table2[[#This Row],[Order Priority]]=Introduction!$B$44,1,0)</f>
        <v>0</v>
      </c>
      <c r="L1304" s="49">
        <f>IF(Table2[[#This Row],[Order Priority]]=Introduction!$B$45,1,0)</f>
        <v>0</v>
      </c>
      <c r="M1304" s="49">
        <f>IF(Table2[[#This Row],[Ship Mode]]=Introduction!$C$42,1,0)</f>
        <v>0</v>
      </c>
      <c r="N1304" s="48">
        <f>IF(Table2[[#This Row],[Ship Mode]]=Introduction!$C$44,1,0)</f>
        <v>1</v>
      </c>
      <c r="O1304" s="48">
        <f>IF(Table2[[#This Row],[Customer Segment]]=Introduction!$D$45,1,0)</f>
        <v>1</v>
      </c>
      <c r="P1304" s="48">
        <f>IF(Table2[[#This Row],[Customer Segment]]=Introduction!$D$42,1,0)</f>
        <v>0</v>
      </c>
      <c r="Q1304" s="48">
        <f>IF(Table2[[#This Row],[Customer Segment]]=Introduction!$D$44,1,0)</f>
        <v>0</v>
      </c>
      <c r="R1304" s="41">
        <v>279.01</v>
      </c>
      <c r="S13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customFormat="1" x14ac:dyDescent="0.2">
      <c r="A1305" s="1" t="s">
        <v>92</v>
      </c>
      <c r="B1305" s="1" t="s">
        <v>14</v>
      </c>
      <c r="C1305" s="1" t="s">
        <v>3</v>
      </c>
      <c r="D1305" s="46">
        <v>0.03</v>
      </c>
      <c r="E1305" s="46">
        <v>35.99</v>
      </c>
      <c r="F1305" s="46">
        <v>5</v>
      </c>
      <c r="G1305" s="46">
        <v>0.85</v>
      </c>
      <c r="H1305" s="46">
        <v>-184.548</v>
      </c>
      <c r="I1305" s="49">
        <f>IF(Table2[[#This Row],[Order Priority]]=Introduction!$B$42,1,0)</f>
        <v>0</v>
      </c>
      <c r="J1305" s="49">
        <f>IF(Table2[[#This Row],[Order Priority]]=Introduction!$B$43,1,0)</f>
        <v>0</v>
      </c>
      <c r="K1305" s="49">
        <f>IF(Table2[[#This Row],[Order Priority]]=Introduction!$B$44,1,0)</f>
        <v>0</v>
      </c>
      <c r="L1305" s="49">
        <f>IF(Table2[[#This Row],[Order Priority]]=Introduction!$B$45,1,0)</f>
        <v>1</v>
      </c>
      <c r="M1305" s="49">
        <f>IF(Table2[[#This Row],[Ship Mode]]=Introduction!$C$42,1,0)</f>
        <v>0</v>
      </c>
      <c r="N1305" s="48">
        <f>IF(Table2[[#This Row],[Ship Mode]]=Introduction!$C$44,1,0)</f>
        <v>1</v>
      </c>
      <c r="O1305" s="48">
        <f>IF(Table2[[#This Row],[Customer Segment]]=Introduction!$D$45,1,0)</f>
        <v>1</v>
      </c>
      <c r="P1305" s="48">
        <f>IF(Table2[[#This Row],[Customer Segment]]=Introduction!$D$42,1,0)</f>
        <v>0</v>
      </c>
      <c r="Q1305" s="48">
        <f>IF(Table2[[#This Row],[Customer Segment]]=Introduction!$D$44,1,0)</f>
        <v>0</v>
      </c>
      <c r="R1305" s="38">
        <v>93.82</v>
      </c>
      <c r="S13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customFormat="1" x14ac:dyDescent="0.2">
      <c r="A1306" s="1" t="s">
        <v>92</v>
      </c>
      <c r="B1306" s="1" t="s">
        <v>2</v>
      </c>
      <c r="C1306" s="1" t="s">
        <v>70</v>
      </c>
      <c r="D1306" s="44">
        <v>0.02</v>
      </c>
      <c r="E1306" s="44">
        <v>95.95</v>
      </c>
      <c r="F1306" s="44">
        <v>74.349999999999994</v>
      </c>
      <c r="G1306" s="44">
        <v>0.56999999999999995</v>
      </c>
      <c r="H1306" s="44">
        <v>636.52200000000005</v>
      </c>
      <c r="I1306" s="49">
        <f>IF(Table2[[#This Row],[Order Priority]]=Introduction!$B$42,1,0)</f>
        <v>0</v>
      </c>
      <c r="J1306" s="49">
        <f>IF(Table2[[#This Row],[Order Priority]]=Introduction!$B$43,1,0)</f>
        <v>0</v>
      </c>
      <c r="K1306" s="49">
        <f>IF(Table2[[#This Row],[Order Priority]]=Introduction!$B$44,1,0)</f>
        <v>0</v>
      </c>
      <c r="L1306" s="49">
        <f>IF(Table2[[#This Row],[Order Priority]]=Introduction!$B$45,1,0)</f>
        <v>1</v>
      </c>
      <c r="M1306" s="49">
        <f>IF(Table2[[#This Row],[Ship Mode]]=Introduction!$C$42,1,0)</f>
        <v>1</v>
      </c>
      <c r="N1306" s="48">
        <f>IF(Table2[[#This Row],[Ship Mode]]=Introduction!$C$44,1,0)</f>
        <v>0</v>
      </c>
      <c r="O1306" s="48">
        <f>IF(Table2[[#This Row],[Customer Segment]]=Introduction!$D$45,1,0)</f>
        <v>0</v>
      </c>
      <c r="P1306" s="48">
        <f>IF(Table2[[#This Row],[Customer Segment]]=Introduction!$D$42,1,0)</f>
        <v>0</v>
      </c>
      <c r="Q1306" s="48">
        <f>IF(Table2[[#This Row],[Customer Segment]]=Introduction!$D$44,1,0)</f>
        <v>0</v>
      </c>
      <c r="R1306" s="41">
        <v>1377.46</v>
      </c>
      <c r="S13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customFormat="1" x14ac:dyDescent="0.2">
      <c r="A1307" s="1" t="s">
        <v>92</v>
      </c>
      <c r="B1307" s="1" t="s">
        <v>14</v>
      </c>
      <c r="C1307" s="1" t="s">
        <v>47</v>
      </c>
      <c r="D1307" s="46">
        <v>0.02</v>
      </c>
      <c r="E1307" s="46">
        <v>28.53</v>
      </c>
      <c r="F1307" s="46">
        <v>1.49</v>
      </c>
      <c r="G1307" s="46">
        <v>0.38</v>
      </c>
      <c r="H1307" s="46">
        <v>1.992</v>
      </c>
      <c r="I1307" s="49">
        <f>IF(Table2[[#This Row],[Order Priority]]=Introduction!$B$42,1,0)</f>
        <v>0</v>
      </c>
      <c r="J1307" s="49">
        <f>IF(Table2[[#This Row],[Order Priority]]=Introduction!$B$43,1,0)</f>
        <v>0</v>
      </c>
      <c r="K1307" s="49">
        <f>IF(Table2[[#This Row],[Order Priority]]=Introduction!$B$44,1,0)</f>
        <v>0</v>
      </c>
      <c r="L1307" s="49">
        <f>IF(Table2[[#This Row],[Order Priority]]=Introduction!$B$45,1,0)</f>
        <v>1</v>
      </c>
      <c r="M1307" s="49">
        <f>IF(Table2[[#This Row],[Ship Mode]]=Introduction!$C$42,1,0)</f>
        <v>0</v>
      </c>
      <c r="N1307" s="48">
        <f>IF(Table2[[#This Row],[Ship Mode]]=Introduction!$C$44,1,0)</f>
        <v>1</v>
      </c>
      <c r="O1307" s="48">
        <f>IF(Table2[[#This Row],[Customer Segment]]=Introduction!$D$45,1,0)</f>
        <v>0</v>
      </c>
      <c r="P1307" s="48">
        <f>IF(Table2[[#This Row],[Customer Segment]]=Introduction!$D$42,1,0)</f>
        <v>0</v>
      </c>
      <c r="Q1307" s="48">
        <f>IF(Table2[[#This Row],[Customer Segment]]=Introduction!$D$44,1,0)</f>
        <v>1</v>
      </c>
      <c r="R1307" s="38">
        <v>513.33000000000004</v>
      </c>
      <c r="S13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customFormat="1" x14ac:dyDescent="0.2">
      <c r="A1308" s="1" t="s">
        <v>92</v>
      </c>
      <c r="B1308" s="1" t="s">
        <v>14</v>
      </c>
      <c r="C1308" s="1" t="s">
        <v>15</v>
      </c>
      <c r="D1308" s="44">
        <v>0.08</v>
      </c>
      <c r="E1308" s="44">
        <v>125.99</v>
      </c>
      <c r="F1308" s="44">
        <v>7.69</v>
      </c>
      <c r="G1308" s="44">
        <v>0.59</v>
      </c>
      <c r="H1308" s="44">
        <v>374.625</v>
      </c>
      <c r="I1308" s="49">
        <f>IF(Table2[[#This Row],[Order Priority]]=Introduction!$B$42,1,0)</f>
        <v>0</v>
      </c>
      <c r="J1308" s="49">
        <f>IF(Table2[[#This Row],[Order Priority]]=Introduction!$B$43,1,0)</f>
        <v>0</v>
      </c>
      <c r="K1308" s="49">
        <f>IF(Table2[[#This Row],[Order Priority]]=Introduction!$B$44,1,0)</f>
        <v>0</v>
      </c>
      <c r="L1308" s="49">
        <f>IF(Table2[[#This Row],[Order Priority]]=Introduction!$B$45,1,0)</f>
        <v>1</v>
      </c>
      <c r="M1308" s="49">
        <f>IF(Table2[[#This Row],[Ship Mode]]=Introduction!$C$42,1,0)</f>
        <v>0</v>
      </c>
      <c r="N1308" s="48">
        <f>IF(Table2[[#This Row],[Ship Mode]]=Introduction!$C$44,1,0)</f>
        <v>1</v>
      </c>
      <c r="O1308" s="48">
        <f>IF(Table2[[#This Row],[Customer Segment]]=Introduction!$D$45,1,0)</f>
        <v>0</v>
      </c>
      <c r="P1308" s="48">
        <f>IF(Table2[[#This Row],[Customer Segment]]=Introduction!$D$42,1,0)</f>
        <v>1</v>
      </c>
      <c r="Q1308" s="48">
        <f>IF(Table2[[#This Row],[Customer Segment]]=Introduction!$D$44,1,0)</f>
        <v>0</v>
      </c>
      <c r="R1308" s="41">
        <v>710.36</v>
      </c>
      <c r="S13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customFormat="1" x14ac:dyDescent="0.2">
      <c r="A1309" s="1" t="s">
        <v>46</v>
      </c>
      <c r="B1309" s="1" t="s">
        <v>14</v>
      </c>
      <c r="C1309" s="1" t="s">
        <v>15</v>
      </c>
      <c r="D1309" s="46">
        <v>0.02</v>
      </c>
      <c r="E1309" s="46">
        <v>15.57</v>
      </c>
      <c r="F1309" s="46">
        <v>1.39</v>
      </c>
      <c r="G1309" s="46">
        <v>0.38</v>
      </c>
      <c r="H1309" s="46">
        <v>23.5428</v>
      </c>
      <c r="I1309" s="49">
        <f>IF(Table2[[#This Row],[Order Priority]]=Introduction!$B$42,1,0)</f>
        <v>0</v>
      </c>
      <c r="J1309" s="49">
        <f>IF(Table2[[#This Row],[Order Priority]]=Introduction!$B$43,1,0)</f>
        <v>0</v>
      </c>
      <c r="K1309" s="49">
        <f>IF(Table2[[#This Row],[Order Priority]]=Introduction!$B$44,1,0)</f>
        <v>0</v>
      </c>
      <c r="L1309" s="49">
        <f>IF(Table2[[#This Row],[Order Priority]]=Introduction!$B$45,1,0)</f>
        <v>0</v>
      </c>
      <c r="M1309" s="49">
        <f>IF(Table2[[#This Row],[Ship Mode]]=Introduction!$C$42,1,0)</f>
        <v>0</v>
      </c>
      <c r="N1309" s="48">
        <f>IF(Table2[[#This Row],[Ship Mode]]=Introduction!$C$44,1,0)</f>
        <v>1</v>
      </c>
      <c r="O1309" s="48">
        <f>IF(Table2[[#This Row],[Customer Segment]]=Introduction!$D$45,1,0)</f>
        <v>0</v>
      </c>
      <c r="P1309" s="48">
        <f>IF(Table2[[#This Row],[Customer Segment]]=Introduction!$D$42,1,0)</f>
        <v>1</v>
      </c>
      <c r="Q1309" s="48">
        <f>IF(Table2[[#This Row],[Customer Segment]]=Introduction!$D$44,1,0)</f>
        <v>0</v>
      </c>
      <c r="R1309" s="38">
        <v>46.23</v>
      </c>
      <c r="S13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customFormat="1" x14ac:dyDescent="0.2">
      <c r="A1310" s="1" t="s">
        <v>46</v>
      </c>
      <c r="B1310" s="1" t="s">
        <v>14</v>
      </c>
      <c r="C1310" s="1" t="s">
        <v>15</v>
      </c>
      <c r="D1310" s="44">
        <v>0.02</v>
      </c>
      <c r="E1310" s="44">
        <v>20.89</v>
      </c>
      <c r="F1310" s="44">
        <v>11.52</v>
      </c>
      <c r="G1310" s="44">
        <v>0.83</v>
      </c>
      <c r="H1310" s="44">
        <v>-276.11279999999999</v>
      </c>
      <c r="I1310" s="49">
        <f>IF(Table2[[#This Row],[Order Priority]]=Introduction!$B$42,1,0)</f>
        <v>0</v>
      </c>
      <c r="J1310" s="49">
        <f>IF(Table2[[#This Row],[Order Priority]]=Introduction!$B$43,1,0)</f>
        <v>0</v>
      </c>
      <c r="K1310" s="49">
        <f>IF(Table2[[#This Row],[Order Priority]]=Introduction!$B$44,1,0)</f>
        <v>0</v>
      </c>
      <c r="L1310" s="49">
        <f>IF(Table2[[#This Row],[Order Priority]]=Introduction!$B$45,1,0)</f>
        <v>0</v>
      </c>
      <c r="M1310" s="49">
        <f>IF(Table2[[#This Row],[Ship Mode]]=Introduction!$C$42,1,0)</f>
        <v>0</v>
      </c>
      <c r="N1310" s="48">
        <f>IF(Table2[[#This Row],[Ship Mode]]=Introduction!$C$44,1,0)</f>
        <v>1</v>
      </c>
      <c r="O1310" s="48">
        <f>IF(Table2[[#This Row],[Customer Segment]]=Introduction!$D$45,1,0)</f>
        <v>0</v>
      </c>
      <c r="P1310" s="48">
        <f>IF(Table2[[#This Row],[Customer Segment]]=Introduction!$D$42,1,0)</f>
        <v>1</v>
      </c>
      <c r="Q1310" s="48">
        <f>IF(Table2[[#This Row],[Customer Segment]]=Introduction!$D$44,1,0)</f>
        <v>0</v>
      </c>
      <c r="R1310" s="41">
        <v>279.27999999999997</v>
      </c>
      <c r="S13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customFormat="1" x14ac:dyDescent="0.2">
      <c r="A1311" s="1" t="s">
        <v>46</v>
      </c>
      <c r="B1311" s="1" t="s">
        <v>63</v>
      </c>
      <c r="C1311" s="1" t="s">
        <v>15</v>
      </c>
      <c r="D1311" s="46">
        <v>0.06</v>
      </c>
      <c r="E1311" s="46">
        <v>5.38</v>
      </c>
      <c r="F1311" s="46">
        <v>5.24</v>
      </c>
      <c r="G1311" s="46">
        <v>0.36</v>
      </c>
      <c r="H1311" s="46">
        <v>-64.670940000000002</v>
      </c>
      <c r="I1311" s="49">
        <f>IF(Table2[[#This Row],[Order Priority]]=Introduction!$B$42,1,0)</f>
        <v>0</v>
      </c>
      <c r="J1311" s="49">
        <f>IF(Table2[[#This Row],[Order Priority]]=Introduction!$B$43,1,0)</f>
        <v>0</v>
      </c>
      <c r="K1311" s="49">
        <f>IF(Table2[[#This Row],[Order Priority]]=Introduction!$B$44,1,0)</f>
        <v>0</v>
      </c>
      <c r="L1311" s="49">
        <f>IF(Table2[[#This Row],[Order Priority]]=Introduction!$B$45,1,0)</f>
        <v>0</v>
      </c>
      <c r="M1311" s="49">
        <f>IF(Table2[[#This Row],[Ship Mode]]=Introduction!$C$42,1,0)</f>
        <v>0</v>
      </c>
      <c r="N1311" s="48">
        <f>IF(Table2[[#This Row],[Ship Mode]]=Introduction!$C$44,1,0)</f>
        <v>0</v>
      </c>
      <c r="O1311" s="48">
        <f>IF(Table2[[#This Row],[Customer Segment]]=Introduction!$D$45,1,0)</f>
        <v>0</v>
      </c>
      <c r="P1311" s="48">
        <f>IF(Table2[[#This Row],[Customer Segment]]=Introduction!$D$42,1,0)</f>
        <v>1</v>
      </c>
      <c r="Q1311" s="48">
        <f>IF(Table2[[#This Row],[Customer Segment]]=Introduction!$D$44,1,0)</f>
        <v>0</v>
      </c>
      <c r="R1311" s="38">
        <v>81.819999999999993</v>
      </c>
      <c r="S13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customFormat="1" x14ac:dyDescent="0.2">
      <c r="A1312" s="1" t="s">
        <v>46</v>
      </c>
      <c r="B1312" s="1" t="s">
        <v>14</v>
      </c>
      <c r="C1312" s="1" t="s">
        <v>15</v>
      </c>
      <c r="D1312" s="44">
        <v>0.03</v>
      </c>
      <c r="E1312" s="44">
        <v>7.35</v>
      </c>
      <c r="F1312" s="44">
        <v>5.96</v>
      </c>
      <c r="G1312" s="44">
        <v>0.38</v>
      </c>
      <c r="H1312" s="44">
        <v>-11.113200000000001</v>
      </c>
      <c r="I1312" s="49">
        <f>IF(Table2[[#This Row],[Order Priority]]=Introduction!$B$42,1,0)</f>
        <v>0</v>
      </c>
      <c r="J1312" s="49">
        <f>IF(Table2[[#This Row],[Order Priority]]=Introduction!$B$43,1,0)</f>
        <v>0</v>
      </c>
      <c r="K1312" s="49">
        <f>IF(Table2[[#This Row],[Order Priority]]=Introduction!$B$44,1,0)</f>
        <v>0</v>
      </c>
      <c r="L1312" s="49">
        <f>IF(Table2[[#This Row],[Order Priority]]=Introduction!$B$45,1,0)</f>
        <v>0</v>
      </c>
      <c r="M1312" s="49">
        <f>IF(Table2[[#This Row],[Ship Mode]]=Introduction!$C$42,1,0)</f>
        <v>0</v>
      </c>
      <c r="N1312" s="48">
        <f>IF(Table2[[#This Row],[Ship Mode]]=Introduction!$C$44,1,0)</f>
        <v>1</v>
      </c>
      <c r="O1312" s="48">
        <f>IF(Table2[[#This Row],[Customer Segment]]=Introduction!$D$45,1,0)</f>
        <v>0</v>
      </c>
      <c r="P1312" s="48">
        <f>IF(Table2[[#This Row],[Customer Segment]]=Introduction!$D$42,1,0)</f>
        <v>1</v>
      </c>
      <c r="Q1312" s="48">
        <f>IF(Table2[[#This Row],[Customer Segment]]=Introduction!$D$44,1,0)</f>
        <v>0</v>
      </c>
      <c r="R1312" s="41">
        <v>13.16</v>
      </c>
      <c r="S13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customFormat="1" x14ac:dyDescent="0.2">
      <c r="A1313" s="1" t="s">
        <v>1</v>
      </c>
      <c r="B1313" s="1" t="s">
        <v>63</v>
      </c>
      <c r="C1313" s="1" t="s">
        <v>15</v>
      </c>
      <c r="D1313" s="46">
        <v>0.06</v>
      </c>
      <c r="E1313" s="46">
        <v>65.989999999999995</v>
      </c>
      <c r="F1313" s="46">
        <v>8.8000000000000007</v>
      </c>
      <c r="G1313" s="46">
        <v>0.57999999999999996</v>
      </c>
      <c r="H1313" s="46">
        <v>288.08999999999997</v>
      </c>
      <c r="I1313" s="49">
        <f>IF(Table2[[#This Row],[Order Priority]]=Introduction!$B$42,1,0)</f>
        <v>1</v>
      </c>
      <c r="J1313" s="49">
        <f>IF(Table2[[#This Row],[Order Priority]]=Introduction!$B$43,1,0)</f>
        <v>0</v>
      </c>
      <c r="K1313" s="49">
        <f>IF(Table2[[#This Row],[Order Priority]]=Introduction!$B$44,1,0)</f>
        <v>0</v>
      </c>
      <c r="L1313" s="49">
        <f>IF(Table2[[#This Row],[Order Priority]]=Introduction!$B$45,1,0)</f>
        <v>0</v>
      </c>
      <c r="M1313" s="49">
        <f>IF(Table2[[#This Row],[Ship Mode]]=Introduction!$C$42,1,0)</f>
        <v>0</v>
      </c>
      <c r="N1313" s="48">
        <f>IF(Table2[[#This Row],[Ship Mode]]=Introduction!$C$44,1,0)</f>
        <v>0</v>
      </c>
      <c r="O1313" s="48">
        <f>IF(Table2[[#This Row],[Customer Segment]]=Introduction!$D$45,1,0)</f>
        <v>0</v>
      </c>
      <c r="P1313" s="48">
        <f>IF(Table2[[#This Row],[Customer Segment]]=Introduction!$D$42,1,0)</f>
        <v>1</v>
      </c>
      <c r="Q1313" s="48">
        <f>IF(Table2[[#This Row],[Customer Segment]]=Introduction!$D$44,1,0)</f>
        <v>0</v>
      </c>
      <c r="R1313" s="38">
        <v>506.38</v>
      </c>
      <c r="S13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customFormat="1" x14ac:dyDescent="0.2">
      <c r="A1314" s="1" t="s">
        <v>1</v>
      </c>
      <c r="B1314" s="1" t="s">
        <v>63</v>
      </c>
      <c r="C1314" s="1" t="s">
        <v>15</v>
      </c>
      <c r="D1314" s="44">
        <v>0</v>
      </c>
      <c r="E1314" s="44">
        <v>195.99</v>
      </c>
      <c r="F1314" s="44">
        <v>4.2</v>
      </c>
      <c r="G1314" s="44">
        <v>0.56999999999999995</v>
      </c>
      <c r="H1314" s="44">
        <v>719.47680000000003</v>
      </c>
      <c r="I1314" s="49">
        <f>IF(Table2[[#This Row],[Order Priority]]=Introduction!$B$42,1,0)</f>
        <v>1</v>
      </c>
      <c r="J1314" s="49">
        <f>IF(Table2[[#This Row],[Order Priority]]=Introduction!$B$43,1,0)</f>
        <v>0</v>
      </c>
      <c r="K1314" s="49">
        <f>IF(Table2[[#This Row],[Order Priority]]=Introduction!$B$44,1,0)</f>
        <v>0</v>
      </c>
      <c r="L1314" s="49">
        <f>IF(Table2[[#This Row],[Order Priority]]=Introduction!$B$45,1,0)</f>
        <v>0</v>
      </c>
      <c r="M1314" s="49">
        <f>IF(Table2[[#This Row],[Ship Mode]]=Introduction!$C$42,1,0)</f>
        <v>0</v>
      </c>
      <c r="N1314" s="48">
        <f>IF(Table2[[#This Row],[Ship Mode]]=Introduction!$C$44,1,0)</f>
        <v>0</v>
      </c>
      <c r="O1314" s="48">
        <f>IF(Table2[[#This Row],[Customer Segment]]=Introduction!$D$45,1,0)</f>
        <v>0</v>
      </c>
      <c r="P1314" s="48">
        <f>IF(Table2[[#This Row],[Customer Segment]]=Introduction!$D$42,1,0)</f>
        <v>1</v>
      </c>
      <c r="Q1314" s="48">
        <f>IF(Table2[[#This Row],[Customer Segment]]=Introduction!$D$44,1,0)</f>
        <v>0</v>
      </c>
      <c r="R1314" s="41">
        <v>1042.72</v>
      </c>
      <c r="S13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customFormat="1" x14ac:dyDescent="0.2">
      <c r="A1315" s="1" t="s">
        <v>1</v>
      </c>
      <c r="B1315" s="1" t="s">
        <v>63</v>
      </c>
      <c r="C1315" s="1" t="s">
        <v>15</v>
      </c>
      <c r="D1315" s="46">
        <v>0.06</v>
      </c>
      <c r="E1315" s="46">
        <v>65.989999999999995</v>
      </c>
      <c r="F1315" s="46">
        <v>8.8000000000000007</v>
      </c>
      <c r="G1315" s="46">
        <v>0.57999999999999996</v>
      </c>
      <c r="H1315" s="46">
        <v>288.08999999999997</v>
      </c>
      <c r="I1315" s="49">
        <f>IF(Table2[[#This Row],[Order Priority]]=Introduction!$B$42,1,0)</f>
        <v>1</v>
      </c>
      <c r="J1315" s="49">
        <f>IF(Table2[[#This Row],[Order Priority]]=Introduction!$B$43,1,0)</f>
        <v>0</v>
      </c>
      <c r="K1315" s="49">
        <f>IF(Table2[[#This Row],[Order Priority]]=Introduction!$B$44,1,0)</f>
        <v>0</v>
      </c>
      <c r="L1315" s="49">
        <f>IF(Table2[[#This Row],[Order Priority]]=Introduction!$B$45,1,0)</f>
        <v>0</v>
      </c>
      <c r="M1315" s="49">
        <f>IF(Table2[[#This Row],[Ship Mode]]=Introduction!$C$42,1,0)</f>
        <v>0</v>
      </c>
      <c r="N1315" s="48">
        <f>IF(Table2[[#This Row],[Ship Mode]]=Introduction!$C$44,1,0)</f>
        <v>0</v>
      </c>
      <c r="O1315" s="48">
        <f>IF(Table2[[#This Row],[Customer Segment]]=Introduction!$D$45,1,0)</f>
        <v>0</v>
      </c>
      <c r="P1315" s="48">
        <f>IF(Table2[[#This Row],[Customer Segment]]=Introduction!$D$42,1,0)</f>
        <v>1</v>
      </c>
      <c r="Q1315" s="48">
        <f>IF(Table2[[#This Row],[Customer Segment]]=Introduction!$D$44,1,0)</f>
        <v>0</v>
      </c>
      <c r="R1315" s="38">
        <v>1912.98</v>
      </c>
      <c r="S13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customFormat="1" x14ac:dyDescent="0.2">
      <c r="A1316" s="1" t="s">
        <v>1</v>
      </c>
      <c r="B1316" s="1" t="s">
        <v>63</v>
      </c>
      <c r="C1316" s="1" t="s">
        <v>15</v>
      </c>
      <c r="D1316" s="44">
        <v>0</v>
      </c>
      <c r="E1316" s="44">
        <v>195.99</v>
      </c>
      <c r="F1316" s="44">
        <v>4.2</v>
      </c>
      <c r="G1316" s="44">
        <v>0.56999999999999995</v>
      </c>
      <c r="H1316" s="44">
        <v>1030.509</v>
      </c>
      <c r="I1316" s="49">
        <f>IF(Table2[[#This Row],[Order Priority]]=Introduction!$B$42,1,0)</f>
        <v>1</v>
      </c>
      <c r="J1316" s="49">
        <f>IF(Table2[[#This Row],[Order Priority]]=Introduction!$B$43,1,0)</f>
        <v>0</v>
      </c>
      <c r="K1316" s="49">
        <f>IF(Table2[[#This Row],[Order Priority]]=Introduction!$B$44,1,0)</f>
        <v>0</v>
      </c>
      <c r="L1316" s="49">
        <f>IF(Table2[[#This Row],[Order Priority]]=Introduction!$B$45,1,0)</f>
        <v>0</v>
      </c>
      <c r="M1316" s="49">
        <f>IF(Table2[[#This Row],[Ship Mode]]=Introduction!$C$42,1,0)</f>
        <v>0</v>
      </c>
      <c r="N1316" s="48">
        <f>IF(Table2[[#This Row],[Ship Mode]]=Introduction!$C$44,1,0)</f>
        <v>0</v>
      </c>
      <c r="O1316" s="48">
        <f>IF(Table2[[#This Row],[Customer Segment]]=Introduction!$D$45,1,0)</f>
        <v>0</v>
      </c>
      <c r="P1316" s="48">
        <f>IF(Table2[[#This Row],[Customer Segment]]=Introduction!$D$42,1,0)</f>
        <v>1</v>
      </c>
      <c r="Q1316" s="48">
        <f>IF(Table2[[#This Row],[Customer Segment]]=Introduction!$D$44,1,0)</f>
        <v>0</v>
      </c>
      <c r="R1316" s="41">
        <v>4170.87</v>
      </c>
      <c r="S13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customFormat="1" x14ac:dyDescent="0.2">
      <c r="A1317" s="1" t="s">
        <v>1</v>
      </c>
      <c r="B1317" s="1" t="s">
        <v>14</v>
      </c>
      <c r="C1317" s="1" t="s">
        <v>70</v>
      </c>
      <c r="D1317" s="46">
        <v>0.06</v>
      </c>
      <c r="E1317" s="46">
        <v>1.26</v>
      </c>
      <c r="F1317" s="46">
        <v>0.7</v>
      </c>
      <c r="G1317" s="46">
        <v>0.81</v>
      </c>
      <c r="H1317" s="46">
        <v>-6.6096000000000004</v>
      </c>
      <c r="I1317" s="49">
        <f>IF(Table2[[#This Row],[Order Priority]]=Introduction!$B$42,1,0)</f>
        <v>1</v>
      </c>
      <c r="J1317" s="49">
        <f>IF(Table2[[#This Row],[Order Priority]]=Introduction!$B$43,1,0)</f>
        <v>0</v>
      </c>
      <c r="K1317" s="49">
        <f>IF(Table2[[#This Row],[Order Priority]]=Introduction!$B$44,1,0)</f>
        <v>0</v>
      </c>
      <c r="L1317" s="49">
        <f>IF(Table2[[#This Row],[Order Priority]]=Introduction!$B$45,1,0)</f>
        <v>0</v>
      </c>
      <c r="M1317" s="49">
        <f>IF(Table2[[#This Row],[Ship Mode]]=Introduction!$C$42,1,0)</f>
        <v>0</v>
      </c>
      <c r="N1317" s="48">
        <f>IF(Table2[[#This Row],[Ship Mode]]=Introduction!$C$44,1,0)</f>
        <v>1</v>
      </c>
      <c r="O1317" s="48">
        <f>IF(Table2[[#This Row],[Customer Segment]]=Introduction!$D$45,1,0)</f>
        <v>0</v>
      </c>
      <c r="P1317" s="48">
        <f>IF(Table2[[#This Row],[Customer Segment]]=Introduction!$D$42,1,0)</f>
        <v>0</v>
      </c>
      <c r="Q1317" s="48">
        <f>IF(Table2[[#This Row],[Customer Segment]]=Introduction!$D$44,1,0)</f>
        <v>0</v>
      </c>
      <c r="R1317" s="38">
        <v>5.28</v>
      </c>
      <c r="S13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customFormat="1" x14ac:dyDescent="0.2">
      <c r="A1318" s="1" t="s">
        <v>1</v>
      </c>
      <c r="B1318" s="1" t="s">
        <v>14</v>
      </c>
      <c r="C1318" s="1" t="s">
        <v>70</v>
      </c>
      <c r="D1318" s="44">
        <v>0.06</v>
      </c>
      <c r="E1318" s="44">
        <v>1.76</v>
      </c>
      <c r="F1318" s="44">
        <v>0.7</v>
      </c>
      <c r="G1318" s="44">
        <v>0.56000000000000005</v>
      </c>
      <c r="H1318" s="44">
        <v>1.2236</v>
      </c>
      <c r="I1318" s="49">
        <f>IF(Table2[[#This Row],[Order Priority]]=Introduction!$B$42,1,0)</f>
        <v>1</v>
      </c>
      <c r="J1318" s="49">
        <f>IF(Table2[[#This Row],[Order Priority]]=Introduction!$B$43,1,0)</f>
        <v>0</v>
      </c>
      <c r="K1318" s="49">
        <f>IF(Table2[[#This Row],[Order Priority]]=Introduction!$B$44,1,0)</f>
        <v>0</v>
      </c>
      <c r="L1318" s="49">
        <f>IF(Table2[[#This Row],[Order Priority]]=Introduction!$B$45,1,0)</f>
        <v>0</v>
      </c>
      <c r="M1318" s="49">
        <f>IF(Table2[[#This Row],[Ship Mode]]=Introduction!$C$42,1,0)</f>
        <v>0</v>
      </c>
      <c r="N1318" s="48">
        <f>IF(Table2[[#This Row],[Ship Mode]]=Introduction!$C$44,1,0)</f>
        <v>1</v>
      </c>
      <c r="O1318" s="48">
        <f>IF(Table2[[#This Row],[Customer Segment]]=Introduction!$D$45,1,0)</f>
        <v>0</v>
      </c>
      <c r="P1318" s="48">
        <f>IF(Table2[[#This Row],[Customer Segment]]=Introduction!$D$42,1,0)</f>
        <v>0</v>
      </c>
      <c r="Q1318" s="48">
        <f>IF(Table2[[#This Row],[Customer Segment]]=Introduction!$D$44,1,0)</f>
        <v>0</v>
      </c>
      <c r="R1318" s="41">
        <v>39.26</v>
      </c>
      <c r="S13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customFormat="1" x14ac:dyDescent="0.2">
      <c r="A1319" s="1" t="s">
        <v>1</v>
      </c>
      <c r="B1319" s="1" t="s">
        <v>14</v>
      </c>
      <c r="C1319" s="1" t="s">
        <v>70</v>
      </c>
      <c r="D1319" s="46">
        <v>0.02</v>
      </c>
      <c r="E1319" s="46">
        <v>24.98</v>
      </c>
      <c r="F1319" s="46">
        <v>8.7899999999999991</v>
      </c>
      <c r="G1319" s="46">
        <v>0.66</v>
      </c>
      <c r="H1319" s="46">
        <v>4.3148</v>
      </c>
      <c r="I1319" s="49">
        <f>IF(Table2[[#This Row],[Order Priority]]=Introduction!$B$42,1,0)</f>
        <v>1</v>
      </c>
      <c r="J1319" s="49">
        <f>IF(Table2[[#This Row],[Order Priority]]=Introduction!$B$43,1,0)</f>
        <v>0</v>
      </c>
      <c r="K1319" s="49">
        <f>IF(Table2[[#This Row],[Order Priority]]=Introduction!$B$44,1,0)</f>
        <v>0</v>
      </c>
      <c r="L1319" s="49">
        <f>IF(Table2[[#This Row],[Order Priority]]=Introduction!$B$45,1,0)</f>
        <v>0</v>
      </c>
      <c r="M1319" s="49">
        <f>IF(Table2[[#This Row],[Ship Mode]]=Introduction!$C$42,1,0)</f>
        <v>0</v>
      </c>
      <c r="N1319" s="48">
        <f>IF(Table2[[#This Row],[Ship Mode]]=Introduction!$C$44,1,0)</f>
        <v>1</v>
      </c>
      <c r="O1319" s="48">
        <f>IF(Table2[[#This Row],[Customer Segment]]=Introduction!$D$45,1,0)</f>
        <v>0</v>
      </c>
      <c r="P1319" s="48">
        <f>IF(Table2[[#This Row],[Customer Segment]]=Introduction!$D$42,1,0)</f>
        <v>0</v>
      </c>
      <c r="Q1319" s="48">
        <f>IF(Table2[[#This Row],[Customer Segment]]=Introduction!$D$44,1,0)</f>
        <v>0</v>
      </c>
      <c r="R1319" s="38">
        <v>606.51</v>
      </c>
      <c r="S13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customFormat="1" x14ac:dyDescent="0.2">
      <c r="A1320" s="1" t="s">
        <v>1</v>
      </c>
      <c r="B1320" s="1" t="s">
        <v>63</v>
      </c>
      <c r="C1320" s="1" t="s">
        <v>70</v>
      </c>
      <c r="D1320" s="44">
        <v>0.05</v>
      </c>
      <c r="E1320" s="44">
        <v>35.99</v>
      </c>
      <c r="F1320" s="44">
        <v>5.99</v>
      </c>
      <c r="G1320" s="44">
        <v>0.38</v>
      </c>
      <c r="H1320" s="44">
        <v>-125.83296</v>
      </c>
      <c r="I1320" s="49">
        <f>IF(Table2[[#This Row],[Order Priority]]=Introduction!$B$42,1,0)</f>
        <v>1</v>
      </c>
      <c r="J1320" s="49">
        <f>IF(Table2[[#This Row],[Order Priority]]=Introduction!$B$43,1,0)</f>
        <v>0</v>
      </c>
      <c r="K1320" s="49">
        <f>IF(Table2[[#This Row],[Order Priority]]=Introduction!$B$44,1,0)</f>
        <v>0</v>
      </c>
      <c r="L1320" s="49">
        <f>IF(Table2[[#This Row],[Order Priority]]=Introduction!$B$45,1,0)</f>
        <v>0</v>
      </c>
      <c r="M1320" s="49">
        <f>IF(Table2[[#This Row],[Ship Mode]]=Introduction!$C$42,1,0)</f>
        <v>0</v>
      </c>
      <c r="N1320" s="48">
        <f>IF(Table2[[#This Row],[Ship Mode]]=Introduction!$C$44,1,0)</f>
        <v>0</v>
      </c>
      <c r="O1320" s="48">
        <f>IF(Table2[[#This Row],[Customer Segment]]=Introduction!$D$45,1,0)</f>
        <v>0</v>
      </c>
      <c r="P1320" s="48">
        <f>IF(Table2[[#This Row],[Customer Segment]]=Introduction!$D$42,1,0)</f>
        <v>0</v>
      </c>
      <c r="Q1320" s="48">
        <f>IF(Table2[[#This Row],[Customer Segment]]=Introduction!$D$44,1,0)</f>
        <v>0</v>
      </c>
      <c r="R1320" s="41">
        <v>64.89</v>
      </c>
      <c r="S13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customFormat="1" x14ac:dyDescent="0.2">
      <c r="A1321" s="1" t="s">
        <v>1</v>
      </c>
      <c r="B1321" s="1" t="s">
        <v>14</v>
      </c>
      <c r="C1321" s="1" t="s">
        <v>15</v>
      </c>
      <c r="D1321" s="46">
        <v>0.06</v>
      </c>
      <c r="E1321" s="46">
        <v>3.6</v>
      </c>
      <c r="F1321" s="46">
        <v>2.2000000000000002</v>
      </c>
      <c r="G1321" s="46">
        <v>0.39</v>
      </c>
      <c r="H1321" s="46">
        <v>2755.6421999999998</v>
      </c>
      <c r="I1321" s="49">
        <f>IF(Table2[[#This Row],[Order Priority]]=Introduction!$B$42,1,0)</f>
        <v>1</v>
      </c>
      <c r="J1321" s="49">
        <f>IF(Table2[[#This Row],[Order Priority]]=Introduction!$B$43,1,0)</f>
        <v>0</v>
      </c>
      <c r="K1321" s="49">
        <f>IF(Table2[[#This Row],[Order Priority]]=Introduction!$B$44,1,0)</f>
        <v>0</v>
      </c>
      <c r="L1321" s="49">
        <f>IF(Table2[[#This Row],[Order Priority]]=Introduction!$B$45,1,0)</f>
        <v>0</v>
      </c>
      <c r="M1321" s="49">
        <f>IF(Table2[[#This Row],[Ship Mode]]=Introduction!$C$42,1,0)</f>
        <v>0</v>
      </c>
      <c r="N1321" s="48">
        <f>IF(Table2[[#This Row],[Ship Mode]]=Introduction!$C$44,1,0)</f>
        <v>1</v>
      </c>
      <c r="O1321" s="48">
        <f>IF(Table2[[#This Row],[Customer Segment]]=Introduction!$D$45,1,0)</f>
        <v>0</v>
      </c>
      <c r="P1321" s="48">
        <f>IF(Table2[[#This Row],[Customer Segment]]=Introduction!$D$42,1,0)</f>
        <v>1</v>
      </c>
      <c r="Q1321" s="48">
        <f>IF(Table2[[#This Row],[Customer Segment]]=Introduction!$D$44,1,0)</f>
        <v>0</v>
      </c>
      <c r="R1321" s="38">
        <v>15.19</v>
      </c>
      <c r="S13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customFormat="1" x14ac:dyDescent="0.2">
      <c r="A1322" s="1" t="s">
        <v>13</v>
      </c>
      <c r="B1322" s="1" t="s">
        <v>14</v>
      </c>
      <c r="C1322" s="1" t="s">
        <v>47</v>
      </c>
      <c r="D1322" s="44">
        <v>0.05</v>
      </c>
      <c r="E1322" s="44">
        <v>17.670000000000002</v>
      </c>
      <c r="F1322" s="44">
        <v>8.99</v>
      </c>
      <c r="G1322" s="44">
        <v>0.47</v>
      </c>
      <c r="H1322" s="44">
        <v>46.036799999999999</v>
      </c>
      <c r="I1322" s="49">
        <f>IF(Table2[[#This Row],[Order Priority]]=Introduction!$B$42,1,0)</f>
        <v>0</v>
      </c>
      <c r="J1322" s="49">
        <f>IF(Table2[[#This Row],[Order Priority]]=Introduction!$B$43,1,0)</f>
        <v>1</v>
      </c>
      <c r="K1322" s="49">
        <f>IF(Table2[[#This Row],[Order Priority]]=Introduction!$B$44,1,0)</f>
        <v>0</v>
      </c>
      <c r="L1322" s="49">
        <f>IF(Table2[[#This Row],[Order Priority]]=Introduction!$B$45,1,0)</f>
        <v>0</v>
      </c>
      <c r="M1322" s="49">
        <f>IF(Table2[[#This Row],[Ship Mode]]=Introduction!$C$42,1,0)</f>
        <v>0</v>
      </c>
      <c r="N1322" s="48">
        <f>IF(Table2[[#This Row],[Ship Mode]]=Introduction!$C$44,1,0)</f>
        <v>1</v>
      </c>
      <c r="O1322" s="48">
        <f>IF(Table2[[#This Row],[Customer Segment]]=Introduction!$D$45,1,0)</f>
        <v>0</v>
      </c>
      <c r="P1322" s="48">
        <f>IF(Table2[[#This Row],[Customer Segment]]=Introduction!$D$42,1,0)</f>
        <v>0</v>
      </c>
      <c r="Q1322" s="48">
        <f>IF(Table2[[#This Row],[Customer Segment]]=Introduction!$D$44,1,0)</f>
        <v>1</v>
      </c>
      <c r="R1322" s="41">
        <v>283.44</v>
      </c>
      <c r="S13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customFormat="1" x14ac:dyDescent="0.2">
      <c r="A1323" s="1" t="s">
        <v>23</v>
      </c>
      <c r="B1323" s="1" t="s">
        <v>14</v>
      </c>
      <c r="C1323" s="1" t="s">
        <v>47</v>
      </c>
      <c r="D1323" s="46">
        <v>0.1</v>
      </c>
      <c r="E1323" s="46">
        <v>2.62</v>
      </c>
      <c r="F1323" s="46">
        <v>0.8</v>
      </c>
      <c r="G1323" s="46">
        <v>0.39</v>
      </c>
      <c r="H1323" s="46">
        <v>-94.490899999999996</v>
      </c>
      <c r="I1323" s="49">
        <f>IF(Table2[[#This Row],[Order Priority]]=Introduction!$B$42,1,0)</f>
        <v>0</v>
      </c>
      <c r="J1323" s="49">
        <f>IF(Table2[[#This Row],[Order Priority]]=Introduction!$B$43,1,0)</f>
        <v>0</v>
      </c>
      <c r="K1323" s="49">
        <f>IF(Table2[[#This Row],[Order Priority]]=Introduction!$B$44,1,0)</f>
        <v>1</v>
      </c>
      <c r="L1323" s="49">
        <f>IF(Table2[[#This Row],[Order Priority]]=Introduction!$B$45,1,0)</f>
        <v>0</v>
      </c>
      <c r="M1323" s="49">
        <f>IF(Table2[[#This Row],[Ship Mode]]=Introduction!$C$42,1,0)</f>
        <v>0</v>
      </c>
      <c r="N1323" s="48">
        <f>IF(Table2[[#This Row],[Ship Mode]]=Introduction!$C$44,1,0)</f>
        <v>1</v>
      </c>
      <c r="O1323" s="48">
        <f>IF(Table2[[#This Row],[Customer Segment]]=Introduction!$D$45,1,0)</f>
        <v>0</v>
      </c>
      <c r="P1323" s="48">
        <f>IF(Table2[[#This Row],[Customer Segment]]=Introduction!$D$42,1,0)</f>
        <v>0</v>
      </c>
      <c r="Q1323" s="48">
        <f>IF(Table2[[#This Row],[Customer Segment]]=Introduction!$D$44,1,0)</f>
        <v>1</v>
      </c>
      <c r="R1323" s="38">
        <v>51.86</v>
      </c>
      <c r="S13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customFormat="1" x14ac:dyDescent="0.2">
      <c r="A1324" s="1" t="s">
        <v>23</v>
      </c>
      <c r="B1324" s="1" t="s">
        <v>63</v>
      </c>
      <c r="C1324" s="1" t="s">
        <v>15</v>
      </c>
      <c r="D1324" s="44">
        <v>0.03</v>
      </c>
      <c r="E1324" s="44">
        <v>13.48</v>
      </c>
      <c r="F1324" s="44">
        <v>4.51</v>
      </c>
      <c r="G1324" s="44">
        <v>0.59</v>
      </c>
      <c r="H1324" s="44">
        <v>-256.01799999999997</v>
      </c>
      <c r="I1324" s="49">
        <f>IF(Table2[[#This Row],[Order Priority]]=Introduction!$B$42,1,0)</f>
        <v>0</v>
      </c>
      <c r="J1324" s="49">
        <f>IF(Table2[[#This Row],[Order Priority]]=Introduction!$B$43,1,0)</f>
        <v>0</v>
      </c>
      <c r="K1324" s="49">
        <f>IF(Table2[[#This Row],[Order Priority]]=Introduction!$B$44,1,0)</f>
        <v>1</v>
      </c>
      <c r="L1324" s="49">
        <f>IF(Table2[[#This Row],[Order Priority]]=Introduction!$B$45,1,0)</f>
        <v>0</v>
      </c>
      <c r="M1324" s="49">
        <f>IF(Table2[[#This Row],[Ship Mode]]=Introduction!$C$42,1,0)</f>
        <v>0</v>
      </c>
      <c r="N1324" s="48">
        <f>IF(Table2[[#This Row],[Ship Mode]]=Introduction!$C$44,1,0)</f>
        <v>0</v>
      </c>
      <c r="O1324" s="48">
        <f>IF(Table2[[#This Row],[Customer Segment]]=Introduction!$D$45,1,0)</f>
        <v>0</v>
      </c>
      <c r="P1324" s="48">
        <f>IF(Table2[[#This Row],[Customer Segment]]=Introduction!$D$42,1,0)</f>
        <v>1</v>
      </c>
      <c r="Q1324" s="48">
        <f>IF(Table2[[#This Row],[Customer Segment]]=Introduction!$D$44,1,0)</f>
        <v>0</v>
      </c>
      <c r="R1324" s="41">
        <v>59.49</v>
      </c>
      <c r="S13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customFormat="1" x14ac:dyDescent="0.2">
      <c r="A1325" s="1" t="s">
        <v>23</v>
      </c>
      <c r="B1325" s="1" t="s">
        <v>14</v>
      </c>
      <c r="C1325" s="1" t="s">
        <v>70</v>
      </c>
      <c r="D1325" s="46">
        <v>0.02</v>
      </c>
      <c r="E1325" s="46">
        <v>21.98</v>
      </c>
      <c r="F1325" s="46">
        <v>2.87</v>
      </c>
      <c r="G1325" s="46">
        <v>0.55000000000000004</v>
      </c>
      <c r="H1325" s="46">
        <v>165.6345</v>
      </c>
      <c r="I1325" s="49">
        <f>IF(Table2[[#This Row],[Order Priority]]=Introduction!$B$42,1,0)</f>
        <v>0</v>
      </c>
      <c r="J1325" s="49">
        <f>IF(Table2[[#This Row],[Order Priority]]=Introduction!$B$43,1,0)</f>
        <v>0</v>
      </c>
      <c r="K1325" s="49">
        <f>IF(Table2[[#This Row],[Order Priority]]=Introduction!$B$44,1,0)</f>
        <v>1</v>
      </c>
      <c r="L1325" s="49">
        <f>IF(Table2[[#This Row],[Order Priority]]=Introduction!$B$45,1,0)</f>
        <v>0</v>
      </c>
      <c r="M1325" s="49">
        <f>IF(Table2[[#This Row],[Ship Mode]]=Introduction!$C$42,1,0)</f>
        <v>0</v>
      </c>
      <c r="N1325" s="48">
        <f>IF(Table2[[#This Row],[Ship Mode]]=Introduction!$C$44,1,0)</f>
        <v>1</v>
      </c>
      <c r="O1325" s="48">
        <f>IF(Table2[[#This Row],[Customer Segment]]=Introduction!$D$45,1,0)</f>
        <v>0</v>
      </c>
      <c r="P1325" s="48">
        <f>IF(Table2[[#This Row],[Customer Segment]]=Introduction!$D$42,1,0)</f>
        <v>0</v>
      </c>
      <c r="Q1325" s="48">
        <f>IF(Table2[[#This Row],[Customer Segment]]=Introduction!$D$44,1,0)</f>
        <v>0</v>
      </c>
      <c r="R1325" s="38">
        <v>240.05</v>
      </c>
      <c r="S13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customFormat="1" x14ac:dyDescent="0.2">
      <c r="A1326" s="1" t="s">
        <v>92</v>
      </c>
      <c r="B1326" s="1" t="s">
        <v>14</v>
      </c>
      <c r="C1326" s="1" t="s">
        <v>47</v>
      </c>
      <c r="D1326" s="44">
        <v>0.1</v>
      </c>
      <c r="E1326" s="44">
        <v>1.6</v>
      </c>
      <c r="F1326" s="44">
        <v>1.29</v>
      </c>
      <c r="G1326" s="44">
        <v>0.42</v>
      </c>
      <c r="H1326" s="44">
        <v>-14.990399999999999</v>
      </c>
      <c r="I1326" s="49">
        <f>IF(Table2[[#This Row],[Order Priority]]=Introduction!$B$42,1,0)</f>
        <v>0</v>
      </c>
      <c r="J1326" s="49">
        <f>IF(Table2[[#This Row],[Order Priority]]=Introduction!$B$43,1,0)</f>
        <v>0</v>
      </c>
      <c r="K1326" s="49">
        <f>IF(Table2[[#This Row],[Order Priority]]=Introduction!$B$44,1,0)</f>
        <v>0</v>
      </c>
      <c r="L1326" s="49">
        <f>IF(Table2[[#This Row],[Order Priority]]=Introduction!$B$45,1,0)</f>
        <v>1</v>
      </c>
      <c r="M1326" s="49">
        <f>IF(Table2[[#This Row],[Ship Mode]]=Introduction!$C$42,1,0)</f>
        <v>0</v>
      </c>
      <c r="N1326" s="48">
        <f>IF(Table2[[#This Row],[Ship Mode]]=Introduction!$C$44,1,0)</f>
        <v>1</v>
      </c>
      <c r="O1326" s="48">
        <f>IF(Table2[[#This Row],[Customer Segment]]=Introduction!$D$45,1,0)</f>
        <v>0</v>
      </c>
      <c r="P1326" s="48">
        <f>IF(Table2[[#This Row],[Customer Segment]]=Introduction!$D$42,1,0)</f>
        <v>0</v>
      </c>
      <c r="Q1326" s="48">
        <f>IF(Table2[[#This Row],[Customer Segment]]=Introduction!$D$44,1,0)</f>
        <v>1</v>
      </c>
      <c r="R1326" s="41">
        <v>16.88</v>
      </c>
      <c r="S13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customFormat="1" x14ac:dyDescent="0.2">
      <c r="A1327" s="1" t="s">
        <v>1</v>
      </c>
      <c r="B1327" s="1" t="s">
        <v>14</v>
      </c>
      <c r="C1327" s="1" t="s">
        <v>70</v>
      </c>
      <c r="D1327" s="46">
        <v>0.01</v>
      </c>
      <c r="E1327" s="46">
        <v>11.7</v>
      </c>
      <c r="F1327" s="46">
        <v>5.63</v>
      </c>
      <c r="G1327" s="46">
        <v>0.4</v>
      </c>
      <c r="H1327" s="46">
        <v>39.21</v>
      </c>
      <c r="I1327" s="49">
        <f>IF(Table2[[#This Row],[Order Priority]]=Introduction!$B$42,1,0)</f>
        <v>1</v>
      </c>
      <c r="J1327" s="49">
        <f>IF(Table2[[#This Row],[Order Priority]]=Introduction!$B$43,1,0)</f>
        <v>0</v>
      </c>
      <c r="K1327" s="49">
        <f>IF(Table2[[#This Row],[Order Priority]]=Introduction!$B$44,1,0)</f>
        <v>0</v>
      </c>
      <c r="L1327" s="49">
        <f>IF(Table2[[#This Row],[Order Priority]]=Introduction!$B$45,1,0)</f>
        <v>0</v>
      </c>
      <c r="M1327" s="49">
        <f>IF(Table2[[#This Row],[Ship Mode]]=Introduction!$C$42,1,0)</f>
        <v>0</v>
      </c>
      <c r="N1327" s="48">
        <f>IF(Table2[[#This Row],[Ship Mode]]=Introduction!$C$44,1,0)</f>
        <v>1</v>
      </c>
      <c r="O1327" s="48">
        <f>IF(Table2[[#This Row],[Customer Segment]]=Introduction!$D$45,1,0)</f>
        <v>0</v>
      </c>
      <c r="P1327" s="48">
        <f>IF(Table2[[#This Row],[Customer Segment]]=Introduction!$D$42,1,0)</f>
        <v>0</v>
      </c>
      <c r="Q1327" s="48">
        <f>IF(Table2[[#This Row],[Customer Segment]]=Introduction!$D$44,1,0)</f>
        <v>0</v>
      </c>
      <c r="R1327" s="38">
        <v>196.69</v>
      </c>
      <c r="S13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customFormat="1" x14ac:dyDescent="0.2">
      <c r="A1328" s="1" t="s">
        <v>1</v>
      </c>
      <c r="B1328" s="1" t="s">
        <v>14</v>
      </c>
      <c r="C1328" s="1" t="s">
        <v>70</v>
      </c>
      <c r="D1328" s="44">
        <v>0.03</v>
      </c>
      <c r="E1328" s="44">
        <v>4.55</v>
      </c>
      <c r="F1328" s="44">
        <v>1.49</v>
      </c>
      <c r="G1328" s="44">
        <v>0.35</v>
      </c>
      <c r="H1328" s="44">
        <v>100.38</v>
      </c>
      <c r="I1328" s="49">
        <f>IF(Table2[[#This Row],[Order Priority]]=Introduction!$B$42,1,0)</f>
        <v>1</v>
      </c>
      <c r="J1328" s="49">
        <f>IF(Table2[[#This Row],[Order Priority]]=Introduction!$B$43,1,0)</f>
        <v>0</v>
      </c>
      <c r="K1328" s="49">
        <f>IF(Table2[[#This Row],[Order Priority]]=Introduction!$B$44,1,0)</f>
        <v>0</v>
      </c>
      <c r="L1328" s="49">
        <f>IF(Table2[[#This Row],[Order Priority]]=Introduction!$B$45,1,0)</f>
        <v>0</v>
      </c>
      <c r="M1328" s="49">
        <f>IF(Table2[[#This Row],[Ship Mode]]=Introduction!$C$42,1,0)</f>
        <v>0</v>
      </c>
      <c r="N1328" s="48">
        <f>IF(Table2[[#This Row],[Ship Mode]]=Introduction!$C$44,1,0)</f>
        <v>1</v>
      </c>
      <c r="O1328" s="48">
        <f>IF(Table2[[#This Row],[Customer Segment]]=Introduction!$D$45,1,0)</f>
        <v>0</v>
      </c>
      <c r="P1328" s="48">
        <f>IF(Table2[[#This Row],[Customer Segment]]=Introduction!$D$42,1,0)</f>
        <v>0</v>
      </c>
      <c r="Q1328" s="48">
        <f>IF(Table2[[#This Row],[Customer Segment]]=Introduction!$D$44,1,0)</f>
        <v>0</v>
      </c>
      <c r="R1328" s="41">
        <v>40.28</v>
      </c>
      <c r="S13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customFormat="1" x14ac:dyDescent="0.2">
      <c r="A1329" s="1" t="s">
        <v>1</v>
      </c>
      <c r="B1329" s="1" t="s">
        <v>14</v>
      </c>
      <c r="C1329" s="1" t="s">
        <v>47</v>
      </c>
      <c r="D1329" s="46">
        <v>0.06</v>
      </c>
      <c r="E1329" s="46">
        <v>4.9800000000000004</v>
      </c>
      <c r="F1329" s="46">
        <v>7.44</v>
      </c>
      <c r="G1329" s="46">
        <v>0.36</v>
      </c>
      <c r="H1329" s="46">
        <v>-37.561999999999998</v>
      </c>
      <c r="I1329" s="49">
        <f>IF(Table2[[#This Row],[Order Priority]]=Introduction!$B$42,1,0)</f>
        <v>1</v>
      </c>
      <c r="J1329" s="49">
        <f>IF(Table2[[#This Row],[Order Priority]]=Introduction!$B$43,1,0)</f>
        <v>0</v>
      </c>
      <c r="K1329" s="49">
        <f>IF(Table2[[#This Row],[Order Priority]]=Introduction!$B$44,1,0)</f>
        <v>0</v>
      </c>
      <c r="L1329" s="49">
        <f>IF(Table2[[#This Row],[Order Priority]]=Introduction!$B$45,1,0)</f>
        <v>0</v>
      </c>
      <c r="M1329" s="49">
        <f>IF(Table2[[#This Row],[Ship Mode]]=Introduction!$C$42,1,0)</f>
        <v>0</v>
      </c>
      <c r="N1329" s="48">
        <f>IF(Table2[[#This Row],[Ship Mode]]=Introduction!$C$44,1,0)</f>
        <v>1</v>
      </c>
      <c r="O1329" s="48">
        <f>IF(Table2[[#This Row],[Customer Segment]]=Introduction!$D$45,1,0)</f>
        <v>0</v>
      </c>
      <c r="P1329" s="48">
        <f>IF(Table2[[#This Row],[Customer Segment]]=Introduction!$D$42,1,0)</f>
        <v>0</v>
      </c>
      <c r="Q1329" s="48">
        <f>IF(Table2[[#This Row],[Customer Segment]]=Introduction!$D$44,1,0)</f>
        <v>1</v>
      </c>
      <c r="R1329" s="38">
        <v>53.21</v>
      </c>
      <c r="S13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customFormat="1" x14ac:dyDescent="0.2">
      <c r="A1330" s="1" t="s">
        <v>1</v>
      </c>
      <c r="B1330" s="1" t="s">
        <v>14</v>
      </c>
      <c r="C1330" s="1" t="s">
        <v>47</v>
      </c>
      <c r="D1330" s="44">
        <v>0.01</v>
      </c>
      <c r="E1330" s="44">
        <v>6.48</v>
      </c>
      <c r="F1330" s="44">
        <v>7.37</v>
      </c>
      <c r="G1330" s="44">
        <v>0.37</v>
      </c>
      <c r="H1330" s="44">
        <v>-449.69400000000002</v>
      </c>
      <c r="I1330" s="49">
        <f>IF(Table2[[#This Row],[Order Priority]]=Introduction!$B$42,1,0)</f>
        <v>1</v>
      </c>
      <c r="J1330" s="49">
        <f>IF(Table2[[#This Row],[Order Priority]]=Introduction!$B$43,1,0)</f>
        <v>0</v>
      </c>
      <c r="K1330" s="49">
        <f>IF(Table2[[#This Row],[Order Priority]]=Introduction!$B$44,1,0)</f>
        <v>0</v>
      </c>
      <c r="L1330" s="49">
        <f>IF(Table2[[#This Row],[Order Priority]]=Introduction!$B$45,1,0)</f>
        <v>0</v>
      </c>
      <c r="M1330" s="49">
        <f>IF(Table2[[#This Row],[Ship Mode]]=Introduction!$C$42,1,0)</f>
        <v>0</v>
      </c>
      <c r="N1330" s="48">
        <f>IF(Table2[[#This Row],[Ship Mode]]=Introduction!$C$44,1,0)</f>
        <v>1</v>
      </c>
      <c r="O1330" s="48">
        <f>IF(Table2[[#This Row],[Customer Segment]]=Introduction!$D$45,1,0)</f>
        <v>0</v>
      </c>
      <c r="P1330" s="48">
        <f>IF(Table2[[#This Row],[Customer Segment]]=Introduction!$D$42,1,0)</f>
        <v>0</v>
      </c>
      <c r="Q1330" s="48">
        <f>IF(Table2[[#This Row],[Customer Segment]]=Introduction!$D$44,1,0)</f>
        <v>1</v>
      </c>
      <c r="R1330" s="41">
        <v>122.8</v>
      </c>
      <c r="S13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customFormat="1" x14ac:dyDescent="0.2">
      <c r="A1331" s="1" t="s">
        <v>23</v>
      </c>
      <c r="B1331" s="1" t="s">
        <v>14</v>
      </c>
      <c r="C1331" s="1" t="s">
        <v>70</v>
      </c>
      <c r="D1331" s="46">
        <v>0.1</v>
      </c>
      <c r="E1331" s="46">
        <v>34.229999999999997</v>
      </c>
      <c r="F1331" s="46">
        <v>5.0199999999999996</v>
      </c>
      <c r="G1331" s="46">
        <v>0.55000000000000004</v>
      </c>
      <c r="H1331" s="46">
        <v>151.56540000000001</v>
      </c>
      <c r="I1331" s="49">
        <f>IF(Table2[[#This Row],[Order Priority]]=Introduction!$B$42,1,0)</f>
        <v>0</v>
      </c>
      <c r="J1331" s="49">
        <f>IF(Table2[[#This Row],[Order Priority]]=Introduction!$B$43,1,0)</f>
        <v>0</v>
      </c>
      <c r="K1331" s="49">
        <f>IF(Table2[[#This Row],[Order Priority]]=Introduction!$B$44,1,0)</f>
        <v>1</v>
      </c>
      <c r="L1331" s="49">
        <f>IF(Table2[[#This Row],[Order Priority]]=Introduction!$B$45,1,0)</f>
        <v>0</v>
      </c>
      <c r="M1331" s="49">
        <f>IF(Table2[[#This Row],[Ship Mode]]=Introduction!$C$42,1,0)</f>
        <v>0</v>
      </c>
      <c r="N1331" s="48">
        <f>IF(Table2[[#This Row],[Ship Mode]]=Introduction!$C$44,1,0)</f>
        <v>1</v>
      </c>
      <c r="O1331" s="48">
        <f>IF(Table2[[#This Row],[Customer Segment]]=Introduction!$D$45,1,0)</f>
        <v>0</v>
      </c>
      <c r="P1331" s="48">
        <f>IF(Table2[[#This Row],[Customer Segment]]=Introduction!$D$42,1,0)</f>
        <v>0</v>
      </c>
      <c r="Q1331" s="48">
        <f>IF(Table2[[#This Row],[Customer Segment]]=Introduction!$D$44,1,0)</f>
        <v>0</v>
      </c>
      <c r="R1331" s="38">
        <v>219.66</v>
      </c>
      <c r="S13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customFormat="1" x14ac:dyDescent="0.2">
      <c r="A1332" s="1" t="s">
        <v>92</v>
      </c>
      <c r="B1332" s="1" t="s">
        <v>14</v>
      </c>
      <c r="C1332" s="1" t="s">
        <v>15</v>
      </c>
      <c r="D1332" s="44">
        <v>0.03</v>
      </c>
      <c r="E1332" s="44">
        <v>2.23</v>
      </c>
      <c r="F1332" s="44">
        <v>4.57</v>
      </c>
      <c r="G1332" s="44">
        <v>0.41</v>
      </c>
      <c r="H1332" s="44">
        <v>-93.25</v>
      </c>
      <c r="I1332" s="49">
        <f>IF(Table2[[#This Row],[Order Priority]]=Introduction!$B$42,1,0)</f>
        <v>0</v>
      </c>
      <c r="J1332" s="49">
        <f>IF(Table2[[#This Row],[Order Priority]]=Introduction!$B$43,1,0)</f>
        <v>0</v>
      </c>
      <c r="K1332" s="49">
        <f>IF(Table2[[#This Row],[Order Priority]]=Introduction!$B$44,1,0)</f>
        <v>0</v>
      </c>
      <c r="L1332" s="49">
        <f>IF(Table2[[#This Row],[Order Priority]]=Introduction!$B$45,1,0)</f>
        <v>1</v>
      </c>
      <c r="M1332" s="49">
        <f>IF(Table2[[#This Row],[Ship Mode]]=Introduction!$C$42,1,0)</f>
        <v>0</v>
      </c>
      <c r="N1332" s="48">
        <f>IF(Table2[[#This Row],[Ship Mode]]=Introduction!$C$44,1,0)</f>
        <v>1</v>
      </c>
      <c r="O1332" s="48">
        <f>IF(Table2[[#This Row],[Customer Segment]]=Introduction!$D$45,1,0)</f>
        <v>0</v>
      </c>
      <c r="P1332" s="48">
        <f>IF(Table2[[#This Row],[Customer Segment]]=Introduction!$D$42,1,0)</f>
        <v>1</v>
      </c>
      <c r="Q1332" s="48">
        <f>IF(Table2[[#This Row],[Customer Segment]]=Introduction!$D$44,1,0)</f>
        <v>0</v>
      </c>
      <c r="R1332" s="41">
        <v>28.66</v>
      </c>
      <c r="S13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customFormat="1" x14ac:dyDescent="0.2">
      <c r="A1333" s="1" t="s">
        <v>46</v>
      </c>
      <c r="B1333" s="1" t="s">
        <v>14</v>
      </c>
      <c r="C1333" s="1" t="s">
        <v>70</v>
      </c>
      <c r="D1333" s="46">
        <v>7.0000000000000007E-2</v>
      </c>
      <c r="E1333" s="46">
        <v>415.88</v>
      </c>
      <c r="F1333" s="46">
        <v>11.37</v>
      </c>
      <c r="G1333" s="46">
        <v>0.56999999999999995</v>
      </c>
      <c r="H1333" s="46">
        <v>-539.59</v>
      </c>
      <c r="I1333" s="49">
        <f>IF(Table2[[#This Row],[Order Priority]]=Introduction!$B$42,1,0)</f>
        <v>0</v>
      </c>
      <c r="J1333" s="49">
        <f>IF(Table2[[#This Row],[Order Priority]]=Introduction!$B$43,1,0)</f>
        <v>0</v>
      </c>
      <c r="K1333" s="49">
        <f>IF(Table2[[#This Row],[Order Priority]]=Introduction!$B$44,1,0)</f>
        <v>0</v>
      </c>
      <c r="L1333" s="49">
        <f>IF(Table2[[#This Row],[Order Priority]]=Introduction!$B$45,1,0)</f>
        <v>0</v>
      </c>
      <c r="M1333" s="49">
        <f>IF(Table2[[#This Row],[Ship Mode]]=Introduction!$C$42,1,0)</f>
        <v>0</v>
      </c>
      <c r="N1333" s="48">
        <f>IF(Table2[[#This Row],[Ship Mode]]=Introduction!$C$44,1,0)</f>
        <v>1</v>
      </c>
      <c r="O1333" s="48">
        <f>IF(Table2[[#This Row],[Customer Segment]]=Introduction!$D$45,1,0)</f>
        <v>0</v>
      </c>
      <c r="P1333" s="48">
        <f>IF(Table2[[#This Row],[Customer Segment]]=Introduction!$D$42,1,0)</f>
        <v>0</v>
      </c>
      <c r="Q1333" s="48">
        <f>IF(Table2[[#This Row],[Customer Segment]]=Introduction!$D$44,1,0)</f>
        <v>0</v>
      </c>
      <c r="R1333" s="38">
        <v>394.51</v>
      </c>
      <c r="S13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customFormat="1" x14ac:dyDescent="0.2">
      <c r="A1334" s="1" t="s">
        <v>46</v>
      </c>
      <c r="B1334" s="1" t="s">
        <v>14</v>
      </c>
      <c r="C1334" s="1" t="s">
        <v>3</v>
      </c>
      <c r="D1334" s="44">
        <v>0.03</v>
      </c>
      <c r="E1334" s="44">
        <v>5.98</v>
      </c>
      <c r="F1334" s="44">
        <v>1.49</v>
      </c>
      <c r="G1334" s="44">
        <v>0.39</v>
      </c>
      <c r="H1334" s="44">
        <v>38.08</v>
      </c>
      <c r="I1334" s="49">
        <f>IF(Table2[[#This Row],[Order Priority]]=Introduction!$B$42,1,0)</f>
        <v>0</v>
      </c>
      <c r="J1334" s="49">
        <f>IF(Table2[[#This Row],[Order Priority]]=Introduction!$B$43,1,0)</f>
        <v>0</v>
      </c>
      <c r="K1334" s="49">
        <f>IF(Table2[[#This Row],[Order Priority]]=Introduction!$B$44,1,0)</f>
        <v>0</v>
      </c>
      <c r="L1334" s="49">
        <f>IF(Table2[[#This Row],[Order Priority]]=Introduction!$B$45,1,0)</f>
        <v>0</v>
      </c>
      <c r="M1334" s="49">
        <f>IF(Table2[[#This Row],[Ship Mode]]=Introduction!$C$42,1,0)</f>
        <v>0</v>
      </c>
      <c r="N1334" s="48">
        <f>IF(Table2[[#This Row],[Ship Mode]]=Introduction!$C$44,1,0)</f>
        <v>1</v>
      </c>
      <c r="O1334" s="48">
        <f>IF(Table2[[#This Row],[Customer Segment]]=Introduction!$D$45,1,0)</f>
        <v>1</v>
      </c>
      <c r="P1334" s="48">
        <f>IF(Table2[[#This Row],[Customer Segment]]=Introduction!$D$42,1,0)</f>
        <v>0</v>
      </c>
      <c r="Q1334" s="48">
        <f>IF(Table2[[#This Row],[Customer Segment]]=Introduction!$D$44,1,0)</f>
        <v>0</v>
      </c>
      <c r="R1334" s="41">
        <v>517.85</v>
      </c>
      <c r="S13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customFormat="1" x14ac:dyDescent="0.2">
      <c r="A1335" s="1" t="s">
        <v>46</v>
      </c>
      <c r="B1335" s="1" t="s">
        <v>14</v>
      </c>
      <c r="C1335" s="1" t="s">
        <v>3</v>
      </c>
      <c r="D1335" s="46">
        <v>0.03</v>
      </c>
      <c r="E1335" s="46">
        <v>5.98</v>
      </c>
      <c r="F1335" s="46">
        <v>1.49</v>
      </c>
      <c r="G1335" s="46">
        <v>0.39</v>
      </c>
      <c r="H1335" s="46">
        <v>20.495999999999999</v>
      </c>
      <c r="I1335" s="49">
        <f>IF(Table2[[#This Row],[Order Priority]]=Introduction!$B$42,1,0)</f>
        <v>0</v>
      </c>
      <c r="J1335" s="49">
        <f>IF(Table2[[#This Row],[Order Priority]]=Introduction!$B$43,1,0)</f>
        <v>0</v>
      </c>
      <c r="K1335" s="49">
        <f>IF(Table2[[#This Row],[Order Priority]]=Introduction!$B$44,1,0)</f>
        <v>0</v>
      </c>
      <c r="L1335" s="49">
        <f>IF(Table2[[#This Row],[Order Priority]]=Introduction!$B$45,1,0)</f>
        <v>0</v>
      </c>
      <c r="M1335" s="49">
        <f>IF(Table2[[#This Row],[Ship Mode]]=Introduction!$C$42,1,0)</f>
        <v>0</v>
      </c>
      <c r="N1335" s="48">
        <f>IF(Table2[[#This Row],[Ship Mode]]=Introduction!$C$44,1,0)</f>
        <v>1</v>
      </c>
      <c r="O1335" s="48">
        <f>IF(Table2[[#This Row],[Customer Segment]]=Introduction!$D$45,1,0)</f>
        <v>1</v>
      </c>
      <c r="P1335" s="48">
        <f>IF(Table2[[#This Row],[Customer Segment]]=Introduction!$D$42,1,0)</f>
        <v>0</v>
      </c>
      <c r="Q1335" s="48">
        <f>IF(Table2[[#This Row],[Customer Segment]]=Introduction!$D$44,1,0)</f>
        <v>0</v>
      </c>
      <c r="R1335" s="38">
        <v>127.94</v>
      </c>
      <c r="S13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customFormat="1" x14ac:dyDescent="0.2">
      <c r="A1336" s="1" t="s">
        <v>1</v>
      </c>
      <c r="B1336" s="1" t="s">
        <v>2</v>
      </c>
      <c r="C1336" s="1" t="s">
        <v>47</v>
      </c>
      <c r="D1336" s="44">
        <v>0.09</v>
      </c>
      <c r="E1336" s="44">
        <v>280.98</v>
      </c>
      <c r="F1336" s="44">
        <v>57</v>
      </c>
      <c r="G1336" s="44">
        <v>0.78</v>
      </c>
      <c r="H1336" s="44">
        <v>252.488</v>
      </c>
      <c r="I1336" s="49">
        <f>IF(Table2[[#This Row],[Order Priority]]=Introduction!$B$42,1,0)</f>
        <v>1</v>
      </c>
      <c r="J1336" s="49">
        <f>IF(Table2[[#This Row],[Order Priority]]=Introduction!$B$43,1,0)</f>
        <v>0</v>
      </c>
      <c r="K1336" s="49">
        <f>IF(Table2[[#This Row],[Order Priority]]=Introduction!$B$44,1,0)</f>
        <v>0</v>
      </c>
      <c r="L1336" s="49">
        <f>IF(Table2[[#This Row],[Order Priority]]=Introduction!$B$45,1,0)</f>
        <v>0</v>
      </c>
      <c r="M1336" s="49">
        <f>IF(Table2[[#This Row],[Ship Mode]]=Introduction!$C$42,1,0)</f>
        <v>1</v>
      </c>
      <c r="N1336" s="48">
        <f>IF(Table2[[#This Row],[Ship Mode]]=Introduction!$C$44,1,0)</f>
        <v>0</v>
      </c>
      <c r="O1336" s="48">
        <f>IF(Table2[[#This Row],[Customer Segment]]=Introduction!$D$45,1,0)</f>
        <v>0</v>
      </c>
      <c r="P1336" s="48">
        <f>IF(Table2[[#This Row],[Customer Segment]]=Introduction!$D$42,1,0)</f>
        <v>0</v>
      </c>
      <c r="Q1336" s="48">
        <f>IF(Table2[[#This Row],[Customer Segment]]=Introduction!$D$44,1,0)</f>
        <v>1</v>
      </c>
      <c r="R1336" s="41">
        <v>7974.21</v>
      </c>
      <c r="S13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customFormat="1" x14ac:dyDescent="0.2">
      <c r="A1337" s="1" t="s">
        <v>1</v>
      </c>
      <c r="B1337" s="1" t="s">
        <v>14</v>
      </c>
      <c r="C1337" s="1" t="s">
        <v>47</v>
      </c>
      <c r="D1337" s="46">
        <v>0.08</v>
      </c>
      <c r="E1337" s="46">
        <v>30.97</v>
      </c>
      <c r="F1337" s="46">
        <v>4</v>
      </c>
      <c r="G1337" s="46">
        <v>0.74</v>
      </c>
      <c r="H1337" s="46">
        <v>10.68</v>
      </c>
      <c r="I1337" s="49">
        <f>IF(Table2[[#This Row],[Order Priority]]=Introduction!$B$42,1,0)</f>
        <v>1</v>
      </c>
      <c r="J1337" s="49">
        <f>IF(Table2[[#This Row],[Order Priority]]=Introduction!$B$43,1,0)</f>
        <v>0</v>
      </c>
      <c r="K1337" s="49">
        <f>IF(Table2[[#This Row],[Order Priority]]=Introduction!$B$44,1,0)</f>
        <v>0</v>
      </c>
      <c r="L1337" s="49">
        <f>IF(Table2[[#This Row],[Order Priority]]=Introduction!$B$45,1,0)</f>
        <v>0</v>
      </c>
      <c r="M1337" s="49">
        <f>IF(Table2[[#This Row],[Ship Mode]]=Introduction!$C$42,1,0)</f>
        <v>0</v>
      </c>
      <c r="N1337" s="48">
        <f>IF(Table2[[#This Row],[Ship Mode]]=Introduction!$C$44,1,0)</f>
        <v>1</v>
      </c>
      <c r="O1337" s="48">
        <f>IF(Table2[[#This Row],[Customer Segment]]=Introduction!$D$45,1,0)</f>
        <v>0</v>
      </c>
      <c r="P1337" s="48">
        <f>IF(Table2[[#This Row],[Customer Segment]]=Introduction!$D$42,1,0)</f>
        <v>0</v>
      </c>
      <c r="Q1337" s="48">
        <f>IF(Table2[[#This Row],[Customer Segment]]=Introduction!$D$44,1,0)</f>
        <v>1</v>
      </c>
      <c r="R1337" s="38">
        <v>758.97</v>
      </c>
      <c r="S13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customFormat="1" x14ac:dyDescent="0.2">
      <c r="A1338" s="1" t="s">
        <v>1</v>
      </c>
      <c r="B1338" s="1" t="s">
        <v>63</v>
      </c>
      <c r="C1338" s="1" t="s">
        <v>47</v>
      </c>
      <c r="D1338" s="44">
        <v>0.1</v>
      </c>
      <c r="E1338" s="44">
        <v>4.13</v>
      </c>
      <c r="F1338" s="44">
        <v>0.5</v>
      </c>
      <c r="G1338" s="44">
        <v>0.39</v>
      </c>
      <c r="H1338" s="44">
        <v>58.263599999999997</v>
      </c>
      <c r="I1338" s="49">
        <f>IF(Table2[[#This Row],[Order Priority]]=Introduction!$B$42,1,0)</f>
        <v>1</v>
      </c>
      <c r="J1338" s="49">
        <f>IF(Table2[[#This Row],[Order Priority]]=Introduction!$B$43,1,0)</f>
        <v>0</v>
      </c>
      <c r="K1338" s="49">
        <f>IF(Table2[[#This Row],[Order Priority]]=Introduction!$B$44,1,0)</f>
        <v>0</v>
      </c>
      <c r="L1338" s="49">
        <f>IF(Table2[[#This Row],[Order Priority]]=Introduction!$B$45,1,0)</f>
        <v>0</v>
      </c>
      <c r="M1338" s="49">
        <f>IF(Table2[[#This Row],[Ship Mode]]=Introduction!$C$42,1,0)</f>
        <v>0</v>
      </c>
      <c r="N1338" s="48">
        <f>IF(Table2[[#This Row],[Ship Mode]]=Introduction!$C$44,1,0)</f>
        <v>0</v>
      </c>
      <c r="O1338" s="48">
        <f>IF(Table2[[#This Row],[Customer Segment]]=Introduction!$D$45,1,0)</f>
        <v>0</v>
      </c>
      <c r="P1338" s="48">
        <f>IF(Table2[[#This Row],[Customer Segment]]=Introduction!$D$42,1,0)</f>
        <v>0</v>
      </c>
      <c r="Q1338" s="48">
        <f>IF(Table2[[#This Row],[Customer Segment]]=Introduction!$D$44,1,0)</f>
        <v>1</v>
      </c>
      <c r="R1338" s="41">
        <v>84.44</v>
      </c>
      <c r="S13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customFormat="1" x14ac:dyDescent="0.2">
      <c r="A1339" s="1" t="s">
        <v>23</v>
      </c>
      <c r="B1339" s="1" t="s">
        <v>14</v>
      </c>
      <c r="C1339" s="1" t="s">
        <v>70</v>
      </c>
      <c r="D1339" s="46">
        <v>7.0000000000000007E-2</v>
      </c>
      <c r="E1339" s="46">
        <v>29.17</v>
      </c>
      <c r="F1339" s="46">
        <v>6.27</v>
      </c>
      <c r="G1339" s="46">
        <v>0.37</v>
      </c>
      <c r="H1339" s="46">
        <v>236.2371</v>
      </c>
      <c r="I1339" s="49">
        <f>IF(Table2[[#This Row],[Order Priority]]=Introduction!$B$42,1,0)</f>
        <v>0</v>
      </c>
      <c r="J1339" s="49">
        <f>IF(Table2[[#This Row],[Order Priority]]=Introduction!$B$43,1,0)</f>
        <v>0</v>
      </c>
      <c r="K1339" s="49">
        <f>IF(Table2[[#This Row],[Order Priority]]=Introduction!$B$44,1,0)</f>
        <v>1</v>
      </c>
      <c r="L1339" s="49">
        <f>IF(Table2[[#This Row],[Order Priority]]=Introduction!$B$45,1,0)</f>
        <v>0</v>
      </c>
      <c r="M1339" s="49">
        <f>IF(Table2[[#This Row],[Ship Mode]]=Introduction!$C$42,1,0)</f>
        <v>0</v>
      </c>
      <c r="N1339" s="48">
        <f>IF(Table2[[#This Row],[Ship Mode]]=Introduction!$C$44,1,0)</f>
        <v>1</v>
      </c>
      <c r="O1339" s="48">
        <f>IF(Table2[[#This Row],[Customer Segment]]=Introduction!$D$45,1,0)</f>
        <v>0</v>
      </c>
      <c r="P1339" s="48">
        <f>IF(Table2[[#This Row],[Customer Segment]]=Introduction!$D$42,1,0)</f>
        <v>0</v>
      </c>
      <c r="Q1339" s="48">
        <f>IF(Table2[[#This Row],[Customer Segment]]=Introduction!$D$44,1,0)</f>
        <v>0</v>
      </c>
      <c r="R1339" s="38">
        <v>400.47</v>
      </c>
      <c r="S13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customFormat="1" x14ac:dyDescent="0.2">
      <c r="A1340" s="1" t="s">
        <v>23</v>
      </c>
      <c r="B1340" s="1" t="s">
        <v>14</v>
      </c>
      <c r="C1340" s="1" t="s">
        <v>3</v>
      </c>
      <c r="D1340" s="44">
        <v>0.08</v>
      </c>
      <c r="E1340" s="44">
        <v>4.4800000000000004</v>
      </c>
      <c r="F1340" s="44">
        <v>49</v>
      </c>
      <c r="G1340" s="44">
        <v>0.6</v>
      </c>
      <c r="H1340" s="44">
        <v>139.58009999999999</v>
      </c>
      <c r="I1340" s="49">
        <f>IF(Table2[[#This Row],[Order Priority]]=Introduction!$B$42,1,0)</f>
        <v>0</v>
      </c>
      <c r="J1340" s="49">
        <f>IF(Table2[[#This Row],[Order Priority]]=Introduction!$B$43,1,0)</f>
        <v>0</v>
      </c>
      <c r="K1340" s="49">
        <f>IF(Table2[[#This Row],[Order Priority]]=Introduction!$B$44,1,0)</f>
        <v>1</v>
      </c>
      <c r="L1340" s="49">
        <f>IF(Table2[[#This Row],[Order Priority]]=Introduction!$B$45,1,0)</f>
        <v>0</v>
      </c>
      <c r="M1340" s="49">
        <f>IF(Table2[[#This Row],[Ship Mode]]=Introduction!$C$42,1,0)</f>
        <v>0</v>
      </c>
      <c r="N1340" s="48">
        <f>IF(Table2[[#This Row],[Ship Mode]]=Introduction!$C$44,1,0)</f>
        <v>1</v>
      </c>
      <c r="O1340" s="48">
        <f>IF(Table2[[#This Row],[Customer Segment]]=Introduction!$D$45,1,0)</f>
        <v>1</v>
      </c>
      <c r="P1340" s="48">
        <f>IF(Table2[[#This Row],[Customer Segment]]=Introduction!$D$42,1,0)</f>
        <v>0</v>
      </c>
      <c r="Q1340" s="48">
        <f>IF(Table2[[#This Row],[Customer Segment]]=Introduction!$D$44,1,0)</f>
        <v>0</v>
      </c>
      <c r="R1340" s="41">
        <v>202.29</v>
      </c>
      <c r="S13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customFormat="1" x14ac:dyDescent="0.2">
      <c r="A1341" s="1" t="s">
        <v>23</v>
      </c>
      <c r="B1341" s="1" t="s">
        <v>14</v>
      </c>
      <c r="C1341" s="1" t="s">
        <v>3</v>
      </c>
      <c r="D1341" s="46">
        <v>0</v>
      </c>
      <c r="E1341" s="46">
        <v>17.670000000000002</v>
      </c>
      <c r="F1341" s="46">
        <v>8.99</v>
      </c>
      <c r="G1341" s="46">
        <v>0.47</v>
      </c>
      <c r="H1341" s="46">
        <v>109.67</v>
      </c>
      <c r="I1341" s="49">
        <f>IF(Table2[[#This Row],[Order Priority]]=Introduction!$B$42,1,0)</f>
        <v>0</v>
      </c>
      <c r="J1341" s="49">
        <f>IF(Table2[[#This Row],[Order Priority]]=Introduction!$B$43,1,0)</f>
        <v>0</v>
      </c>
      <c r="K1341" s="49">
        <f>IF(Table2[[#This Row],[Order Priority]]=Introduction!$B$44,1,0)</f>
        <v>1</v>
      </c>
      <c r="L1341" s="49">
        <f>IF(Table2[[#This Row],[Order Priority]]=Introduction!$B$45,1,0)</f>
        <v>0</v>
      </c>
      <c r="M1341" s="49">
        <f>IF(Table2[[#This Row],[Ship Mode]]=Introduction!$C$42,1,0)</f>
        <v>0</v>
      </c>
      <c r="N1341" s="48">
        <f>IF(Table2[[#This Row],[Ship Mode]]=Introduction!$C$44,1,0)</f>
        <v>1</v>
      </c>
      <c r="O1341" s="48">
        <f>IF(Table2[[#This Row],[Customer Segment]]=Introduction!$D$45,1,0)</f>
        <v>1</v>
      </c>
      <c r="P1341" s="48">
        <f>IF(Table2[[#This Row],[Customer Segment]]=Introduction!$D$42,1,0)</f>
        <v>0</v>
      </c>
      <c r="Q1341" s="48">
        <f>IF(Table2[[#This Row],[Customer Segment]]=Introduction!$D$44,1,0)</f>
        <v>0</v>
      </c>
      <c r="R1341" s="38">
        <v>168.71</v>
      </c>
      <c r="S13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customFormat="1" x14ac:dyDescent="0.2">
      <c r="A1342" s="1" t="s">
        <v>23</v>
      </c>
      <c r="B1342" s="1" t="s">
        <v>14</v>
      </c>
      <c r="C1342" s="1" t="s">
        <v>47</v>
      </c>
      <c r="D1342" s="44">
        <v>0.04</v>
      </c>
      <c r="E1342" s="44">
        <v>8.6</v>
      </c>
      <c r="F1342" s="44">
        <v>6.19</v>
      </c>
      <c r="G1342" s="44">
        <v>0.38</v>
      </c>
      <c r="H1342" s="44">
        <v>309.71159999999998</v>
      </c>
      <c r="I1342" s="49">
        <f>IF(Table2[[#This Row],[Order Priority]]=Introduction!$B$42,1,0)</f>
        <v>0</v>
      </c>
      <c r="J1342" s="49">
        <f>IF(Table2[[#This Row],[Order Priority]]=Introduction!$B$43,1,0)</f>
        <v>0</v>
      </c>
      <c r="K1342" s="49">
        <f>IF(Table2[[#This Row],[Order Priority]]=Introduction!$B$44,1,0)</f>
        <v>1</v>
      </c>
      <c r="L1342" s="49">
        <f>IF(Table2[[#This Row],[Order Priority]]=Introduction!$B$45,1,0)</f>
        <v>0</v>
      </c>
      <c r="M1342" s="49">
        <f>IF(Table2[[#This Row],[Ship Mode]]=Introduction!$C$42,1,0)</f>
        <v>0</v>
      </c>
      <c r="N1342" s="48">
        <f>IF(Table2[[#This Row],[Ship Mode]]=Introduction!$C$44,1,0)</f>
        <v>1</v>
      </c>
      <c r="O1342" s="48">
        <f>IF(Table2[[#This Row],[Customer Segment]]=Introduction!$D$45,1,0)</f>
        <v>0</v>
      </c>
      <c r="P1342" s="48">
        <f>IF(Table2[[#This Row],[Customer Segment]]=Introduction!$D$42,1,0)</f>
        <v>0</v>
      </c>
      <c r="Q1342" s="48">
        <f>IF(Table2[[#This Row],[Customer Segment]]=Introduction!$D$44,1,0)</f>
        <v>1</v>
      </c>
      <c r="R1342" s="41">
        <v>46.85</v>
      </c>
      <c r="S13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customFormat="1" x14ac:dyDescent="0.2">
      <c r="A1343" s="1" t="s">
        <v>23</v>
      </c>
      <c r="B1343" s="1" t="s">
        <v>14</v>
      </c>
      <c r="C1343" s="1" t="s">
        <v>47</v>
      </c>
      <c r="D1343" s="46">
        <v>0.01</v>
      </c>
      <c r="E1343" s="46">
        <v>3.58</v>
      </c>
      <c r="F1343" s="46">
        <v>1.63</v>
      </c>
      <c r="G1343" s="46">
        <v>0.36</v>
      </c>
      <c r="H1343" s="46">
        <v>-128.85599999999999</v>
      </c>
      <c r="I1343" s="49">
        <f>IF(Table2[[#This Row],[Order Priority]]=Introduction!$B$42,1,0)</f>
        <v>0</v>
      </c>
      <c r="J1343" s="49">
        <f>IF(Table2[[#This Row],[Order Priority]]=Introduction!$B$43,1,0)</f>
        <v>0</v>
      </c>
      <c r="K1343" s="49">
        <f>IF(Table2[[#This Row],[Order Priority]]=Introduction!$B$44,1,0)</f>
        <v>1</v>
      </c>
      <c r="L1343" s="49">
        <f>IF(Table2[[#This Row],[Order Priority]]=Introduction!$B$45,1,0)</f>
        <v>0</v>
      </c>
      <c r="M1343" s="49">
        <f>IF(Table2[[#This Row],[Ship Mode]]=Introduction!$C$42,1,0)</f>
        <v>0</v>
      </c>
      <c r="N1343" s="48">
        <f>IF(Table2[[#This Row],[Ship Mode]]=Introduction!$C$44,1,0)</f>
        <v>1</v>
      </c>
      <c r="O1343" s="48">
        <f>IF(Table2[[#This Row],[Customer Segment]]=Introduction!$D$45,1,0)</f>
        <v>0</v>
      </c>
      <c r="P1343" s="48">
        <f>IF(Table2[[#This Row],[Customer Segment]]=Introduction!$D$42,1,0)</f>
        <v>0</v>
      </c>
      <c r="Q1343" s="48">
        <f>IF(Table2[[#This Row],[Customer Segment]]=Introduction!$D$44,1,0)</f>
        <v>1</v>
      </c>
      <c r="R1343" s="38">
        <v>93.57</v>
      </c>
      <c r="S13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customFormat="1" x14ac:dyDescent="0.2">
      <c r="A1344" s="1" t="s">
        <v>23</v>
      </c>
      <c r="B1344" s="1" t="s">
        <v>2</v>
      </c>
      <c r="C1344" s="1" t="s">
        <v>47</v>
      </c>
      <c r="D1344" s="44">
        <v>0.08</v>
      </c>
      <c r="E1344" s="44">
        <v>105.49</v>
      </c>
      <c r="F1344" s="44">
        <v>41.64</v>
      </c>
      <c r="G1344" s="44">
        <v>0.75</v>
      </c>
      <c r="H1344" s="44">
        <v>-36.945999999999998</v>
      </c>
      <c r="I1344" s="49">
        <f>IF(Table2[[#This Row],[Order Priority]]=Introduction!$B$42,1,0)</f>
        <v>0</v>
      </c>
      <c r="J1344" s="49">
        <f>IF(Table2[[#This Row],[Order Priority]]=Introduction!$B$43,1,0)</f>
        <v>0</v>
      </c>
      <c r="K1344" s="49">
        <f>IF(Table2[[#This Row],[Order Priority]]=Introduction!$B$44,1,0)</f>
        <v>1</v>
      </c>
      <c r="L1344" s="49">
        <f>IF(Table2[[#This Row],[Order Priority]]=Introduction!$B$45,1,0)</f>
        <v>0</v>
      </c>
      <c r="M1344" s="49">
        <f>IF(Table2[[#This Row],[Ship Mode]]=Introduction!$C$42,1,0)</f>
        <v>1</v>
      </c>
      <c r="N1344" s="48">
        <f>IF(Table2[[#This Row],[Ship Mode]]=Introduction!$C$44,1,0)</f>
        <v>0</v>
      </c>
      <c r="O1344" s="48">
        <f>IF(Table2[[#This Row],[Customer Segment]]=Introduction!$D$45,1,0)</f>
        <v>0</v>
      </c>
      <c r="P1344" s="48">
        <f>IF(Table2[[#This Row],[Customer Segment]]=Introduction!$D$42,1,0)</f>
        <v>0</v>
      </c>
      <c r="Q1344" s="48">
        <f>IF(Table2[[#This Row],[Customer Segment]]=Introduction!$D$44,1,0)</f>
        <v>1</v>
      </c>
      <c r="R1344" s="41">
        <v>2694.49</v>
      </c>
      <c r="S13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customFormat="1" x14ac:dyDescent="0.2">
      <c r="A1345" s="1" t="s">
        <v>92</v>
      </c>
      <c r="B1345" s="1" t="s">
        <v>14</v>
      </c>
      <c r="C1345" s="1" t="s">
        <v>3</v>
      </c>
      <c r="D1345" s="46">
        <v>0.08</v>
      </c>
      <c r="E1345" s="46">
        <v>4</v>
      </c>
      <c r="F1345" s="46">
        <v>1.3</v>
      </c>
      <c r="G1345" s="46">
        <v>0.37</v>
      </c>
      <c r="H1345" s="46">
        <v>28.4</v>
      </c>
      <c r="I1345" s="49">
        <f>IF(Table2[[#This Row],[Order Priority]]=Introduction!$B$42,1,0)</f>
        <v>0</v>
      </c>
      <c r="J1345" s="49">
        <f>IF(Table2[[#This Row],[Order Priority]]=Introduction!$B$43,1,0)</f>
        <v>0</v>
      </c>
      <c r="K1345" s="49">
        <f>IF(Table2[[#This Row],[Order Priority]]=Introduction!$B$44,1,0)</f>
        <v>0</v>
      </c>
      <c r="L1345" s="49">
        <f>IF(Table2[[#This Row],[Order Priority]]=Introduction!$B$45,1,0)</f>
        <v>1</v>
      </c>
      <c r="M1345" s="49">
        <f>IF(Table2[[#This Row],[Ship Mode]]=Introduction!$C$42,1,0)</f>
        <v>0</v>
      </c>
      <c r="N1345" s="48">
        <f>IF(Table2[[#This Row],[Ship Mode]]=Introduction!$C$44,1,0)</f>
        <v>1</v>
      </c>
      <c r="O1345" s="48">
        <f>IF(Table2[[#This Row],[Customer Segment]]=Introduction!$D$45,1,0)</f>
        <v>1</v>
      </c>
      <c r="P1345" s="48">
        <f>IF(Table2[[#This Row],[Customer Segment]]=Introduction!$D$42,1,0)</f>
        <v>0</v>
      </c>
      <c r="Q1345" s="48">
        <f>IF(Table2[[#This Row],[Customer Segment]]=Introduction!$D$44,1,0)</f>
        <v>0</v>
      </c>
      <c r="R1345" s="38">
        <v>51.99</v>
      </c>
      <c r="S13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customFormat="1" x14ac:dyDescent="0.2">
      <c r="A1346" s="1" t="s">
        <v>46</v>
      </c>
      <c r="B1346" s="1" t="s">
        <v>14</v>
      </c>
      <c r="C1346" s="1" t="s">
        <v>70</v>
      </c>
      <c r="D1346" s="44">
        <v>0.04</v>
      </c>
      <c r="E1346" s="44">
        <v>4.1399999999999997</v>
      </c>
      <c r="F1346" s="44">
        <v>6.6</v>
      </c>
      <c r="G1346" s="44">
        <v>0.49</v>
      </c>
      <c r="H1346" s="44">
        <v>8.8940000000000001</v>
      </c>
      <c r="I1346" s="49">
        <f>IF(Table2[[#This Row],[Order Priority]]=Introduction!$B$42,1,0)</f>
        <v>0</v>
      </c>
      <c r="J1346" s="49">
        <f>IF(Table2[[#This Row],[Order Priority]]=Introduction!$B$43,1,0)</f>
        <v>0</v>
      </c>
      <c r="K1346" s="49">
        <f>IF(Table2[[#This Row],[Order Priority]]=Introduction!$B$44,1,0)</f>
        <v>0</v>
      </c>
      <c r="L1346" s="49">
        <f>IF(Table2[[#This Row],[Order Priority]]=Introduction!$B$45,1,0)</f>
        <v>0</v>
      </c>
      <c r="M1346" s="49">
        <f>IF(Table2[[#This Row],[Ship Mode]]=Introduction!$C$42,1,0)</f>
        <v>0</v>
      </c>
      <c r="N1346" s="48">
        <f>IF(Table2[[#This Row],[Ship Mode]]=Introduction!$C$44,1,0)</f>
        <v>1</v>
      </c>
      <c r="O1346" s="48">
        <f>IF(Table2[[#This Row],[Customer Segment]]=Introduction!$D$45,1,0)</f>
        <v>0</v>
      </c>
      <c r="P1346" s="48">
        <f>IF(Table2[[#This Row],[Customer Segment]]=Introduction!$D$42,1,0)</f>
        <v>0</v>
      </c>
      <c r="Q1346" s="48">
        <f>IF(Table2[[#This Row],[Customer Segment]]=Introduction!$D$44,1,0)</f>
        <v>0</v>
      </c>
      <c r="R1346" s="41">
        <v>54.78</v>
      </c>
      <c r="S13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customFormat="1" x14ac:dyDescent="0.2">
      <c r="A1347" s="1" t="s">
        <v>1</v>
      </c>
      <c r="B1347" s="1" t="s">
        <v>14</v>
      </c>
      <c r="C1347" s="1" t="s">
        <v>70</v>
      </c>
      <c r="D1347" s="46">
        <v>0</v>
      </c>
      <c r="E1347" s="46">
        <v>2.61</v>
      </c>
      <c r="F1347" s="46">
        <v>0.5</v>
      </c>
      <c r="G1347" s="46">
        <v>0.39</v>
      </c>
      <c r="H1347" s="46">
        <v>19.554600000000001</v>
      </c>
      <c r="I1347" s="49">
        <f>IF(Table2[[#This Row],[Order Priority]]=Introduction!$B$42,1,0)</f>
        <v>1</v>
      </c>
      <c r="J1347" s="49">
        <f>IF(Table2[[#This Row],[Order Priority]]=Introduction!$B$43,1,0)</f>
        <v>0</v>
      </c>
      <c r="K1347" s="49">
        <f>IF(Table2[[#This Row],[Order Priority]]=Introduction!$B$44,1,0)</f>
        <v>0</v>
      </c>
      <c r="L1347" s="49">
        <f>IF(Table2[[#This Row],[Order Priority]]=Introduction!$B$45,1,0)</f>
        <v>0</v>
      </c>
      <c r="M1347" s="49">
        <f>IF(Table2[[#This Row],[Ship Mode]]=Introduction!$C$42,1,0)</f>
        <v>0</v>
      </c>
      <c r="N1347" s="48">
        <f>IF(Table2[[#This Row],[Ship Mode]]=Introduction!$C$44,1,0)</f>
        <v>1</v>
      </c>
      <c r="O1347" s="48">
        <f>IF(Table2[[#This Row],[Customer Segment]]=Introduction!$D$45,1,0)</f>
        <v>0</v>
      </c>
      <c r="P1347" s="48">
        <f>IF(Table2[[#This Row],[Customer Segment]]=Introduction!$D$42,1,0)</f>
        <v>0</v>
      </c>
      <c r="Q1347" s="48">
        <f>IF(Table2[[#This Row],[Customer Segment]]=Introduction!$D$44,1,0)</f>
        <v>0</v>
      </c>
      <c r="R1347" s="38">
        <v>28.34</v>
      </c>
      <c r="S13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customFormat="1" x14ac:dyDescent="0.2">
      <c r="A1348" s="1" t="s">
        <v>1</v>
      </c>
      <c r="B1348" s="1" t="s">
        <v>63</v>
      </c>
      <c r="C1348" s="1" t="s">
        <v>70</v>
      </c>
      <c r="D1348" s="44">
        <v>0.04</v>
      </c>
      <c r="E1348" s="44">
        <v>25.38</v>
      </c>
      <c r="F1348" s="44">
        <v>8.99</v>
      </c>
      <c r="G1348" s="44">
        <v>0.5</v>
      </c>
      <c r="H1348" s="44">
        <v>152.482</v>
      </c>
      <c r="I1348" s="49">
        <f>IF(Table2[[#This Row],[Order Priority]]=Introduction!$B$42,1,0)</f>
        <v>1</v>
      </c>
      <c r="J1348" s="49">
        <f>IF(Table2[[#This Row],[Order Priority]]=Introduction!$B$43,1,0)</f>
        <v>0</v>
      </c>
      <c r="K1348" s="49">
        <f>IF(Table2[[#This Row],[Order Priority]]=Introduction!$B$44,1,0)</f>
        <v>0</v>
      </c>
      <c r="L1348" s="49">
        <f>IF(Table2[[#This Row],[Order Priority]]=Introduction!$B$45,1,0)</f>
        <v>0</v>
      </c>
      <c r="M1348" s="49">
        <f>IF(Table2[[#This Row],[Ship Mode]]=Introduction!$C$42,1,0)</f>
        <v>0</v>
      </c>
      <c r="N1348" s="48">
        <f>IF(Table2[[#This Row],[Ship Mode]]=Introduction!$C$44,1,0)</f>
        <v>0</v>
      </c>
      <c r="O1348" s="48">
        <f>IF(Table2[[#This Row],[Customer Segment]]=Introduction!$D$45,1,0)</f>
        <v>0</v>
      </c>
      <c r="P1348" s="48">
        <f>IF(Table2[[#This Row],[Customer Segment]]=Introduction!$D$42,1,0)</f>
        <v>0</v>
      </c>
      <c r="Q1348" s="48">
        <f>IF(Table2[[#This Row],[Customer Segment]]=Introduction!$D$44,1,0)</f>
        <v>0</v>
      </c>
      <c r="R1348" s="41">
        <v>861.3</v>
      </c>
      <c r="S13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customFormat="1" x14ac:dyDescent="0.2">
      <c r="A1349" s="1" t="s">
        <v>13</v>
      </c>
      <c r="B1349" s="1" t="s">
        <v>14</v>
      </c>
      <c r="C1349" s="1" t="s">
        <v>47</v>
      </c>
      <c r="D1349" s="46">
        <v>7.0000000000000007E-2</v>
      </c>
      <c r="E1349" s="46">
        <v>30.93</v>
      </c>
      <c r="F1349" s="46">
        <v>3.92</v>
      </c>
      <c r="G1349" s="46">
        <v>0.44</v>
      </c>
      <c r="H1349" s="46">
        <v>398.30250000000001</v>
      </c>
      <c r="I1349" s="49">
        <f>IF(Table2[[#This Row],[Order Priority]]=Introduction!$B$42,1,0)</f>
        <v>0</v>
      </c>
      <c r="J1349" s="49">
        <f>IF(Table2[[#This Row],[Order Priority]]=Introduction!$B$43,1,0)</f>
        <v>1</v>
      </c>
      <c r="K1349" s="49">
        <f>IF(Table2[[#This Row],[Order Priority]]=Introduction!$B$44,1,0)</f>
        <v>0</v>
      </c>
      <c r="L1349" s="49">
        <f>IF(Table2[[#This Row],[Order Priority]]=Introduction!$B$45,1,0)</f>
        <v>0</v>
      </c>
      <c r="M1349" s="49">
        <f>IF(Table2[[#This Row],[Ship Mode]]=Introduction!$C$42,1,0)</f>
        <v>0</v>
      </c>
      <c r="N1349" s="48">
        <f>IF(Table2[[#This Row],[Ship Mode]]=Introduction!$C$44,1,0)</f>
        <v>1</v>
      </c>
      <c r="O1349" s="48">
        <f>IF(Table2[[#This Row],[Customer Segment]]=Introduction!$D$45,1,0)</f>
        <v>0</v>
      </c>
      <c r="P1349" s="48">
        <f>IF(Table2[[#This Row],[Customer Segment]]=Introduction!$D$42,1,0)</f>
        <v>0</v>
      </c>
      <c r="Q1349" s="48">
        <f>IF(Table2[[#This Row],[Customer Segment]]=Introduction!$D$44,1,0)</f>
        <v>1</v>
      </c>
      <c r="R1349" s="38">
        <v>577.25</v>
      </c>
      <c r="S13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customFormat="1" x14ac:dyDescent="0.2">
      <c r="A1350" s="1" t="s">
        <v>13</v>
      </c>
      <c r="B1350" s="1" t="s">
        <v>2</v>
      </c>
      <c r="C1350" s="1" t="s">
        <v>47</v>
      </c>
      <c r="D1350" s="44">
        <v>0.05</v>
      </c>
      <c r="E1350" s="44">
        <v>297.48</v>
      </c>
      <c r="F1350" s="44">
        <v>18.059999999999999</v>
      </c>
      <c r="G1350" s="44">
        <v>0.6</v>
      </c>
      <c r="H1350" s="44">
        <v>709.85199999999998</v>
      </c>
      <c r="I1350" s="49">
        <f>IF(Table2[[#This Row],[Order Priority]]=Introduction!$B$42,1,0)</f>
        <v>0</v>
      </c>
      <c r="J1350" s="49">
        <f>IF(Table2[[#This Row],[Order Priority]]=Introduction!$B$43,1,0)</f>
        <v>1</v>
      </c>
      <c r="K1350" s="49">
        <f>IF(Table2[[#This Row],[Order Priority]]=Introduction!$B$44,1,0)</f>
        <v>0</v>
      </c>
      <c r="L1350" s="49">
        <f>IF(Table2[[#This Row],[Order Priority]]=Introduction!$B$45,1,0)</f>
        <v>0</v>
      </c>
      <c r="M1350" s="49">
        <f>IF(Table2[[#This Row],[Ship Mode]]=Introduction!$C$42,1,0)</f>
        <v>1</v>
      </c>
      <c r="N1350" s="48">
        <f>IF(Table2[[#This Row],[Ship Mode]]=Introduction!$C$44,1,0)</f>
        <v>0</v>
      </c>
      <c r="O1350" s="48">
        <f>IF(Table2[[#This Row],[Customer Segment]]=Introduction!$D$45,1,0)</f>
        <v>0</v>
      </c>
      <c r="P1350" s="48">
        <f>IF(Table2[[#This Row],[Customer Segment]]=Introduction!$D$42,1,0)</f>
        <v>0</v>
      </c>
      <c r="Q1350" s="48">
        <f>IF(Table2[[#This Row],[Customer Segment]]=Introduction!$D$44,1,0)</f>
        <v>1</v>
      </c>
      <c r="R1350" s="41">
        <v>4075.18</v>
      </c>
      <c r="S13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customFormat="1" x14ac:dyDescent="0.2">
      <c r="A1351" s="1" t="s">
        <v>13</v>
      </c>
      <c r="B1351" s="1" t="s">
        <v>2</v>
      </c>
      <c r="C1351" s="1" t="s">
        <v>47</v>
      </c>
      <c r="D1351" s="46">
        <v>7.0000000000000007E-2</v>
      </c>
      <c r="E1351" s="46">
        <v>296.18</v>
      </c>
      <c r="F1351" s="46">
        <v>54.12</v>
      </c>
      <c r="G1351" s="46">
        <v>0.76</v>
      </c>
      <c r="H1351" s="46">
        <v>80.809200000000004</v>
      </c>
      <c r="I1351" s="49">
        <f>IF(Table2[[#This Row],[Order Priority]]=Introduction!$B$42,1,0)</f>
        <v>0</v>
      </c>
      <c r="J1351" s="49">
        <f>IF(Table2[[#This Row],[Order Priority]]=Introduction!$B$43,1,0)</f>
        <v>1</v>
      </c>
      <c r="K1351" s="49">
        <f>IF(Table2[[#This Row],[Order Priority]]=Introduction!$B$44,1,0)</f>
        <v>0</v>
      </c>
      <c r="L1351" s="49">
        <f>IF(Table2[[#This Row],[Order Priority]]=Introduction!$B$45,1,0)</f>
        <v>0</v>
      </c>
      <c r="M1351" s="49">
        <f>IF(Table2[[#This Row],[Ship Mode]]=Introduction!$C$42,1,0)</f>
        <v>1</v>
      </c>
      <c r="N1351" s="48">
        <f>IF(Table2[[#This Row],[Ship Mode]]=Introduction!$C$44,1,0)</f>
        <v>0</v>
      </c>
      <c r="O1351" s="48">
        <f>IF(Table2[[#This Row],[Customer Segment]]=Introduction!$D$45,1,0)</f>
        <v>0</v>
      </c>
      <c r="P1351" s="48">
        <f>IF(Table2[[#This Row],[Customer Segment]]=Introduction!$D$42,1,0)</f>
        <v>0</v>
      </c>
      <c r="Q1351" s="48">
        <f>IF(Table2[[#This Row],[Customer Segment]]=Introduction!$D$44,1,0)</f>
        <v>1</v>
      </c>
      <c r="R1351" s="38">
        <v>1798.23</v>
      </c>
      <c r="S13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customFormat="1" x14ac:dyDescent="0.2">
      <c r="A1352" s="1" t="s">
        <v>23</v>
      </c>
      <c r="B1352" s="1" t="s">
        <v>14</v>
      </c>
      <c r="C1352" s="1" t="s">
        <v>3</v>
      </c>
      <c r="D1352" s="44">
        <v>7.0000000000000007E-2</v>
      </c>
      <c r="E1352" s="44">
        <v>12.28</v>
      </c>
      <c r="F1352" s="44">
        <v>6.13</v>
      </c>
      <c r="G1352" s="44">
        <v>0.56999999999999995</v>
      </c>
      <c r="H1352" s="44">
        <v>15.236000000000001</v>
      </c>
      <c r="I1352" s="49">
        <f>IF(Table2[[#This Row],[Order Priority]]=Introduction!$B$42,1,0)</f>
        <v>0</v>
      </c>
      <c r="J1352" s="49">
        <f>IF(Table2[[#This Row],[Order Priority]]=Introduction!$B$43,1,0)</f>
        <v>0</v>
      </c>
      <c r="K1352" s="49">
        <f>IF(Table2[[#This Row],[Order Priority]]=Introduction!$B$44,1,0)</f>
        <v>1</v>
      </c>
      <c r="L1352" s="49">
        <f>IF(Table2[[#This Row],[Order Priority]]=Introduction!$B$45,1,0)</f>
        <v>0</v>
      </c>
      <c r="M1352" s="49">
        <f>IF(Table2[[#This Row],[Ship Mode]]=Introduction!$C$42,1,0)</f>
        <v>0</v>
      </c>
      <c r="N1352" s="48">
        <f>IF(Table2[[#This Row],[Ship Mode]]=Introduction!$C$44,1,0)</f>
        <v>1</v>
      </c>
      <c r="O1352" s="48">
        <f>IF(Table2[[#This Row],[Customer Segment]]=Introduction!$D$45,1,0)</f>
        <v>1</v>
      </c>
      <c r="P1352" s="48">
        <f>IF(Table2[[#This Row],[Customer Segment]]=Introduction!$D$42,1,0)</f>
        <v>0</v>
      </c>
      <c r="Q1352" s="48">
        <f>IF(Table2[[#This Row],[Customer Segment]]=Introduction!$D$44,1,0)</f>
        <v>0</v>
      </c>
      <c r="R1352" s="41">
        <v>389.59</v>
      </c>
      <c r="S13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customFormat="1" x14ac:dyDescent="0.2">
      <c r="A1353" s="1" t="s">
        <v>23</v>
      </c>
      <c r="B1353" s="1" t="s">
        <v>14</v>
      </c>
      <c r="C1353" s="1" t="s">
        <v>15</v>
      </c>
      <c r="D1353" s="46">
        <v>0.09</v>
      </c>
      <c r="E1353" s="46">
        <v>30.98</v>
      </c>
      <c r="F1353" s="46">
        <v>19.510000000000002</v>
      </c>
      <c r="G1353" s="46">
        <v>0.36</v>
      </c>
      <c r="H1353" s="46">
        <v>-163.53</v>
      </c>
      <c r="I1353" s="49">
        <f>IF(Table2[[#This Row],[Order Priority]]=Introduction!$B$42,1,0)</f>
        <v>0</v>
      </c>
      <c r="J1353" s="49">
        <f>IF(Table2[[#This Row],[Order Priority]]=Introduction!$B$43,1,0)</f>
        <v>0</v>
      </c>
      <c r="K1353" s="49">
        <f>IF(Table2[[#This Row],[Order Priority]]=Introduction!$B$44,1,0)</f>
        <v>1</v>
      </c>
      <c r="L1353" s="49">
        <f>IF(Table2[[#This Row],[Order Priority]]=Introduction!$B$45,1,0)</f>
        <v>0</v>
      </c>
      <c r="M1353" s="49">
        <f>IF(Table2[[#This Row],[Ship Mode]]=Introduction!$C$42,1,0)</f>
        <v>0</v>
      </c>
      <c r="N1353" s="48">
        <f>IF(Table2[[#This Row],[Ship Mode]]=Introduction!$C$44,1,0)</f>
        <v>1</v>
      </c>
      <c r="O1353" s="48">
        <f>IF(Table2[[#This Row],[Customer Segment]]=Introduction!$D$45,1,0)</f>
        <v>0</v>
      </c>
      <c r="P1353" s="48">
        <f>IF(Table2[[#This Row],[Customer Segment]]=Introduction!$D$42,1,0)</f>
        <v>1</v>
      </c>
      <c r="Q1353" s="48">
        <f>IF(Table2[[#This Row],[Customer Segment]]=Introduction!$D$44,1,0)</f>
        <v>0</v>
      </c>
      <c r="R1353" s="38">
        <v>514.62</v>
      </c>
      <c r="S13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customFormat="1" x14ac:dyDescent="0.2">
      <c r="A1354" s="1" t="s">
        <v>23</v>
      </c>
      <c r="B1354" s="1" t="s">
        <v>14</v>
      </c>
      <c r="C1354" s="1" t="s">
        <v>15</v>
      </c>
      <c r="D1354" s="44">
        <v>0.03</v>
      </c>
      <c r="E1354" s="44">
        <v>49.34</v>
      </c>
      <c r="F1354" s="44">
        <v>10.25</v>
      </c>
      <c r="G1354" s="44">
        <v>0.56999999999999995</v>
      </c>
      <c r="H1354" s="44">
        <v>554.77</v>
      </c>
      <c r="I1354" s="49">
        <f>IF(Table2[[#This Row],[Order Priority]]=Introduction!$B$42,1,0)</f>
        <v>0</v>
      </c>
      <c r="J1354" s="49">
        <f>IF(Table2[[#This Row],[Order Priority]]=Introduction!$B$43,1,0)</f>
        <v>0</v>
      </c>
      <c r="K1354" s="49">
        <f>IF(Table2[[#This Row],[Order Priority]]=Introduction!$B$44,1,0)</f>
        <v>1</v>
      </c>
      <c r="L1354" s="49">
        <f>IF(Table2[[#This Row],[Order Priority]]=Introduction!$B$45,1,0)</f>
        <v>0</v>
      </c>
      <c r="M1354" s="49">
        <f>IF(Table2[[#This Row],[Ship Mode]]=Introduction!$C$42,1,0)</f>
        <v>0</v>
      </c>
      <c r="N1354" s="48">
        <f>IF(Table2[[#This Row],[Ship Mode]]=Introduction!$C$44,1,0)</f>
        <v>1</v>
      </c>
      <c r="O1354" s="48">
        <f>IF(Table2[[#This Row],[Customer Segment]]=Introduction!$D$45,1,0)</f>
        <v>0</v>
      </c>
      <c r="P1354" s="48">
        <f>IF(Table2[[#This Row],[Customer Segment]]=Introduction!$D$42,1,0)</f>
        <v>1</v>
      </c>
      <c r="Q1354" s="48">
        <f>IF(Table2[[#This Row],[Customer Segment]]=Introduction!$D$44,1,0)</f>
        <v>0</v>
      </c>
      <c r="R1354" s="41">
        <v>817.32</v>
      </c>
      <c r="S13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customFormat="1" x14ac:dyDescent="0.2">
      <c r="A1355" s="1" t="s">
        <v>46</v>
      </c>
      <c r="B1355" s="1" t="s">
        <v>2</v>
      </c>
      <c r="C1355" s="1" t="s">
        <v>47</v>
      </c>
      <c r="D1355" s="46">
        <v>0.04</v>
      </c>
      <c r="E1355" s="46">
        <v>160.97999999999999</v>
      </c>
      <c r="F1355" s="46">
        <v>30</v>
      </c>
      <c r="G1355" s="46">
        <v>0.62</v>
      </c>
      <c r="H1355" s="46">
        <v>116.1</v>
      </c>
      <c r="I1355" s="49">
        <f>IF(Table2[[#This Row],[Order Priority]]=Introduction!$B$42,1,0)</f>
        <v>0</v>
      </c>
      <c r="J1355" s="49">
        <f>IF(Table2[[#This Row],[Order Priority]]=Introduction!$B$43,1,0)</f>
        <v>0</v>
      </c>
      <c r="K1355" s="49">
        <f>IF(Table2[[#This Row],[Order Priority]]=Introduction!$B$44,1,0)</f>
        <v>0</v>
      </c>
      <c r="L1355" s="49">
        <f>IF(Table2[[#This Row],[Order Priority]]=Introduction!$B$45,1,0)</f>
        <v>0</v>
      </c>
      <c r="M1355" s="49">
        <f>IF(Table2[[#This Row],[Ship Mode]]=Introduction!$C$42,1,0)</f>
        <v>1</v>
      </c>
      <c r="N1355" s="48">
        <f>IF(Table2[[#This Row],[Ship Mode]]=Introduction!$C$44,1,0)</f>
        <v>0</v>
      </c>
      <c r="O1355" s="48">
        <f>IF(Table2[[#This Row],[Customer Segment]]=Introduction!$D$45,1,0)</f>
        <v>0</v>
      </c>
      <c r="P1355" s="48">
        <f>IF(Table2[[#This Row],[Customer Segment]]=Introduction!$D$42,1,0)</f>
        <v>0</v>
      </c>
      <c r="Q1355" s="48">
        <f>IF(Table2[[#This Row],[Customer Segment]]=Introduction!$D$44,1,0)</f>
        <v>1</v>
      </c>
      <c r="R1355" s="38">
        <v>6276.34</v>
      </c>
      <c r="S13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customFormat="1" x14ac:dyDescent="0.2">
      <c r="A1356" s="1" t="s">
        <v>46</v>
      </c>
      <c r="B1356" s="1" t="s">
        <v>14</v>
      </c>
      <c r="C1356" s="1" t="s">
        <v>47</v>
      </c>
      <c r="D1356" s="44">
        <v>0.01</v>
      </c>
      <c r="E1356" s="44">
        <v>17.98</v>
      </c>
      <c r="F1356" s="44">
        <v>4</v>
      </c>
      <c r="G1356" s="44">
        <v>0.79</v>
      </c>
      <c r="H1356" s="44">
        <v>-87.96</v>
      </c>
      <c r="I1356" s="49">
        <f>IF(Table2[[#This Row],[Order Priority]]=Introduction!$B$42,1,0)</f>
        <v>0</v>
      </c>
      <c r="J1356" s="49">
        <f>IF(Table2[[#This Row],[Order Priority]]=Introduction!$B$43,1,0)</f>
        <v>0</v>
      </c>
      <c r="K1356" s="49">
        <f>IF(Table2[[#This Row],[Order Priority]]=Introduction!$B$44,1,0)</f>
        <v>0</v>
      </c>
      <c r="L1356" s="49">
        <f>IF(Table2[[#This Row],[Order Priority]]=Introduction!$B$45,1,0)</f>
        <v>0</v>
      </c>
      <c r="M1356" s="49">
        <f>IF(Table2[[#This Row],[Ship Mode]]=Introduction!$C$42,1,0)</f>
        <v>0</v>
      </c>
      <c r="N1356" s="48">
        <f>IF(Table2[[#This Row],[Ship Mode]]=Introduction!$C$44,1,0)</f>
        <v>1</v>
      </c>
      <c r="O1356" s="48">
        <f>IF(Table2[[#This Row],[Customer Segment]]=Introduction!$D$45,1,0)</f>
        <v>0</v>
      </c>
      <c r="P1356" s="48">
        <f>IF(Table2[[#This Row],[Customer Segment]]=Introduction!$D$42,1,0)</f>
        <v>0</v>
      </c>
      <c r="Q1356" s="48">
        <f>IF(Table2[[#This Row],[Customer Segment]]=Introduction!$D$44,1,0)</f>
        <v>1</v>
      </c>
      <c r="R1356" s="41">
        <v>2664.4</v>
      </c>
      <c r="S13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customFormat="1" x14ac:dyDescent="0.2">
      <c r="A1357" s="1" t="s">
        <v>46</v>
      </c>
      <c r="B1357" s="1" t="s">
        <v>2</v>
      </c>
      <c r="C1357" s="1" t="s">
        <v>47</v>
      </c>
      <c r="D1357" s="46">
        <v>0.04</v>
      </c>
      <c r="E1357" s="46">
        <v>160.97999999999999</v>
      </c>
      <c r="F1357" s="46">
        <v>30</v>
      </c>
      <c r="G1357" s="46">
        <v>0.62</v>
      </c>
      <c r="H1357" s="46">
        <v>255.42</v>
      </c>
      <c r="I1357" s="49">
        <f>IF(Table2[[#This Row],[Order Priority]]=Introduction!$B$42,1,0)</f>
        <v>0</v>
      </c>
      <c r="J1357" s="49">
        <f>IF(Table2[[#This Row],[Order Priority]]=Introduction!$B$43,1,0)</f>
        <v>0</v>
      </c>
      <c r="K1357" s="49">
        <f>IF(Table2[[#This Row],[Order Priority]]=Introduction!$B$44,1,0)</f>
        <v>0</v>
      </c>
      <c r="L1357" s="49">
        <f>IF(Table2[[#This Row],[Order Priority]]=Introduction!$B$45,1,0)</f>
        <v>0</v>
      </c>
      <c r="M1357" s="49">
        <f>IF(Table2[[#This Row],[Ship Mode]]=Introduction!$C$42,1,0)</f>
        <v>1</v>
      </c>
      <c r="N1357" s="48">
        <f>IF(Table2[[#This Row],[Ship Mode]]=Introduction!$C$44,1,0)</f>
        <v>0</v>
      </c>
      <c r="O1357" s="48">
        <f>IF(Table2[[#This Row],[Customer Segment]]=Introduction!$D$45,1,0)</f>
        <v>0</v>
      </c>
      <c r="P1357" s="48">
        <f>IF(Table2[[#This Row],[Customer Segment]]=Introduction!$D$42,1,0)</f>
        <v>0</v>
      </c>
      <c r="Q1357" s="48">
        <f>IF(Table2[[#This Row],[Customer Segment]]=Introduction!$D$44,1,0)</f>
        <v>1</v>
      </c>
      <c r="R1357" s="38">
        <v>1526.68</v>
      </c>
      <c r="S13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customFormat="1" x14ac:dyDescent="0.2">
      <c r="A1358" s="1" t="s">
        <v>46</v>
      </c>
      <c r="B1358" s="1" t="s">
        <v>14</v>
      </c>
      <c r="C1358" s="1" t="s">
        <v>47</v>
      </c>
      <c r="D1358" s="44">
        <v>0.06</v>
      </c>
      <c r="E1358" s="44">
        <v>115.99</v>
      </c>
      <c r="F1358" s="44">
        <v>8.99</v>
      </c>
      <c r="G1358" s="44">
        <v>0.57999999999999996</v>
      </c>
      <c r="H1358" s="44">
        <v>685.6146</v>
      </c>
      <c r="I1358" s="49">
        <f>IF(Table2[[#This Row],[Order Priority]]=Introduction!$B$42,1,0)</f>
        <v>0</v>
      </c>
      <c r="J1358" s="49">
        <f>IF(Table2[[#This Row],[Order Priority]]=Introduction!$B$43,1,0)</f>
        <v>0</v>
      </c>
      <c r="K1358" s="49">
        <f>IF(Table2[[#This Row],[Order Priority]]=Introduction!$B$44,1,0)</f>
        <v>0</v>
      </c>
      <c r="L1358" s="49">
        <f>IF(Table2[[#This Row],[Order Priority]]=Introduction!$B$45,1,0)</f>
        <v>0</v>
      </c>
      <c r="M1358" s="49">
        <f>IF(Table2[[#This Row],[Ship Mode]]=Introduction!$C$42,1,0)</f>
        <v>0</v>
      </c>
      <c r="N1358" s="48">
        <f>IF(Table2[[#This Row],[Ship Mode]]=Introduction!$C$44,1,0)</f>
        <v>1</v>
      </c>
      <c r="O1358" s="48">
        <f>IF(Table2[[#This Row],[Customer Segment]]=Introduction!$D$45,1,0)</f>
        <v>0</v>
      </c>
      <c r="P1358" s="48">
        <f>IF(Table2[[#This Row],[Customer Segment]]=Introduction!$D$42,1,0)</f>
        <v>0</v>
      </c>
      <c r="Q1358" s="48">
        <f>IF(Table2[[#This Row],[Customer Segment]]=Introduction!$D$44,1,0)</f>
        <v>1</v>
      </c>
      <c r="R1358" s="41">
        <v>1952.56</v>
      </c>
      <c r="S13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customFormat="1" x14ac:dyDescent="0.2">
      <c r="A1359" s="1" t="s">
        <v>46</v>
      </c>
      <c r="B1359" s="1" t="s">
        <v>14</v>
      </c>
      <c r="C1359" s="1" t="s">
        <v>15</v>
      </c>
      <c r="D1359" s="46">
        <v>0.08</v>
      </c>
      <c r="E1359" s="46">
        <v>8.09</v>
      </c>
      <c r="F1359" s="46">
        <v>7.96</v>
      </c>
      <c r="G1359" s="46">
        <v>0.49</v>
      </c>
      <c r="H1359" s="46">
        <v>-88.82</v>
      </c>
      <c r="I1359" s="49">
        <f>IF(Table2[[#This Row],[Order Priority]]=Introduction!$B$42,1,0)</f>
        <v>0</v>
      </c>
      <c r="J1359" s="49">
        <f>IF(Table2[[#This Row],[Order Priority]]=Introduction!$B$43,1,0)</f>
        <v>0</v>
      </c>
      <c r="K1359" s="49">
        <f>IF(Table2[[#This Row],[Order Priority]]=Introduction!$B$44,1,0)</f>
        <v>0</v>
      </c>
      <c r="L1359" s="49">
        <f>IF(Table2[[#This Row],[Order Priority]]=Introduction!$B$45,1,0)</f>
        <v>0</v>
      </c>
      <c r="M1359" s="49">
        <f>IF(Table2[[#This Row],[Ship Mode]]=Introduction!$C$42,1,0)</f>
        <v>0</v>
      </c>
      <c r="N1359" s="48">
        <f>IF(Table2[[#This Row],[Ship Mode]]=Introduction!$C$44,1,0)</f>
        <v>1</v>
      </c>
      <c r="O1359" s="48">
        <f>IF(Table2[[#This Row],[Customer Segment]]=Introduction!$D$45,1,0)</f>
        <v>0</v>
      </c>
      <c r="P1359" s="48">
        <f>IF(Table2[[#This Row],[Customer Segment]]=Introduction!$D$42,1,0)</f>
        <v>1</v>
      </c>
      <c r="Q1359" s="48">
        <f>IF(Table2[[#This Row],[Customer Segment]]=Introduction!$D$44,1,0)</f>
        <v>0</v>
      </c>
      <c r="R1359" s="38">
        <v>80.349999999999994</v>
      </c>
      <c r="S13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customFormat="1" x14ac:dyDescent="0.2">
      <c r="A1360" s="1" t="s">
        <v>1</v>
      </c>
      <c r="B1360" s="1" t="s">
        <v>14</v>
      </c>
      <c r="C1360" s="1" t="s">
        <v>70</v>
      </c>
      <c r="D1360" s="44">
        <v>0.09</v>
      </c>
      <c r="E1360" s="44">
        <v>6.28</v>
      </c>
      <c r="F1360" s="44">
        <v>5.29</v>
      </c>
      <c r="G1360" s="44">
        <v>0.43</v>
      </c>
      <c r="H1360" s="44">
        <v>-5.2</v>
      </c>
      <c r="I1360" s="49">
        <f>IF(Table2[[#This Row],[Order Priority]]=Introduction!$B$42,1,0)</f>
        <v>1</v>
      </c>
      <c r="J1360" s="49">
        <f>IF(Table2[[#This Row],[Order Priority]]=Introduction!$B$43,1,0)</f>
        <v>0</v>
      </c>
      <c r="K1360" s="49">
        <f>IF(Table2[[#This Row],[Order Priority]]=Introduction!$B$44,1,0)</f>
        <v>0</v>
      </c>
      <c r="L1360" s="49">
        <f>IF(Table2[[#This Row],[Order Priority]]=Introduction!$B$45,1,0)</f>
        <v>0</v>
      </c>
      <c r="M1360" s="49">
        <f>IF(Table2[[#This Row],[Ship Mode]]=Introduction!$C$42,1,0)</f>
        <v>0</v>
      </c>
      <c r="N1360" s="48">
        <f>IF(Table2[[#This Row],[Ship Mode]]=Introduction!$C$44,1,0)</f>
        <v>1</v>
      </c>
      <c r="O1360" s="48">
        <f>IF(Table2[[#This Row],[Customer Segment]]=Introduction!$D$45,1,0)</f>
        <v>0</v>
      </c>
      <c r="P1360" s="48">
        <f>IF(Table2[[#This Row],[Customer Segment]]=Introduction!$D$42,1,0)</f>
        <v>0</v>
      </c>
      <c r="Q1360" s="48">
        <f>IF(Table2[[#This Row],[Customer Segment]]=Introduction!$D$44,1,0)</f>
        <v>0</v>
      </c>
      <c r="R1360" s="41">
        <v>8.5299999999999994</v>
      </c>
      <c r="S13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customFormat="1" x14ac:dyDescent="0.2">
      <c r="A1361" s="1" t="s">
        <v>1</v>
      </c>
      <c r="B1361" s="1" t="s">
        <v>14</v>
      </c>
      <c r="C1361" s="1" t="s">
        <v>70</v>
      </c>
      <c r="D1361" s="46">
        <v>0.01</v>
      </c>
      <c r="E1361" s="46">
        <v>3.26</v>
      </c>
      <c r="F1361" s="46">
        <v>1.86</v>
      </c>
      <c r="G1361" s="46">
        <v>0.41</v>
      </c>
      <c r="H1361" s="46">
        <v>-4.6683000000000003</v>
      </c>
      <c r="I1361" s="49">
        <f>IF(Table2[[#This Row],[Order Priority]]=Introduction!$B$42,1,0)</f>
        <v>1</v>
      </c>
      <c r="J1361" s="49">
        <f>IF(Table2[[#This Row],[Order Priority]]=Introduction!$B$43,1,0)</f>
        <v>0</v>
      </c>
      <c r="K1361" s="49">
        <f>IF(Table2[[#This Row],[Order Priority]]=Introduction!$B$44,1,0)</f>
        <v>0</v>
      </c>
      <c r="L1361" s="49">
        <f>IF(Table2[[#This Row],[Order Priority]]=Introduction!$B$45,1,0)</f>
        <v>0</v>
      </c>
      <c r="M1361" s="49">
        <f>IF(Table2[[#This Row],[Ship Mode]]=Introduction!$C$42,1,0)</f>
        <v>0</v>
      </c>
      <c r="N1361" s="48">
        <f>IF(Table2[[#This Row],[Ship Mode]]=Introduction!$C$44,1,0)</f>
        <v>1</v>
      </c>
      <c r="O1361" s="48">
        <f>IF(Table2[[#This Row],[Customer Segment]]=Introduction!$D$45,1,0)</f>
        <v>0</v>
      </c>
      <c r="P1361" s="48">
        <f>IF(Table2[[#This Row],[Customer Segment]]=Introduction!$D$42,1,0)</f>
        <v>0</v>
      </c>
      <c r="Q1361" s="48">
        <f>IF(Table2[[#This Row],[Customer Segment]]=Introduction!$D$44,1,0)</f>
        <v>0</v>
      </c>
      <c r="R1361" s="38">
        <v>73.97</v>
      </c>
      <c r="S13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customFormat="1" x14ac:dyDescent="0.2">
      <c r="A1362" s="1" t="s">
        <v>1</v>
      </c>
      <c r="B1362" s="1" t="s">
        <v>14</v>
      </c>
      <c r="C1362" s="1" t="s">
        <v>70</v>
      </c>
      <c r="D1362" s="44">
        <v>0.01</v>
      </c>
      <c r="E1362" s="44">
        <v>3.26</v>
      </c>
      <c r="F1362" s="44">
        <v>1.86</v>
      </c>
      <c r="G1362" s="44">
        <v>0.41</v>
      </c>
      <c r="H1362" s="44">
        <v>0.70199999999999996</v>
      </c>
      <c r="I1362" s="49">
        <f>IF(Table2[[#This Row],[Order Priority]]=Introduction!$B$42,1,0)</f>
        <v>1</v>
      </c>
      <c r="J1362" s="49">
        <f>IF(Table2[[#This Row],[Order Priority]]=Introduction!$B$43,1,0)</f>
        <v>0</v>
      </c>
      <c r="K1362" s="49">
        <f>IF(Table2[[#This Row],[Order Priority]]=Introduction!$B$44,1,0)</f>
        <v>0</v>
      </c>
      <c r="L1362" s="49">
        <f>IF(Table2[[#This Row],[Order Priority]]=Introduction!$B$45,1,0)</f>
        <v>0</v>
      </c>
      <c r="M1362" s="49">
        <f>IF(Table2[[#This Row],[Ship Mode]]=Introduction!$C$42,1,0)</f>
        <v>0</v>
      </c>
      <c r="N1362" s="48">
        <f>IF(Table2[[#This Row],[Ship Mode]]=Introduction!$C$44,1,0)</f>
        <v>1</v>
      </c>
      <c r="O1362" s="48">
        <f>IF(Table2[[#This Row],[Customer Segment]]=Introduction!$D$45,1,0)</f>
        <v>0</v>
      </c>
      <c r="P1362" s="48">
        <f>IF(Table2[[#This Row],[Customer Segment]]=Introduction!$D$42,1,0)</f>
        <v>0</v>
      </c>
      <c r="Q1362" s="48">
        <f>IF(Table2[[#This Row],[Customer Segment]]=Introduction!$D$44,1,0)</f>
        <v>0</v>
      </c>
      <c r="R1362" s="41">
        <v>18.489999999999998</v>
      </c>
      <c r="S13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customFormat="1" x14ac:dyDescent="0.2">
      <c r="A1363" s="1" t="s">
        <v>1</v>
      </c>
      <c r="B1363" s="1" t="s">
        <v>14</v>
      </c>
      <c r="C1363" s="1" t="s">
        <v>47</v>
      </c>
      <c r="D1363" s="46">
        <v>0.01</v>
      </c>
      <c r="E1363" s="46">
        <v>7.59</v>
      </c>
      <c r="F1363" s="46">
        <v>4</v>
      </c>
      <c r="G1363" s="46">
        <v>0.42</v>
      </c>
      <c r="H1363" s="46">
        <v>2.97</v>
      </c>
      <c r="I1363" s="49">
        <f>IF(Table2[[#This Row],[Order Priority]]=Introduction!$B$42,1,0)</f>
        <v>1</v>
      </c>
      <c r="J1363" s="49">
        <f>IF(Table2[[#This Row],[Order Priority]]=Introduction!$B$43,1,0)</f>
        <v>0</v>
      </c>
      <c r="K1363" s="49">
        <f>IF(Table2[[#This Row],[Order Priority]]=Introduction!$B$44,1,0)</f>
        <v>0</v>
      </c>
      <c r="L1363" s="49">
        <f>IF(Table2[[#This Row],[Order Priority]]=Introduction!$B$45,1,0)</f>
        <v>0</v>
      </c>
      <c r="M1363" s="49">
        <f>IF(Table2[[#This Row],[Ship Mode]]=Introduction!$C$42,1,0)</f>
        <v>0</v>
      </c>
      <c r="N1363" s="48">
        <f>IF(Table2[[#This Row],[Ship Mode]]=Introduction!$C$44,1,0)</f>
        <v>1</v>
      </c>
      <c r="O1363" s="48">
        <f>IF(Table2[[#This Row],[Customer Segment]]=Introduction!$D$45,1,0)</f>
        <v>0</v>
      </c>
      <c r="P1363" s="48">
        <f>IF(Table2[[#This Row],[Customer Segment]]=Introduction!$D$42,1,0)</f>
        <v>0</v>
      </c>
      <c r="Q1363" s="48">
        <f>IF(Table2[[#This Row],[Customer Segment]]=Introduction!$D$44,1,0)</f>
        <v>1</v>
      </c>
      <c r="R1363" s="38">
        <v>136.25</v>
      </c>
      <c r="S13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customFormat="1" x14ac:dyDescent="0.2">
      <c r="A1364" s="1" t="s">
        <v>1</v>
      </c>
      <c r="B1364" s="1" t="s">
        <v>14</v>
      </c>
      <c r="C1364" s="1" t="s">
        <v>70</v>
      </c>
      <c r="D1364" s="44">
        <v>0.05</v>
      </c>
      <c r="E1364" s="44">
        <v>35.99</v>
      </c>
      <c r="F1364" s="44">
        <v>5.99</v>
      </c>
      <c r="G1364" s="44">
        <v>0.38</v>
      </c>
      <c r="H1364" s="44">
        <v>524.31719999999996</v>
      </c>
      <c r="I1364" s="49">
        <f>IF(Table2[[#This Row],[Order Priority]]=Introduction!$B$42,1,0)</f>
        <v>1</v>
      </c>
      <c r="J1364" s="49">
        <f>IF(Table2[[#This Row],[Order Priority]]=Introduction!$B$43,1,0)</f>
        <v>0</v>
      </c>
      <c r="K1364" s="49">
        <f>IF(Table2[[#This Row],[Order Priority]]=Introduction!$B$44,1,0)</f>
        <v>0</v>
      </c>
      <c r="L1364" s="49">
        <f>IF(Table2[[#This Row],[Order Priority]]=Introduction!$B$45,1,0)</f>
        <v>0</v>
      </c>
      <c r="M1364" s="49">
        <f>IF(Table2[[#This Row],[Ship Mode]]=Introduction!$C$42,1,0)</f>
        <v>0</v>
      </c>
      <c r="N1364" s="48">
        <f>IF(Table2[[#This Row],[Ship Mode]]=Introduction!$C$44,1,0)</f>
        <v>1</v>
      </c>
      <c r="O1364" s="48">
        <f>IF(Table2[[#This Row],[Customer Segment]]=Introduction!$D$45,1,0)</f>
        <v>0</v>
      </c>
      <c r="P1364" s="48">
        <f>IF(Table2[[#This Row],[Customer Segment]]=Introduction!$D$42,1,0)</f>
        <v>0</v>
      </c>
      <c r="Q1364" s="48">
        <f>IF(Table2[[#This Row],[Customer Segment]]=Introduction!$D$44,1,0)</f>
        <v>0</v>
      </c>
      <c r="R1364" s="41">
        <v>759.88</v>
      </c>
      <c r="S13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customFormat="1" x14ac:dyDescent="0.2">
      <c r="A1365" s="1" t="s">
        <v>1</v>
      </c>
      <c r="B1365" s="1" t="s">
        <v>14</v>
      </c>
      <c r="C1365" s="1" t="s">
        <v>47</v>
      </c>
      <c r="D1365" s="46">
        <v>0.09</v>
      </c>
      <c r="E1365" s="46">
        <v>3.75</v>
      </c>
      <c r="F1365" s="46">
        <v>0.5</v>
      </c>
      <c r="G1365" s="46">
        <v>0.37</v>
      </c>
      <c r="H1365" s="46">
        <v>51.218699999999998</v>
      </c>
      <c r="I1365" s="49">
        <f>IF(Table2[[#This Row],[Order Priority]]=Introduction!$B$42,1,0)</f>
        <v>1</v>
      </c>
      <c r="J1365" s="49">
        <f>IF(Table2[[#This Row],[Order Priority]]=Introduction!$B$43,1,0)</f>
        <v>0</v>
      </c>
      <c r="K1365" s="49">
        <f>IF(Table2[[#This Row],[Order Priority]]=Introduction!$B$44,1,0)</f>
        <v>0</v>
      </c>
      <c r="L1365" s="49">
        <f>IF(Table2[[#This Row],[Order Priority]]=Introduction!$B$45,1,0)</f>
        <v>0</v>
      </c>
      <c r="M1365" s="49">
        <f>IF(Table2[[#This Row],[Ship Mode]]=Introduction!$C$42,1,0)</f>
        <v>0</v>
      </c>
      <c r="N1365" s="48">
        <f>IF(Table2[[#This Row],[Ship Mode]]=Introduction!$C$44,1,0)</f>
        <v>1</v>
      </c>
      <c r="O1365" s="48">
        <f>IF(Table2[[#This Row],[Customer Segment]]=Introduction!$D$45,1,0)</f>
        <v>0</v>
      </c>
      <c r="P1365" s="48">
        <f>IF(Table2[[#This Row],[Customer Segment]]=Introduction!$D$42,1,0)</f>
        <v>0</v>
      </c>
      <c r="Q1365" s="48">
        <f>IF(Table2[[#This Row],[Customer Segment]]=Introduction!$D$44,1,0)</f>
        <v>1</v>
      </c>
      <c r="R1365" s="38">
        <v>74.23</v>
      </c>
      <c r="S13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customFormat="1" x14ac:dyDescent="0.2">
      <c r="A1366" s="1" t="s">
        <v>1</v>
      </c>
      <c r="B1366" s="1" t="s">
        <v>14</v>
      </c>
      <c r="C1366" s="1" t="s">
        <v>47</v>
      </c>
      <c r="D1366" s="44">
        <v>0.01</v>
      </c>
      <c r="E1366" s="44">
        <v>30.98</v>
      </c>
      <c r="F1366" s="44">
        <v>9.18</v>
      </c>
      <c r="G1366" s="44">
        <v>0.4</v>
      </c>
      <c r="H1366" s="44">
        <v>380.46800000000002</v>
      </c>
      <c r="I1366" s="49">
        <f>IF(Table2[[#This Row],[Order Priority]]=Introduction!$B$42,1,0)</f>
        <v>1</v>
      </c>
      <c r="J1366" s="49">
        <f>IF(Table2[[#This Row],[Order Priority]]=Introduction!$B$43,1,0)</f>
        <v>0</v>
      </c>
      <c r="K1366" s="49">
        <f>IF(Table2[[#This Row],[Order Priority]]=Introduction!$B$44,1,0)</f>
        <v>0</v>
      </c>
      <c r="L1366" s="49">
        <f>IF(Table2[[#This Row],[Order Priority]]=Introduction!$B$45,1,0)</f>
        <v>0</v>
      </c>
      <c r="M1366" s="49">
        <f>IF(Table2[[#This Row],[Ship Mode]]=Introduction!$C$42,1,0)</f>
        <v>0</v>
      </c>
      <c r="N1366" s="48">
        <f>IF(Table2[[#This Row],[Ship Mode]]=Introduction!$C$44,1,0)</f>
        <v>1</v>
      </c>
      <c r="O1366" s="48">
        <f>IF(Table2[[#This Row],[Customer Segment]]=Introduction!$D$45,1,0)</f>
        <v>0</v>
      </c>
      <c r="P1366" s="48">
        <f>IF(Table2[[#This Row],[Customer Segment]]=Introduction!$D$42,1,0)</f>
        <v>0</v>
      </c>
      <c r="Q1366" s="48">
        <f>IF(Table2[[#This Row],[Customer Segment]]=Introduction!$D$44,1,0)</f>
        <v>1</v>
      </c>
      <c r="R1366" s="41">
        <v>627.19000000000005</v>
      </c>
      <c r="S13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customFormat="1" x14ac:dyDescent="0.2">
      <c r="A1367" s="1" t="s">
        <v>13</v>
      </c>
      <c r="B1367" s="1" t="s">
        <v>63</v>
      </c>
      <c r="C1367" s="1" t="s">
        <v>15</v>
      </c>
      <c r="D1367" s="46">
        <v>0.05</v>
      </c>
      <c r="E1367" s="46">
        <v>178.47</v>
      </c>
      <c r="F1367" s="46">
        <v>19.989999999999998</v>
      </c>
      <c r="G1367" s="46">
        <v>0.55000000000000004</v>
      </c>
      <c r="H1367" s="46">
        <v>943</v>
      </c>
      <c r="I1367" s="49">
        <f>IF(Table2[[#This Row],[Order Priority]]=Introduction!$B$42,1,0)</f>
        <v>0</v>
      </c>
      <c r="J1367" s="49">
        <f>IF(Table2[[#This Row],[Order Priority]]=Introduction!$B$43,1,0)</f>
        <v>1</v>
      </c>
      <c r="K1367" s="49">
        <f>IF(Table2[[#This Row],[Order Priority]]=Introduction!$B$44,1,0)</f>
        <v>0</v>
      </c>
      <c r="L1367" s="49">
        <f>IF(Table2[[#This Row],[Order Priority]]=Introduction!$B$45,1,0)</f>
        <v>0</v>
      </c>
      <c r="M1367" s="49">
        <f>IF(Table2[[#This Row],[Ship Mode]]=Introduction!$C$42,1,0)</f>
        <v>0</v>
      </c>
      <c r="N1367" s="48">
        <f>IF(Table2[[#This Row],[Ship Mode]]=Introduction!$C$44,1,0)</f>
        <v>0</v>
      </c>
      <c r="O1367" s="48">
        <f>IF(Table2[[#This Row],[Customer Segment]]=Introduction!$D$45,1,0)</f>
        <v>0</v>
      </c>
      <c r="P1367" s="48">
        <f>IF(Table2[[#This Row],[Customer Segment]]=Introduction!$D$42,1,0)</f>
        <v>1</v>
      </c>
      <c r="Q1367" s="48">
        <f>IF(Table2[[#This Row],[Customer Segment]]=Introduction!$D$44,1,0)</f>
        <v>0</v>
      </c>
      <c r="R1367" s="38">
        <v>1531.31</v>
      </c>
      <c r="S13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customFormat="1" x14ac:dyDescent="0.2">
      <c r="A1368" s="1" t="s">
        <v>13</v>
      </c>
      <c r="B1368" s="1" t="s">
        <v>14</v>
      </c>
      <c r="C1368" s="1" t="s">
        <v>15</v>
      </c>
      <c r="D1368" s="44">
        <v>0.06</v>
      </c>
      <c r="E1368" s="44">
        <v>10.97</v>
      </c>
      <c r="F1368" s="44">
        <v>6.5</v>
      </c>
      <c r="G1368" s="44">
        <v>0.64</v>
      </c>
      <c r="H1368" s="44">
        <v>65.597999999999999</v>
      </c>
      <c r="I1368" s="49">
        <f>IF(Table2[[#This Row],[Order Priority]]=Introduction!$B$42,1,0)</f>
        <v>0</v>
      </c>
      <c r="J1368" s="49">
        <f>IF(Table2[[#This Row],[Order Priority]]=Introduction!$B$43,1,0)</f>
        <v>1</v>
      </c>
      <c r="K1368" s="49">
        <f>IF(Table2[[#This Row],[Order Priority]]=Introduction!$B$44,1,0)</f>
        <v>0</v>
      </c>
      <c r="L1368" s="49">
        <f>IF(Table2[[#This Row],[Order Priority]]=Introduction!$B$45,1,0)</f>
        <v>0</v>
      </c>
      <c r="M1368" s="49">
        <f>IF(Table2[[#This Row],[Ship Mode]]=Introduction!$C$42,1,0)</f>
        <v>0</v>
      </c>
      <c r="N1368" s="48">
        <f>IF(Table2[[#This Row],[Ship Mode]]=Introduction!$C$44,1,0)</f>
        <v>1</v>
      </c>
      <c r="O1368" s="48">
        <f>IF(Table2[[#This Row],[Customer Segment]]=Introduction!$D$45,1,0)</f>
        <v>0</v>
      </c>
      <c r="P1368" s="48">
        <f>IF(Table2[[#This Row],[Customer Segment]]=Introduction!$D$42,1,0)</f>
        <v>1</v>
      </c>
      <c r="Q1368" s="48">
        <f>IF(Table2[[#This Row],[Customer Segment]]=Introduction!$D$44,1,0)</f>
        <v>0</v>
      </c>
      <c r="R1368" s="41">
        <v>215.25</v>
      </c>
      <c r="S13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customFormat="1" x14ac:dyDescent="0.2">
      <c r="A1369" s="1" t="s">
        <v>92</v>
      </c>
      <c r="B1369" s="1" t="s">
        <v>14</v>
      </c>
      <c r="C1369" s="1" t="s">
        <v>70</v>
      </c>
      <c r="D1369" s="46">
        <v>7.0000000000000007E-2</v>
      </c>
      <c r="E1369" s="46">
        <v>5.34</v>
      </c>
      <c r="F1369" s="46">
        <v>5.63</v>
      </c>
      <c r="G1369" s="46">
        <v>0.39</v>
      </c>
      <c r="H1369" s="46">
        <v>-116.3455</v>
      </c>
      <c r="I1369" s="49">
        <f>IF(Table2[[#This Row],[Order Priority]]=Introduction!$B$42,1,0)</f>
        <v>0</v>
      </c>
      <c r="J1369" s="49">
        <f>IF(Table2[[#This Row],[Order Priority]]=Introduction!$B$43,1,0)</f>
        <v>0</v>
      </c>
      <c r="K1369" s="49">
        <f>IF(Table2[[#This Row],[Order Priority]]=Introduction!$B$44,1,0)</f>
        <v>0</v>
      </c>
      <c r="L1369" s="49">
        <f>IF(Table2[[#This Row],[Order Priority]]=Introduction!$B$45,1,0)</f>
        <v>1</v>
      </c>
      <c r="M1369" s="49">
        <f>IF(Table2[[#This Row],[Ship Mode]]=Introduction!$C$42,1,0)</f>
        <v>0</v>
      </c>
      <c r="N1369" s="48">
        <f>IF(Table2[[#This Row],[Ship Mode]]=Introduction!$C$44,1,0)</f>
        <v>1</v>
      </c>
      <c r="O1369" s="48">
        <f>IF(Table2[[#This Row],[Customer Segment]]=Introduction!$D$45,1,0)</f>
        <v>0</v>
      </c>
      <c r="P1369" s="48">
        <f>IF(Table2[[#This Row],[Customer Segment]]=Introduction!$D$42,1,0)</f>
        <v>0</v>
      </c>
      <c r="Q1369" s="48">
        <f>IF(Table2[[#This Row],[Customer Segment]]=Introduction!$D$44,1,0)</f>
        <v>0</v>
      </c>
      <c r="R1369" s="38">
        <v>66.650000000000006</v>
      </c>
      <c r="S13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customFormat="1" x14ac:dyDescent="0.2">
      <c r="A1370" s="1" t="s">
        <v>92</v>
      </c>
      <c r="B1370" s="1" t="s">
        <v>2</v>
      </c>
      <c r="C1370" s="1" t="s">
        <v>70</v>
      </c>
      <c r="D1370" s="44">
        <v>0.03</v>
      </c>
      <c r="E1370" s="44">
        <v>160.97999999999999</v>
      </c>
      <c r="F1370" s="44">
        <v>30</v>
      </c>
      <c r="G1370" s="44">
        <v>0.62</v>
      </c>
      <c r="H1370" s="44">
        <v>1304.9000000000001</v>
      </c>
      <c r="I1370" s="49">
        <f>IF(Table2[[#This Row],[Order Priority]]=Introduction!$B$42,1,0)</f>
        <v>0</v>
      </c>
      <c r="J1370" s="49">
        <f>IF(Table2[[#This Row],[Order Priority]]=Introduction!$B$43,1,0)</f>
        <v>0</v>
      </c>
      <c r="K1370" s="49">
        <f>IF(Table2[[#This Row],[Order Priority]]=Introduction!$B$44,1,0)</f>
        <v>0</v>
      </c>
      <c r="L1370" s="49">
        <f>IF(Table2[[#This Row],[Order Priority]]=Introduction!$B$45,1,0)</f>
        <v>1</v>
      </c>
      <c r="M1370" s="49">
        <f>IF(Table2[[#This Row],[Ship Mode]]=Introduction!$C$42,1,0)</f>
        <v>1</v>
      </c>
      <c r="N1370" s="48">
        <f>IF(Table2[[#This Row],[Ship Mode]]=Introduction!$C$44,1,0)</f>
        <v>0</v>
      </c>
      <c r="O1370" s="48">
        <f>IF(Table2[[#This Row],[Customer Segment]]=Introduction!$D$45,1,0)</f>
        <v>0</v>
      </c>
      <c r="P1370" s="48">
        <f>IF(Table2[[#This Row],[Customer Segment]]=Introduction!$D$42,1,0)</f>
        <v>0</v>
      </c>
      <c r="Q1370" s="48">
        <f>IF(Table2[[#This Row],[Customer Segment]]=Introduction!$D$44,1,0)</f>
        <v>0</v>
      </c>
      <c r="R1370" s="41">
        <v>2934.16</v>
      </c>
      <c r="S13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customFormat="1" x14ac:dyDescent="0.2">
      <c r="A1371" s="1" t="s">
        <v>92</v>
      </c>
      <c r="B1371" s="1" t="s">
        <v>63</v>
      </c>
      <c r="C1371" s="1" t="s">
        <v>70</v>
      </c>
      <c r="D1371" s="46">
        <v>0.04</v>
      </c>
      <c r="E1371" s="46">
        <v>65.989999999999995</v>
      </c>
      <c r="F1371" s="46">
        <v>5.63</v>
      </c>
      <c r="G1371" s="46">
        <v>0.56000000000000005</v>
      </c>
      <c r="H1371" s="46">
        <v>605.04719999999998</v>
      </c>
      <c r="I1371" s="49">
        <f>IF(Table2[[#This Row],[Order Priority]]=Introduction!$B$42,1,0)</f>
        <v>0</v>
      </c>
      <c r="J1371" s="49">
        <f>IF(Table2[[#This Row],[Order Priority]]=Introduction!$B$43,1,0)</f>
        <v>0</v>
      </c>
      <c r="K1371" s="49">
        <f>IF(Table2[[#This Row],[Order Priority]]=Introduction!$B$44,1,0)</f>
        <v>0</v>
      </c>
      <c r="L1371" s="49">
        <f>IF(Table2[[#This Row],[Order Priority]]=Introduction!$B$45,1,0)</f>
        <v>1</v>
      </c>
      <c r="M1371" s="49">
        <f>IF(Table2[[#This Row],[Ship Mode]]=Introduction!$C$42,1,0)</f>
        <v>0</v>
      </c>
      <c r="N1371" s="48">
        <f>IF(Table2[[#This Row],[Ship Mode]]=Introduction!$C$44,1,0)</f>
        <v>0</v>
      </c>
      <c r="O1371" s="48">
        <f>IF(Table2[[#This Row],[Customer Segment]]=Introduction!$D$45,1,0)</f>
        <v>0</v>
      </c>
      <c r="P1371" s="48">
        <f>IF(Table2[[#This Row],[Customer Segment]]=Introduction!$D$42,1,0)</f>
        <v>0</v>
      </c>
      <c r="Q1371" s="48">
        <f>IF(Table2[[#This Row],[Customer Segment]]=Introduction!$D$44,1,0)</f>
        <v>0</v>
      </c>
      <c r="R1371" s="38">
        <v>876.88</v>
      </c>
      <c r="S13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customFormat="1" x14ac:dyDescent="0.2">
      <c r="A1372" s="1" t="s">
        <v>46</v>
      </c>
      <c r="B1372" s="1" t="s">
        <v>14</v>
      </c>
      <c r="C1372" s="1" t="s">
        <v>15</v>
      </c>
      <c r="D1372" s="44">
        <v>0</v>
      </c>
      <c r="E1372" s="44">
        <v>5.77</v>
      </c>
      <c r="F1372" s="44">
        <v>4.97</v>
      </c>
      <c r="G1372" s="44">
        <v>0.35</v>
      </c>
      <c r="H1372" s="44">
        <v>3.5581</v>
      </c>
      <c r="I1372" s="49">
        <f>IF(Table2[[#This Row],[Order Priority]]=Introduction!$B$42,1,0)</f>
        <v>0</v>
      </c>
      <c r="J1372" s="49">
        <f>IF(Table2[[#This Row],[Order Priority]]=Introduction!$B$43,1,0)</f>
        <v>0</v>
      </c>
      <c r="K1372" s="49">
        <f>IF(Table2[[#This Row],[Order Priority]]=Introduction!$B$44,1,0)</f>
        <v>0</v>
      </c>
      <c r="L1372" s="49">
        <f>IF(Table2[[#This Row],[Order Priority]]=Introduction!$B$45,1,0)</f>
        <v>0</v>
      </c>
      <c r="M1372" s="49">
        <f>IF(Table2[[#This Row],[Ship Mode]]=Introduction!$C$42,1,0)</f>
        <v>0</v>
      </c>
      <c r="N1372" s="48">
        <f>IF(Table2[[#This Row],[Ship Mode]]=Introduction!$C$44,1,0)</f>
        <v>1</v>
      </c>
      <c r="O1372" s="48">
        <f>IF(Table2[[#This Row],[Customer Segment]]=Introduction!$D$45,1,0)</f>
        <v>0</v>
      </c>
      <c r="P1372" s="48">
        <f>IF(Table2[[#This Row],[Customer Segment]]=Introduction!$D$42,1,0)</f>
        <v>1</v>
      </c>
      <c r="Q1372" s="48">
        <f>IF(Table2[[#This Row],[Customer Segment]]=Introduction!$D$44,1,0)</f>
        <v>0</v>
      </c>
      <c r="R1372" s="41">
        <v>52.43</v>
      </c>
      <c r="S13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customFormat="1" x14ac:dyDescent="0.2">
      <c r="A1373" s="1" t="s">
        <v>13</v>
      </c>
      <c r="B1373" s="1" t="s">
        <v>2</v>
      </c>
      <c r="C1373" s="1" t="s">
        <v>3</v>
      </c>
      <c r="D1373" s="46">
        <v>0</v>
      </c>
      <c r="E1373" s="46">
        <v>230.98</v>
      </c>
      <c r="F1373" s="46">
        <v>23.78</v>
      </c>
      <c r="G1373" s="46">
        <v>0.6</v>
      </c>
      <c r="H1373" s="46">
        <v>6095.8602000000001</v>
      </c>
      <c r="I1373" s="49">
        <f>IF(Table2[[#This Row],[Order Priority]]=Introduction!$B$42,1,0)</f>
        <v>0</v>
      </c>
      <c r="J1373" s="49">
        <f>IF(Table2[[#This Row],[Order Priority]]=Introduction!$B$43,1,0)</f>
        <v>1</v>
      </c>
      <c r="K1373" s="49">
        <f>IF(Table2[[#This Row],[Order Priority]]=Introduction!$B$44,1,0)</f>
        <v>0</v>
      </c>
      <c r="L1373" s="49">
        <f>IF(Table2[[#This Row],[Order Priority]]=Introduction!$B$45,1,0)</f>
        <v>0</v>
      </c>
      <c r="M1373" s="49">
        <f>IF(Table2[[#This Row],[Ship Mode]]=Introduction!$C$42,1,0)</f>
        <v>1</v>
      </c>
      <c r="N1373" s="48">
        <f>IF(Table2[[#This Row],[Ship Mode]]=Introduction!$C$44,1,0)</f>
        <v>0</v>
      </c>
      <c r="O1373" s="48">
        <f>IF(Table2[[#This Row],[Customer Segment]]=Introduction!$D$45,1,0)</f>
        <v>1</v>
      </c>
      <c r="P1373" s="48">
        <f>IF(Table2[[#This Row],[Customer Segment]]=Introduction!$D$42,1,0)</f>
        <v>0</v>
      </c>
      <c r="Q1373" s="48">
        <f>IF(Table2[[#This Row],[Customer Segment]]=Introduction!$D$44,1,0)</f>
        <v>0</v>
      </c>
      <c r="R1373" s="38">
        <v>8834.58</v>
      </c>
      <c r="S13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customFormat="1" x14ac:dyDescent="0.2">
      <c r="A1374" s="1" t="s">
        <v>23</v>
      </c>
      <c r="B1374" s="1" t="s">
        <v>14</v>
      </c>
      <c r="C1374" s="1" t="s">
        <v>70</v>
      </c>
      <c r="D1374" s="44">
        <v>0.04</v>
      </c>
      <c r="E1374" s="44">
        <v>120.98</v>
      </c>
      <c r="F1374" s="44">
        <v>3.99</v>
      </c>
      <c r="G1374" s="44">
        <v>0.6</v>
      </c>
      <c r="H1374" s="44">
        <v>1389.5771999999999</v>
      </c>
      <c r="I1374" s="49">
        <f>IF(Table2[[#This Row],[Order Priority]]=Introduction!$B$42,1,0)</f>
        <v>0</v>
      </c>
      <c r="J1374" s="49">
        <f>IF(Table2[[#This Row],[Order Priority]]=Introduction!$B$43,1,0)</f>
        <v>0</v>
      </c>
      <c r="K1374" s="49">
        <f>IF(Table2[[#This Row],[Order Priority]]=Introduction!$B$44,1,0)</f>
        <v>1</v>
      </c>
      <c r="L1374" s="49">
        <f>IF(Table2[[#This Row],[Order Priority]]=Introduction!$B$45,1,0)</f>
        <v>0</v>
      </c>
      <c r="M1374" s="49">
        <f>IF(Table2[[#This Row],[Ship Mode]]=Introduction!$C$42,1,0)</f>
        <v>0</v>
      </c>
      <c r="N1374" s="48">
        <f>IF(Table2[[#This Row],[Ship Mode]]=Introduction!$C$44,1,0)</f>
        <v>1</v>
      </c>
      <c r="O1374" s="48">
        <f>IF(Table2[[#This Row],[Customer Segment]]=Introduction!$D$45,1,0)</f>
        <v>0</v>
      </c>
      <c r="P1374" s="48">
        <f>IF(Table2[[#This Row],[Customer Segment]]=Introduction!$D$42,1,0)</f>
        <v>0</v>
      </c>
      <c r="Q1374" s="48">
        <f>IF(Table2[[#This Row],[Customer Segment]]=Introduction!$D$44,1,0)</f>
        <v>0</v>
      </c>
      <c r="R1374" s="41">
        <v>2013.88</v>
      </c>
      <c r="S13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customFormat="1" x14ac:dyDescent="0.2">
      <c r="A1375" s="1" t="s">
        <v>23</v>
      </c>
      <c r="B1375" s="1" t="s">
        <v>14</v>
      </c>
      <c r="C1375" s="1" t="s">
        <v>70</v>
      </c>
      <c r="D1375" s="46">
        <v>0.02</v>
      </c>
      <c r="E1375" s="46">
        <v>55.99</v>
      </c>
      <c r="F1375" s="46">
        <v>5</v>
      </c>
      <c r="G1375" s="46">
        <v>0.83</v>
      </c>
      <c r="H1375" s="46">
        <v>-222.816</v>
      </c>
      <c r="I1375" s="49">
        <f>IF(Table2[[#This Row],[Order Priority]]=Introduction!$B$42,1,0)</f>
        <v>0</v>
      </c>
      <c r="J1375" s="49">
        <f>IF(Table2[[#This Row],[Order Priority]]=Introduction!$B$43,1,0)</f>
        <v>0</v>
      </c>
      <c r="K1375" s="49">
        <f>IF(Table2[[#This Row],[Order Priority]]=Introduction!$B$44,1,0)</f>
        <v>1</v>
      </c>
      <c r="L1375" s="49">
        <f>IF(Table2[[#This Row],[Order Priority]]=Introduction!$B$45,1,0)</f>
        <v>0</v>
      </c>
      <c r="M1375" s="49">
        <f>IF(Table2[[#This Row],[Ship Mode]]=Introduction!$C$42,1,0)</f>
        <v>0</v>
      </c>
      <c r="N1375" s="48">
        <f>IF(Table2[[#This Row],[Ship Mode]]=Introduction!$C$44,1,0)</f>
        <v>1</v>
      </c>
      <c r="O1375" s="48">
        <f>IF(Table2[[#This Row],[Customer Segment]]=Introduction!$D$45,1,0)</f>
        <v>0</v>
      </c>
      <c r="P1375" s="48">
        <f>IF(Table2[[#This Row],[Customer Segment]]=Introduction!$D$42,1,0)</f>
        <v>0</v>
      </c>
      <c r="Q1375" s="48">
        <f>IF(Table2[[#This Row],[Customer Segment]]=Introduction!$D$44,1,0)</f>
        <v>0</v>
      </c>
      <c r="R1375" s="38">
        <v>201.32</v>
      </c>
      <c r="S13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customFormat="1" x14ac:dyDescent="0.2">
      <c r="A1376" s="1" t="s">
        <v>23</v>
      </c>
      <c r="B1376" s="1" t="s">
        <v>2</v>
      </c>
      <c r="C1376" s="1" t="s">
        <v>70</v>
      </c>
      <c r="D1376" s="44">
        <v>0.05</v>
      </c>
      <c r="E1376" s="44">
        <v>23.99</v>
      </c>
      <c r="F1376" s="44">
        <v>15.68</v>
      </c>
      <c r="G1376" s="44">
        <v>0.62</v>
      </c>
      <c r="H1376" s="44">
        <v>-133.71</v>
      </c>
      <c r="I1376" s="49">
        <f>IF(Table2[[#This Row],[Order Priority]]=Introduction!$B$42,1,0)</f>
        <v>0</v>
      </c>
      <c r="J1376" s="49">
        <f>IF(Table2[[#This Row],[Order Priority]]=Introduction!$B$43,1,0)</f>
        <v>0</v>
      </c>
      <c r="K1376" s="49">
        <f>IF(Table2[[#This Row],[Order Priority]]=Introduction!$B$44,1,0)</f>
        <v>1</v>
      </c>
      <c r="L1376" s="49">
        <f>IF(Table2[[#This Row],[Order Priority]]=Introduction!$B$45,1,0)</f>
        <v>0</v>
      </c>
      <c r="M1376" s="49">
        <f>IF(Table2[[#This Row],[Ship Mode]]=Introduction!$C$42,1,0)</f>
        <v>1</v>
      </c>
      <c r="N1376" s="48">
        <f>IF(Table2[[#This Row],[Ship Mode]]=Introduction!$C$44,1,0)</f>
        <v>0</v>
      </c>
      <c r="O1376" s="48">
        <f>IF(Table2[[#This Row],[Customer Segment]]=Introduction!$D$45,1,0)</f>
        <v>0</v>
      </c>
      <c r="P1376" s="48">
        <f>IF(Table2[[#This Row],[Customer Segment]]=Introduction!$D$42,1,0)</f>
        <v>0</v>
      </c>
      <c r="Q1376" s="48">
        <f>IF(Table2[[#This Row],[Customer Segment]]=Introduction!$D$44,1,0)</f>
        <v>0</v>
      </c>
      <c r="R1376" s="41">
        <v>298.51</v>
      </c>
      <c r="S13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customFormat="1" x14ac:dyDescent="0.2">
      <c r="A1377" s="1" t="s">
        <v>23</v>
      </c>
      <c r="B1377" s="1" t="s">
        <v>14</v>
      </c>
      <c r="C1377" s="1" t="s">
        <v>3</v>
      </c>
      <c r="D1377" s="46">
        <v>0.06</v>
      </c>
      <c r="E1377" s="46">
        <v>122.99</v>
      </c>
      <c r="F1377" s="46">
        <v>19.989999999999998</v>
      </c>
      <c r="G1377" s="46">
        <v>0.37</v>
      </c>
      <c r="H1377" s="46">
        <v>1019.7096</v>
      </c>
      <c r="I1377" s="49">
        <f>IF(Table2[[#This Row],[Order Priority]]=Introduction!$B$42,1,0)</f>
        <v>0</v>
      </c>
      <c r="J1377" s="49">
        <f>IF(Table2[[#This Row],[Order Priority]]=Introduction!$B$43,1,0)</f>
        <v>0</v>
      </c>
      <c r="K1377" s="49">
        <f>IF(Table2[[#This Row],[Order Priority]]=Introduction!$B$44,1,0)</f>
        <v>1</v>
      </c>
      <c r="L1377" s="49">
        <f>IF(Table2[[#This Row],[Order Priority]]=Introduction!$B$45,1,0)</f>
        <v>0</v>
      </c>
      <c r="M1377" s="49">
        <f>IF(Table2[[#This Row],[Ship Mode]]=Introduction!$C$42,1,0)</f>
        <v>0</v>
      </c>
      <c r="N1377" s="48">
        <f>IF(Table2[[#This Row],[Ship Mode]]=Introduction!$C$44,1,0)</f>
        <v>1</v>
      </c>
      <c r="O1377" s="48">
        <f>IF(Table2[[#This Row],[Customer Segment]]=Introduction!$D$45,1,0)</f>
        <v>1</v>
      </c>
      <c r="P1377" s="48">
        <f>IF(Table2[[#This Row],[Customer Segment]]=Introduction!$D$42,1,0)</f>
        <v>0</v>
      </c>
      <c r="Q1377" s="48">
        <f>IF(Table2[[#This Row],[Customer Segment]]=Introduction!$D$44,1,0)</f>
        <v>0</v>
      </c>
      <c r="R1377" s="38">
        <v>1477.84</v>
      </c>
      <c r="S13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customFormat="1" x14ac:dyDescent="0.2">
      <c r="A1378" s="1" t="s">
        <v>23</v>
      </c>
      <c r="B1378" s="1" t="s">
        <v>2</v>
      </c>
      <c r="C1378" s="1" t="s">
        <v>3</v>
      </c>
      <c r="D1378" s="44">
        <v>0.08</v>
      </c>
      <c r="E1378" s="44">
        <v>68.81</v>
      </c>
      <c r="F1378" s="44">
        <v>60</v>
      </c>
      <c r="G1378" s="44">
        <v>0.41</v>
      </c>
      <c r="H1378" s="44">
        <v>-1069.72</v>
      </c>
      <c r="I1378" s="49">
        <f>IF(Table2[[#This Row],[Order Priority]]=Introduction!$B$42,1,0)</f>
        <v>0</v>
      </c>
      <c r="J1378" s="49">
        <f>IF(Table2[[#This Row],[Order Priority]]=Introduction!$B$43,1,0)</f>
        <v>0</v>
      </c>
      <c r="K1378" s="49">
        <f>IF(Table2[[#This Row],[Order Priority]]=Introduction!$B$44,1,0)</f>
        <v>1</v>
      </c>
      <c r="L1378" s="49">
        <f>IF(Table2[[#This Row],[Order Priority]]=Introduction!$B$45,1,0)</f>
        <v>0</v>
      </c>
      <c r="M1378" s="49">
        <f>IF(Table2[[#This Row],[Ship Mode]]=Introduction!$C$42,1,0)</f>
        <v>1</v>
      </c>
      <c r="N1378" s="48">
        <f>IF(Table2[[#This Row],[Ship Mode]]=Introduction!$C$44,1,0)</f>
        <v>0</v>
      </c>
      <c r="O1378" s="48">
        <f>IF(Table2[[#This Row],[Customer Segment]]=Introduction!$D$45,1,0)</f>
        <v>1</v>
      </c>
      <c r="P1378" s="48">
        <f>IF(Table2[[#This Row],[Customer Segment]]=Introduction!$D$42,1,0)</f>
        <v>0</v>
      </c>
      <c r="Q1378" s="48">
        <f>IF(Table2[[#This Row],[Customer Segment]]=Introduction!$D$44,1,0)</f>
        <v>0</v>
      </c>
      <c r="R1378" s="41">
        <v>1162.46</v>
      </c>
      <c r="S13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customFormat="1" x14ac:dyDescent="0.2">
      <c r="A1379" s="1" t="s">
        <v>23</v>
      </c>
      <c r="B1379" s="1" t="s">
        <v>14</v>
      </c>
      <c r="C1379" s="1" t="s">
        <v>3</v>
      </c>
      <c r="D1379" s="46">
        <v>0.06</v>
      </c>
      <c r="E1379" s="46">
        <v>122.99</v>
      </c>
      <c r="F1379" s="46">
        <v>19.989999999999998</v>
      </c>
      <c r="G1379" s="46">
        <v>0.37</v>
      </c>
      <c r="H1379" s="46">
        <v>1408.1865</v>
      </c>
      <c r="I1379" s="49">
        <f>IF(Table2[[#This Row],[Order Priority]]=Introduction!$B$42,1,0)</f>
        <v>0</v>
      </c>
      <c r="J1379" s="49">
        <f>IF(Table2[[#This Row],[Order Priority]]=Introduction!$B$43,1,0)</f>
        <v>0</v>
      </c>
      <c r="K1379" s="49">
        <f>IF(Table2[[#This Row],[Order Priority]]=Introduction!$B$44,1,0)</f>
        <v>1</v>
      </c>
      <c r="L1379" s="49">
        <f>IF(Table2[[#This Row],[Order Priority]]=Introduction!$B$45,1,0)</f>
        <v>0</v>
      </c>
      <c r="M1379" s="49">
        <f>IF(Table2[[#This Row],[Ship Mode]]=Introduction!$C$42,1,0)</f>
        <v>0</v>
      </c>
      <c r="N1379" s="48">
        <f>IF(Table2[[#This Row],[Ship Mode]]=Introduction!$C$44,1,0)</f>
        <v>1</v>
      </c>
      <c r="O1379" s="48">
        <f>IF(Table2[[#This Row],[Customer Segment]]=Introduction!$D$45,1,0)</f>
        <v>1</v>
      </c>
      <c r="P1379" s="48">
        <f>IF(Table2[[#This Row],[Customer Segment]]=Introduction!$D$42,1,0)</f>
        <v>0</v>
      </c>
      <c r="Q1379" s="48">
        <f>IF(Table2[[#This Row],[Customer Segment]]=Introduction!$D$44,1,0)</f>
        <v>0</v>
      </c>
      <c r="R1379" s="38">
        <v>5911.35</v>
      </c>
      <c r="S13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customFormat="1" x14ac:dyDescent="0.2">
      <c r="A1380" s="1" t="s">
        <v>23</v>
      </c>
      <c r="B1380" s="1" t="s">
        <v>2</v>
      </c>
      <c r="C1380" s="1" t="s">
        <v>3</v>
      </c>
      <c r="D1380" s="44">
        <v>0.08</v>
      </c>
      <c r="E1380" s="44">
        <v>68.81</v>
      </c>
      <c r="F1380" s="44">
        <v>60</v>
      </c>
      <c r="G1380" s="44">
        <v>0.41</v>
      </c>
      <c r="H1380" s="44">
        <v>-1069.72</v>
      </c>
      <c r="I1380" s="49">
        <f>IF(Table2[[#This Row],[Order Priority]]=Introduction!$B$42,1,0)</f>
        <v>0</v>
      </c>
      <c r="J1380" s="49">
        <f>IF(Table2[[#This Row],[Order Priority]]=Introduction!$B$43,1,0)</f>
        <v>0</v>
      </c>
      <c r="K1380" s="49">
        <f>IF(Table2[[#This Row],[Order Priority]]=Introduction!$B$44,1,0)</f>
        <v>1</v>
      </c>
      <c r="L1380" s="49">
        <f>IF(Table2[[#This Row],[Order Priority]]=Introduction!$B$45,1,0)</f>
        <v>0</v>
      </c>
      <c r="M1380" s="49">
        <f>IF(Table2[[#This Row],[Ship Mode]]=Introduction!$C$42,1,0)</f>
        <v>1</v>
      </c>
      <c r="N1380" s="48">
        <f>IF(Table2[[#This Row],[Ship Mode]]=Introduction!$C$44,1,0)</f>
        <v>0</v>
      </c>
      <c r="O1380" s="48">
        <f>IF(Table2[[#This Row],[Customer Segment]]=Introduction!$D$45,1,0)</f>
        <v>1</v>
      </c>
      <c r="P1380" s="48">
        <f>IF(Table2[[#This Row],[Customer Segment]]=Introduction!$D$42,1,0)</f>
        <v>0</v>
      </c>
      <c r="Q1380" s="48">
        <f>IF(Table2[[#This Row],[Customer Segment]]=Introduction!$D$44,1,0)</f>
        <v>0</v>
      </c>
      <c r="R1380" s="41">
        <v>4649.8500000000004</v>
      </c>
      <c r="S13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customFormat="1" x14ac:dyDescent="0.2">
      <c r="A1381" s="1" t="s">
        <v>92</v>
      </c>
      <c r="B1381" s="1" t="s">
        <v>14</v>
      </c>
      <c r="C1381" s="1" t="s">
        <v>3</v>
      </c>
      <c r="D1381" s="46">
        <v>0.02</v>
      </c>
      <c r="E1381" s="46">
        <v>15.14</v>
      </c>
      <c r="F1381" s="46">
        <v>4.53</v>
      </c>
      <c r="G1381" s="46">
        <v>0.81</v>
      </c>
      <c r="H1381" s="46">
        <v>5.8840000000000003</v>
      </c>
      <c r="I1381" s="49">
        <f>IF(Table2[[#This Row],[Order Priority]]=Introduction!$B$42,1,0)</f>
        <v>0</v>
      </c>
      <c r="J1381" s="49">
        <f>IF(Table2[[#This Row],[Order Priority]]=Introduction!$B$43,1,0)</f>
        <v>0</v>
      </c>
      <c r="K1381" s="49">
        <f>IF(Table2[[#This Row],[Order Priority]]=Introduction!$B$44,1,0)</f>
        <v>0</v>
      </c>
      <c r="L1381" s="49">
        <f>IF(Table2[[#This Row],[Order Priority]]=Introduction!$B$45,1,0)</f>
        <v>1</v>
      </c>
      <c r="M1381" s="49">
        <f>IF(Table2[[#This Row],[Ship Mode]]=Introduction!$C$42,1,0)</f>
        <v>0</v>
      </c>
      <c r="N1381" s="48">
        <f>IF(Table2[[#This Row],[Ship Mode]]=Introduction!$C$44,1,0)</f>
        <v>1</v>
      </c>
      <c r="O1381" s="48">
        <f>IF(Table2[[#This Row],[Customer Segment]]=Introduction!$D$45,1,0)</f>
        <v>1</v>
      </c>
      <c r="P1381" s="48">
        <f>IF(Table2[[#This Row],[Customer Segment]]=Introduction!$D$42,1,0)</f>
        <v>0</v>
      </c>
      <c r="Q1381" s="48">
        <f>IF(Table2[[#This Row],[Customer Segment]]=Introduction!$D$44,1,0)</f>
        <v>0</v>
      </c>
      <c r="R1381" s="38">
        <v>51.02</v>
      </c>
      <c r="S13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customFormat="1" x14ac:dyDescent="0.2">
      <c r="A1382" s="1" t="s">
        <v>92</v>
      </c>
      <c r="B1382" s="1" t="s">
        <v>14</v>
      </c>
      <c r="C1382" s="1" t="s">
        <v>47</v>
      </c>
      <c r="D1382" s="44">
        <v>0.05</v>
      </c>
      <c r="E1382" s="44">
        <v>30.98</v>
      </c>
      <c r="F1382" s="44">
        <v>9.18</v>
      </c>
      <c r="G1382" s="44">
        <v>0.4</v>
      </c>
      <c r="H1382" s="44">
        <v>308.67</v>
      </c>
      <c r="I1382" s="49">
        <f>IF(Table2[[#This Row],[Order Priority]]=Introduction!$B$42,1,0)</f>
        <v>0</v>
      </c>
      <c r="J1382" s="49">
        <f>IF(Table2[[#This Row],[Order Priority]]=Introduction!$B$43,1,0)</f>
        <v>0</v>
      </c>
      <c r="K1382" s="49">
        <f>IF(Table2[[#This Row],[Order Priority]]=Introduction!$B$44,1,0)</f>
        <v>0</v>
      </c>
      <c r="L1382" s="49">
        <f>IF(Table2[[#This Row],[Order Priority]]=Introduction!$B$45,1,0)</f>
        <v>1</v>
      </c>
      <c r="M1382" s="49">
        <f>IF(Table2[[#This Row],[Ship Mode]]=Introduction!$C$42,1,0)</f>
        <v>0</v>
      </c>
      <c r="N1382" s="48">
        <f>IF(Table2[[#This Row],[Ship Mode]]=Introduction!$C$44,1,0)</f>
        <v>1</v>
      </c>
      <c r="O1382" s="48">
        <f>IF(Table2[[#This Row],[Customer Segment]]=Introduction!$D$45,1,0)</f>
        <v>0</v>
      </c>
      <c r="P1382" s="48">
        <f>IF(Table2[[#This Row],[Customer Segment]]=Introduction!$D$42,1,0)</f>
        <v>0</v>
      </c>
      <c r="Q1382" s="48">
        <f>IF(Table2[[#This Row],[Customer Segment]]=Introduction!$D$44,1,0)</f>
        <v>1</v>
      </c>
      <c r="R1382" s="41">
        <v>462.57</v>
      </c>
      <c r="S13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customFormat="1" x14ac:dyDescent="0.2">
      <c r="A1383" s="1" t="s">
        <v>46</v>
      </c>
      <c r="B1383" s="1" t="s">
        <v>14</v>
      </c>
      <c r="C1383" s="1" t="s">
        <v>70</v>
      </c>
      <c r="D1383" s="46">
        <v>0.05</v>
      </c>
      <c r="E1383" s="46">
        <v>20.99</v>
      </c>
      <c r="F1383" s="46">
        <v>3.3</v>
      </c>
      <c r="G1383" s="46">
        <v>0.81</v>
      </c>
      <c r="H1383" s="46">
        <v>21.883400000000002</v>
      </c>
      <c r="I1383" s="49">
        <f>IF(Table2[[#This Row],[Order Priority]]=Introduction!$B$42,1,0)</f>
        <v>0</v>
      </c>
      <c r="J1383" s="49">
        <f>IF(Table2[[#This Row],[Order Priority]]=Introduction!$B$43,1,0)</f>
        <v>0</v>
      </c>
      <c r="K1383" s="49">
        <f>IF(Table2[[#This Row],[Order Priority]]=Introduction!$B$44,1,0)</f>
        <v>0</v>
      </c>
      <c r="L1383" s="49">
        <f>IF(Table2[[#This Row],[Order Priority]]=Introduction!$B$45,1,0)</f>
        <v>0</v>
      </c>
      <c r="M1383" s="49">
        <f>IF(Table2[[#This Row],[Ship Mode]]=Introduction!$C$42,1,0)</f>
        <v>0</v>
      </c>
      <c r="N1383" s="48">
        <f>IF(Table2[[#This Row],[Ship Mode]]=Introduction!$C$44,1,0)</f>
        <v>1</v>
      </c>
      <c r="O1383" s="48">
        <f>IF(Table2[[#This Row],[Customer Segment]]=Introduction!$D$45,1,0)</f>
        <v>0</v>
      </c>
      <c r="P1383" s="48">
        <f>IF(Table2[[#This Row],[Customer Segment]]=Introduction!$D$42,1,0)</f>
        <v>0</v>
      </c>
      <c r="Q1383" s="48">
        <f>IF(Table2[[#This Row],[Customer Segment]]=Introduction!$D$44,1,0)</f>
        <v>0</v>
      </c>
      <c r="R1383" s="38">
        <v>72.75</v>
      </c>
      <c r="S13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customFormat="1" x14ac:dyDescent="0.2">
      <c r="A1384" s="1" t="s">
        <v>1</v>
      </c>
      <c r="B1384" s="1" t="s">
        <v>2</v>
      </c>
      <c r="C1384" s="1" t="s">
        <v>3</v>
      </c>
      <c r="D1384" s="44">
        <v>0.02</v>
      </c>
      <c r="E1384" s="44">
        <v>417.4</v>
      </c>
      <c r="F1384" s="44">
        <v>75.23</v>
      </c>
      <c r="G1384" s="44">
        <v>0.79</v>
      </c>
      <c r="H1384" s="44">
        <v>-634.86540000000002</v>
      </c>
      <c r="I1384" s="49">
        <f>IF(Table2[[#This Row],[Order Priority]]=Introduction!$B$42,1,0)</f>
        <v>1</v>
      </c>
      <c r="J1384" s="49">
        <f>IF(Table2[[#This Row],[Order Priority]]=Introduction!$B$43,1,0)</f>
        <v>0</v>
      </c>
      <c r="K1384" s="49">
        <f>IF(Table2[[#This Row],[Order Priority]]=Introduction!$B$44,1,0)</f>
        <v>0</v>
      </c>
      <c r="L1384" s="49">
        <f>IF(Table2[[#This Row],[Order Priority]]=Introduction!$B$45,1,0)</f>
        <v>0</v>
      </c>
      <c r="M1384" s="49">
        <f>IF(Table2[[#This Row],[Ship Mode]]=Introduction!$C$42,1,0)</f>
        <v>1</v>
      </c>
      <c r="N1384" s="48">
        <f>IF(Table2[[#This Row],[Ship Mode]]=Introduction!$C$44,1,0)</f>
        <v>0</v>
      </c>
      <c r="O1384" s="48">
        <f>IF(Table2[[#This Row],[Customer Segment]]=Introduction!$D$45,1,0)</f>
        <v>1</v>
      </c>
      <c r="P1384" s="48">
        <f>IF(Table2[[#This Row],[Customer Segment]]=Introduction!$D$42,1,0)</f>
        <v>0</v>
      </c>
      <c r="Q1384" s="48">
        <f>IF(Table2[[#This Row],[Customer Segment]]=Introduction!$D$44,1,0)</f>
        <v>0</v>
      </c>
      <c r="R1384" s="41">
        <v>471.21</v>
      </c>
      <c r="S13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customFormat="1" x14ac:dyDescent="0.2">
      <c r="A1385" s="1" t="s">
        <v>13</v>
      </c>
      <c r="B1385" s="1" t="s">
        <v>14</v>
      </c>
      <c r="C1385" s="1" t="s">
        <v>15</v>
      </c>
      <c r="D1385" s="46">
        <v>0.04</v>
      </c>
      <c r="E1385" s="46">
        <v>9.11</v>
      </c>
      <c r="F1385" s="46">
        <v>2.15</v>
      </c>
      <c r="G1385" s="46">
        <v>0.4</v>
      </c>
      <c r="H1385" s="46">
        <v>-23.071999999999999</v>
      </c>
      <c r="I1385" s="49">
        <f>IF(Table2[[#This Row],[Order Priority]]=Introduction!$B$42,1,0)</f>
        <v>0</v>
      </c>
      <c r="J1385" s="49">
        <f>IF(Table2[[#This Row],[Order Priority]]=Introduction!$B$43,1,0)</f>
        <v>1</v>
      </c>
      <c r="K1385" s="49">
        <f>IF(Table2[[#This Row],[Order Priority]]=Introduction!$B$44,1,0)</f>
        <v>0</v>
      </c>
      <c r="L1385" s="49">
        <f>IF(Table2[[#This Row],[Order Priority]]=Introduction!$B$45,1,0)</f>
        <v>0</v>
      </c>
      <c r="M1385" s="49">
        <f>IF(Table2[[#This Row],[Ship Mode]]=Introduction!$C$42,1,0)</f>
        <v>0</v>
      </c>
      <c r="N1385" s="48">
        <f>IF(Table2[[#This Row],[Ship Mode]]=Introduction!$C$44,1,0)</f>
        <v>1</v>
      </c>
      <c r="O1385" s="48">
        <f>IF(Table2[[#This Row],[Customer Segment]]=Introduction!$D$45,1,0)</f>
        <v>0</v>
      </c>
      <c r="P1385" s="48">
        <f>IF(Table2[[#This Row],[Customer Segment]]=Introduction!$D$42,1,0)</f>
        <v>1</v>
      </c>
      <c r="Q1385" s="48">
        <f>IF(Table2[[#This Row],[Customer Segment]]=Introduction!$D$44,1,0)</f>
        <v>0</v>
      </c>
      <c r="R1385" s="38">
        <v>100.87</v>
      </c>
      <c r="S13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customFormat="1" x14ac:dyDescent="0.2">
      <c r="A1386" s="1" t="s">
        <v>46</v>
      </c>
      <c r="B1386" s="1" t="s">
        <v>14</v>
      </c>
      <c r="C1386" s="1" t="s">
        <v>47</v>
      </c>
      <c r="D1386" s="44">
        <v>0.01</v>
      </c>
      <c r="E1386" s="44">
        <v>15.31</v>
      </c>
      <c r="F1386" s="44">
        <v>8.7799999999999994</v>
      </c>
      <c r="G1386" s="44">
        <v>0.56999999999999995</v>
      </c>
      <c r="H1386" s="44">
        <v>12.146000000000001</v>
      </c>
      <c r="I1386" s="49">
        <f>IF(Table2[[#This Row],[Order Priority]]=Introduction!$B$42,1,0)</f>
        <v>0</v>
      </c>
      <c r="J1386" s="49">
        <f>IF(Table2[[#This Row],[Order Priority]]=Introduction!$B$43,1,0)</f>
        <v>0</v>
      </c>
      <c r="K1386" s="49">
        <f>IF(Table2[[#This Row],[Order Priority]]=Introduction!$B$44,1,0)</f>
        <v>0</v>
      </c>
      <c r="L1386" s="49">
        <f>IF(Table2[[#This Row],[Order Priority]]=Introduction!$B$45,1,0)</f>
        <v>0</v>
      </c>
      <c r="M1386" s="49">
        <f>IF(Table2[[#This Row],[Ship Mode]]=Introduction!$C$42,1,0)</f>
        <v>0</v>
      </c>
      <c r="N1386" s="48">
        <f>IF(Table2[[#This Row],[Ship Mode]]=Introduction!$C$44,1,0)</f>
        <v>1</v>
      </c>
      <c r="O1386" s="48">
        <f>IF(Table2[[#This Row],[Customer Segment]]=Introduction!$D$45,1,0)</f>
        <v>0</v>
      </c>
      <c r="P1386" s="48">
        <f>IF(Table2[[#This Row],[Customer Segment]]=Introduction!$D$42,1,0)</f>
        <v>0</v>
      </c>
      <c r="Q1386" s="48">
        <f>IF(Table2[[#This Row],[Customer Segment]]=Introduction!$D$44,1,0)</f>
        <v>1</v>
      </c>
      <c r="R1386" s="41">
        <v>377</v>
      </c>
      <c r="S13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customFormat="1" x14ac:dyDescent="0.2">
      <c r="A1387" s="1" t="s">
        <v>46</v>
      </c>
      <c r="B1387" s="1" t="s">
        <v>63</v>
      </c>
      <c r="C1387" s="1" t="s">
        <v>47</v>
      </c>
      <c r="D1387" s="46">
        <v>0.05</v>
      </c>
      <c r="E1387" s="46">
        <v>7.99</v>
      </c>
      <c r="F1387" s="46">
        <v>5.03</v>
      </c>
      <c r="G1387" s="46">
        <v>0.6</v>
      </c>
      <c r="H1387" s="46">
        <v>5.6870000000000003</v>
      </c>
      <c r="I1387" s="49">
        <f>IF(Table2[[#This Row],[Order Priority]]=Introduction!$B$42,1,0)</f>
        <v>0</v>
      </c>
      <c r="J1387" s="49">
        <f>IF(Table2[[#This Row],[Order Priority]]=Introduction!$B$43,1,0)</f>
        <v>0</v>
      </c>
      <c r="K1387" s="49">
        <f>IF(Table2[[#This Row],[Order Priority]]=Introduction!$B$44,1,0)</f>
        <v>0</v>
      </c>
      <c r="L1387" s="49">
        <f>IF(Table2[[#This Row],[Order Priority]]=Introduction!$B$45,1,0)</f>
        <v>0</v>
      </c>
      <c r="M1387" s="49">
        <f>IF(Table2[[#This Row],[Ship Mode]]=Introduction!$C$42,1,0)</f>
        <v>0</v>
      </c>
      <c r="N1387" s="48">
        <f>IF(Table2[[#This Row],[Ship Mode]]=Introduction!$C$44,1,0)</f>
        <v>0</v>
      </c>
      <c r="O1387" s="48">
        <f>IF(Table2[[#This Row],[Customer Segment]]=Introduction!$D$45,1,0)</f>
        <v>0</v>
      </c>
      <c r="P1387" s="48">
        <f>IF(Table2[[#This Row],[Customer Segment]]=Introduction!$D$42,1,0)</f>
        <v>0</v>
      </c>
      <c r="Q1387" s="48">
        <f>IF(Table2[[#This Row],[Customer Segment]]=Introduction!$D$44,1,0)</f>
        <v>1</v>
      </c>
      <c r="R1387" s="38">
        <v>42.99</v>
      </c>
      <c r="S13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customFormat="1" x14ac:dyDescent="0.2">
      <c r="A1388" s="1" t="s">
        <v>1</v>
      </c>
      <c r="B1388" s="1" t="s">
        <v>14</v>
      </c>
      <c r="C1388" s="1" t="s">
        <v>47</v>
      </c>
      <c r="D1388" s="44">
        <v>0.02</v>
      </c>
      <c r="E1388" s="44">
        <v>73.98</v>
      </c>
      <c r="F1388" s="44">
        <v>14.52</v>
      </c>
      <c r="G1388" s="44">
        <v>0.65</v>
      </c>
      <c r="H1388" s="44">
        <v>43.537999999999997</v>
      </c>
      <c r="I1388" s="49">
        <f>IF(Table2[[#This Row],[Order Priority]]=Introduction!$B$42,1,0)</f>
        <v>1</v>
      </c>
      <c r="J1388" s="49">
        <f>IF(Table2[[#This Row],[Order Priority]]=Introduction!$B$43,1,0)</f>
        <v>0</v>
      </c>
      <c r="K1388" s="49">
        <f>IF(Table2[[#This Row],[Order Priority]]=Introduction!$B$44,1,0)</f>
        <v>0</v>
      </c>
      <c r="L1388" s="49">
        <f>IF(Table2[[#This Row],[Order Priority]]=Introduction!$B$45,1,0)</f>
        <v>0</v>
      </c>
      <c r="M1388" s="49">
        <f>IF(Table2[[#This Row],[Ship Mode]]=Introduction!$C$42,1,0)</f>
        <v>0</v>
      </c>
      <c r="N1388" s="48">
        <f>IF(Table2[[#This Row],[Ship Mode]]=Introduction!$C$44,1,0)</f>
        <v>1</v>
      </c>
      <c r="O1388" s="48">
        <f>IF(Table2[[#This Row],[Customer Segment]]=Introduction!$D$45,1,0)</f>
        <v>0</v>
      </c>
      <c r="P1388" s="48">
        <f>IF(Table2[[#This Row],[Customer Segment]]=Introduction!$D$42,1,0)</f>
        <v>0</v>
      </c>
      <c r="Q1388" s="48">
        <f>IF(Table2[[#This Row],[Customer Segment]]=Introduction!$D$44,1,0)</f>
        <v>1</v>
      </c>
      <c r="R1388" s="41">
        <v>378.23</v>
      </c>
      <c r="S13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customFormat="1" x14ac:dyDescent="0.2">
      <c r="A1389" s="1" t="s">
        <v>1</v>
      </c>
      <c r="B1389" s="1" t="s">
        <v>14</v>
      </c>
      <c r="C1389" s="1" t="s">
        <v>3</v>
      </c>
      <c r="D1389" s="46">
        <v>0.08</v>
      </c>
      <c r="E1389" s="46">
        <v>3.69</v>
      </c>
      <c r="F1389" s="46">
        <v>0.5</v>
      </c>
      <c r="G1389" s="46">
        <v>0.38</v>
      </c>
      <c r="H1389" s="46">
        <v>-3.6547000000000001</v>
      </c>
      <c r="I1389" s="49">
        <f>IF(Table2[[#This Row],[Order Priority]]=Introduction!$B$42,1,0)</f>
        <v>1</v>
      </c>
      <c r="J1389" s="49">
        <f>IF(Table2[[#This Row],[Order Priority]]=Introduction!$B$43,1,0)</f>
        <v>0</v>
      </c>
      <c r="K1389" s="49">
        <f>IF(Table2[[#This Row],[Order Priority]]=Introduction!$B$44,1,0)</f>
        <v>0</v>
      </c>
      <c r="L1389" s="49">
        <f>IF(Table2[[#This Row],[Order Priority]]=Introduction!$B$45,1,0)</f>
        <v>0</v>
      </c>
      <c r="M1389" s="49">
        <f>IF(Table2[[#This Row],[Ship Mode]]=Introduction!$C$42,1,0)</f>
        <v>0</v>
      </c>
      <c r="N1389" s="48">
        <f>IF(Table2[[#This Row],[Ship Mode]]=Introduction!$C$44,1,0)</f>
        <v>1</v>
      </c>
      <c r="O1389" s="48">
        <f>IF(Table2[[#This Row],[Customer Segment]]=Introduction!$D$45,1,0)</f>
        <v>1</v>
      </c>
      <c r="P1389" s="48">
        <f>IF(Table2[[#This Row],[Customer Segment]]=Introduction!$D$42,1,0)</f>
        <v>0</v>
      </c>
      <c r="Q1389" s="48">
        <f>IF(Table2[[#This Row],[Customer Segment]]=Introduction!$D$44,1,0)</f>
        <v>0</v>
      </c>
      <c r="R1389" s="38">
        <v>129.43</v>
      </c>
      <c r="S13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customFormat="1" x14ac:dyDescent="0.2">
      <c r="A1390" s="1" t="s">
        <v>13</v>
      </c>
      <c r="B1390" s="1" t="s">
        <v>14</v>
      </c>
      <c r="C1390" s="1" t="s">
        <v>70</v>
      </c>
      <c r="D1390" s="44">
        <v>0.05</v>
      </c>
      <c r="E1390" s="44">
        <v>35.99</v>
      </c>
      <c r="F1390" s="44">
        <v>1.1000000000000001</v>
      </c>
      <c r="G1390" s="44">
        <v>0.55000000000000004</v>
      </c>
      <c r="H1390" s="44">
        <v>149.166</v>
      </c>
      <c r="I1390" s="49">
        <f>IF(Table2[[#This Row],[Order Priority]]=Introduction!$B$42,1,0)</f>
        <v>0</v>
      </c>
      <c r="J1390" s="49">
        <f>IF(Table2[[#This Row],[Order Priority]]=Introduction!$B$43,1,0)</f>
        <v>1</v>
      </c>
      <c r="K1390" s="49">
        <f>IF(Table2[[#This Row],[Order Priority]]=Introduction!$B$44,1,0)</f>
        <v>0</v>
      </c>
      <c r="L1390" s="49">
        <f>IF(Table2[[#This Row],[Order Priority]]=Introduction!$B$45,1,0)</f>
        <v>0</v>
      </c>
      <c r="M1390" s="49">
        <f>IF(Table2[[#This Row],[Ship Mode]]=Introduction!$C$42,1,0)</f>
        <v>0</v>
      </c>
      <c r="N1390" s="48">
        <f>IF(Table2[[#This Row],[Ship Mode]]=Introduction!$C$44,1,0)</f>
        <v>1</v>
      </c>
      <c r="O1390" s="48">
        <f>IF(Table2[[#This Row],[Customer Segment]]=Introduction!$D$45,1,0)</f>
        <v>0</v>
      </c>
      <c r="P1390" s="48">
        <f>IF(Table2[[#This Row],[Customer Segment]]=Introduction!$D$42,1,0)</f>
        <v>0</v>
      </c>
      <c r="Q1390" s="48">
        <f>IF(Table2[[#This Row],[Customer Segment]]=Introduction!$D$44,1,0)</f>
        <v>0</v>
      </c>
      <c r="R1390" s="41">
        <v>261.56</v>
      </c>
      <c r="S13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customFormat="1" x14ac:dyDescent="0.2">
      <c r="A1391" s="1" t="s">
        <v>13</v>
      </c>
      <c r="B1391" s="1" t="s">
        <v>63</v>
      </c>
      <c r="C1391" s="1" t="s">
        <v>15</v>
      </c>
      <c r="D1391" s="46">
        <v>7.0000000000000007E-2</v>
      </c>
      <c r="E1391" s="46">
        <v>4.76</v>
      </c>
      <c r="F1391" s="46">
        <v>0.88</v>
      </c>
      <c r="G1391" s="46">
        <v>0.39</v>
      </c>
      <c r="H1391" s="46">
        <v>33.347700000000003</v>
      </c>
      <c r="I1391" s="49">
        <f>IF(Table2[[#This Row],[Order Priority]]=Introduction!$B$42,1,0)</f>
        <v>0</v>
      </c>
      <c r="J1391" s="49">
        <f>IF(Table2[[#This Row],[Order Priority]]=Introduction!$B$43,1,0)</f>
        <v>1</v>
      </c>
      <c r="K1391" s="49">
        <f>IF(Table2[[#This Row],[Order Priority]]=Introduction!$B$44,1,0)</f>
        <v>0</v>
      </c>
      <c r="L1391" s="49">
        <f>IF(Table2[[#This Row],[Order Priority]]=Introduction!$B$45,1,0)</f>
        <v>0</v>
      </c>
      <c r="M1391" s="49">
        <f>IF(Table2[[#This Row],[Ship Mode]]=Introduction!$C$42,1,0)</f>
        <v>0</v>
      </c>
      <c r="N1391" s="48">
        <f>IF(Table2[[#This Row],[Ship Mode]]=Introduction!$C$44,1,0)</f>
        <v>0</v>
      </c>
      <c r="O1391" s="48">
        <f>IF(Table2[[#This Row],[Customer Segment]]=Introduction!$D$45,1,0)</f>
        <v>0</v>
      </c>
      <c r="P1391" s="48">
        <f>IF(Table2[[#This Row],[Customer Segment]]=Introduction!$D$42,1,0)</f>
        <v>1</v>
      </c>
      <c r="Q1391" s="48">
        <f>IF(Table2[[#This Row],[Customer Segment]]=Introduction!$D$44,1,0)</f>
        <v>0</v>
      </c>
      <c r="R1391" s="38">
        <v>48.33</v>
      </c>
      <c r="S13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customFormat="1" x14ac:dyDescent="0.2">
      <c r="A1392" s="1" t="s">
        <v>13</v>
      </c>
      <c r="B1392" s="1" t="s">
        <v>14</v>
      </c>
      <c r="C1392" s="1" t="s">
        <v>3</v>
      </c>
      <c r="D1392" s="44">
        <v>7.0000000000000007E-2</v>
      </c>
      <c r="E1392" s="44">
        <v>2.78</v>
      </c>
      <c r="F1392" s="44">
        <v>1.49</v>
      </c>
      <c r="G1392" s="44">
        <v>0.36</v>
      </c>
      <c r="H1392" s="44">
        <v>-340.53109999999998</v>
      </c>
      <c r="I1392" s="49">
        <f>IF(Table2[[#This Row],[Order Priority]]=Introduction!$B$42,1,0)</f>
        <v>0</v>
      </c>
      <c r="J1392" s="49">
        <f>IF(Table2[[#This Row],[Order Priority]]=Introduction!$B$43,1,0)</f>
        <v>1</v>
      </c>
      <c r="K1392" s="49">
        <f>IF(Table2[[#This Row],[Order Priority]]=Introduction!$B$44,1,0)</f>
        <v>0</v>
      </c>
      <c r="L1392" s="49">
        <f>IF(Table2[[#This Row],[Order Priority]]=Introduction!$B$45,1,0)</f>
        <v>0</v>
      </c>
      <c r="M1392" s="49">
        <f>IF(Table2[[#This Row],[Ship Mode]]=Introduction!$C$42,1,0)</f>
        <v>0</v>
      </c>
      <c r="N1392" s="48">
        <f>IF(Table2[[#This Row],[Ship Mode]]=Introduction!$C$44,1,0)</f>
        <v>1</v>
      </c>
      <c r="O1392" s="48">
        <f>IF(Table2[[#This Row],[Customer Segment]]=Introduction!$D$45,1,0)</f>
        <v>1</v>
      </c>
      <c r="P1392" s="48">
        <f>IF(Table2[[#This Row],[Customer Segment]]=Introduction!$D$42,1,0)</f>
        <v>0</v>
      </c>
      <c r="Q1392" s="48">
        <f>IF(Table2[[#This Row],[Customer Segment]]=Introduction!$D$44,1,0)</f>
        <v>0</v>
      </c>
      <c r="R1392" s="41">
        <v>47.12</v>
      </c>
      <c r="S13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customFormat="1" x14ac:dyDescent="0.2">
      <c r="A1393" s="1" t="s">
        <v>13</v>
      </c>
      <c r="B1393" s="1" t="s">
        <v>14</v>
      </c>
      <c r="C1393" s="1" t="s">
        <v>15</v>
      </c>
      <c r="D1393" s="46">
        <v>0.08</v>
      </c>
      <c r="E1393" s="46">
        <v>6.48</v>
      </c>
      <c r="F1393" s="46">
        <v>8.4</v>
      </c>
      <c r="G1393" s="46">
        <v>0.37</v>
      </c>
      <c r="H1393" s="46">
        <v>58.811999999999998</v>
      </c>
      <c r="I1393" s="49">
        <f>IF(Table2[[#This Row],[Order Priority]]=Introduction!$B$42,1,0)</f>
        <v>0</v>
      </c>
      <c r="J1393" s="49">
        <f>IF(Table2[[#This Row],[Order Priority]]=Introduction!$B$43,1,0)</f>
        <v>1</v>
      </c>
      <c r="K1393" s="49">
        <f>IF(Table2[[#This Row],[Order Priority]]=Introduction!$B$44,1,0)</f>
        <v>0</v>
      </c>
      <c r="L1393" s="49">
        <f>IF(Table2[[#This Row],[Order Priority]]=Introduction!$B$45,1,0)</f>
        <v>0</v>
      </c>
      <c r="M1393" s="49">
        <f>IF(Table2[[#This Row],[Ship Mode]]=Introduction!$C$42,1,0)</f>
        <v>0</v>
      </c>
      <c r="N1393" s="48">
        <f>IF(Table2[[#This Row],[Ship Mode]]=Introduction!$C$44,1,0)</f>
        <v>1</v>
      </c>
      <c r="O1393" s="48">
        <f>IF(Table2[[#This Row],[Customer Segment]]=Introduction!$D$45,1,0)</f>
        <v>0</v>
      </c>
      <c r="P1393" s="48">
        <f>IF(Table2[[#This Row],[Customer Segment]]=Introduction!$D$42,1,0)</f>
        <v>1</v>
      </c>
      <c r="Q1393" s="48">
        <f>IF(Table2[[#This Row],[Customer Segment]]=Introduction!$D$44,1,0)</f>
        <v>0</v>
      </c>
      <c r="R1393" s="38">
        <v>45</v>
      </c>
      <c r="S13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customFormat="1" x14ac:dyDescent="0.2">
      <c r="A1394" s="1" t="s">
        <v>92</v>
      </c>
      <c r="B1394" s="1" t="s">
        <v>14</v>
      </c>
      <c r="C1394" s="1" t="s">
        <v>15</v>
      </c>
      <c r="D1394" s="44">
        <v>0.01</v>
      </c>
      <c r="E1394" s="44">
        <v>16.48</v>
      </c>
      <c r="F1394" s="44">
        <v>1.99</v>
      </c>
      <c r="G1394" s="44">
        <v>0.42</v>
      </c>
      <c r="H1394" s="44">
        <v>739.67399999999998</v>
      </c>
      <c r="I1394" s="49">
        <f>IF(Table2[[#This Row],[Order Priority]]=Introduction!$B$42,1,0)</f>
        <v>0</v>
      </c>
      <c r="J1394" s="49">
        <f>IF(Table2[[#This Row],[Order Priority]]=Introduction!$B$43,1,0)</f>
        <v>0</v>
      </c>
      <c r="K1394" s="49">
        <f>IF(Table2[[#This Row],[Order Priority]]=Introduction!$B$44,1,0)</f>
        <v>0</v>
      </c>
      <c r="L1394" s="49">
        <f>IF(Table2[[#This Row],[Order Priority]]=Introduction!$B$45,1,0)</f>
        <v>1</v>
      </c>
      <c r="M1394" s="49">
        <f>IF(Table2[[#This Row],[Ship Mode]]=Introduction!$C$42,1,0)</f>
        <v>0</v>
      </c>
      <c r="N1394" s="48">
        <f>IF(Table2[[#This Row],[Ship Mode]]=Introduction!$C$44,1,0)</f>
        <v>1</v>
      </c>
      <c r="O1394" s="48">
        <f>IF(Table2[[#This Row],[Customer Segment]]=Introduction!$D$45,1,0)</f>
        <v>0</v>
      </c>
      <c r="P1394" s="48">
        <f>IF(Table2[[#This Row],[Customer Segment]]=Introduction!$D$42,1,0)</f>
        <v>1</v>
      </c>
      <c r="Q1394" s="48">
        <f>IF(Table2[[#This Row],[Customer Segment]]=Introduction!$D$44,1,0)</f>
        <v>0</v>
      </c>
      <c r="R1394" s="41">
        <v>122.93</v>
      </c>
      <c r="S13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customFormat="1" x14ac:dyDescent="0.2">
      <c r="A1395" s="1" t="s">
        <v>92</v>
      </c>
      <c r="B1395" s="1" t="s">
        <v>14</v>
      </c>
      <c r="C1395" s="1" t="s">
        <v>3</v>
      </c>
      <c r="D1395" s="46">
        <v>7.0000000000000007E-2</v>
      </c>
      <c r="E1395" s="46">
        <v>300.97000000000003</v>
      </c>
      <c r="F1395" s="46">
        <v>7.18</v>
      </c>
      <c r="G1395" s="46">
        <v>0.48</v>
      </c>
      <c r="H1395" s="46">
        <v>-807.59</v>
      </c>
      <c r="I1395" s="49">
        <f>IF(Table2[[#This Row],[Order Priority]]=Introduction!$B$42,1,0)</f>
        <v>0</v>
      </c>
      <c r="J1395" s="49">
        <f>IF(Table2[[#This Row],[Order Priority]]=Introduction!$B$43,1,0)</f>
        <v>0</v>
      </c>
      <c r="K1395" s="49">
        <f>IF(Table2[[#This Row],[Order Priority]]=Introduction!$B$44,1,0)</f>
        <v>0</v>
      </c>
      <c r="L1395" s="49">
        <f>IF(Table2[[#This Row],[Order Priority]]=Introduction!$B$45,1,0)</f>
        <v>1</v>
      </c>
      <c r="M1395" s="49">
        <f>IF(Table2[[#This Row],[Ship Mode]]=Introduction!$C$42,1,0)</f>
        <v>0</v>
      </c>
      <c r="N1395" s="48">
        <f>IF(Table2[[#This Row],[Ship Mode]]=Introduction!$C$44,1,0)</f>
        <v>1</v>
      </c>
      <c r="O1395" s="48">
        <f>IF(Table2[[#This Row],[Customer Segment]]=Introduction!$D$45,1,0)</f>
        <v>1</v>
      </c>
      <c r="P1395" s="48">
        <f>IF(Table2[[#This Row],[Customer Segment]]=Introduction!$D$42,1,0)</f>
        <v>0</v>
      </c>
      <c r="Q1395" s="48">
        <f>IF(Table2[[#This Row],[Customer Segment]]=Introduction!$D$44,1,0)</f>
        <v>0</v>
      </c>
      <c r="R1395" s="38">
        <v>582.20000000000005</v>
      </c>
      <c r="S13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customFormat="1" x14ac:dyDescent="0.2">
      <c r="A1396" s="1" t="s">
        <v>92</v>
      </c>
      <c r="B1396" s="1" t="s">
        <v>14</v>
      </c>
      <c r="C1396" s="1" t="s">
        <v>3</v>
      </c>
      <c r="D1396" s="44">
        <v>7.0000000000000007E-2</v>
      </c>
      <c r="E1396" s="44">
        <v>300.97000000000003</v>
      </c>
      <c r="F1396" s="44">
        <v>7.18</v>
      </c>
      <c r="G1396" s="44">
        <v>0.48</v>
      </c>
      <c r="H1396" s="44">
        <v>-807.59</v>
      </c>
      <c r="I1396" s="49">
        <f>IF(Table2[[#This Row],[Order Priority]]=Introduction!$B$42,1,0)</f>
        <v>0</v>
      </c>
      <c r="J1396" s="49">
        <f>IF(Table2[[#This Row],[Order Priority]]=Introduction!$B$43,1,0)</f>
        <v>0</v>
      </c>
      <c r="K1396" s="49">
        <f>IF(Table2[[#This Row],[Order Priority]]=Introduction!$B$44,1,0)</f>
        <v>0</v>
      </c>
      <c r="L1396" s="49">
        <f>IF(Table2[[#This Row],[Order Priority]]=Introduction!$B$45,1,0)</f>
        <v>1</v>
      </c>
      <c r="M1396" s="49">
        <f>IF(Table2[[#This Row],[Ship Mode]]=Introduction!$C$42,1,0)</f>
        <v>0</v>
      </c>
      <c r="N1396" s="48">
        <f>IF(Table2[[#This Row],[Ship Mode]]=Introduction!$C$44,1,0)</f>
        <v>1</v>
      </c>
      <c r="O1396" s="48">
        <f>IF(Table2[[#This Row],[Customer Segment]]=Introduction!$D$45,1,0)</f>
        <v>1</v>
      </c>
      <c r="P1396" s="48">
        <f>IF(Table2[[#This Row],[Customer Segment]]=Introduction!$D$42,1,0)</f>
        <v>0</v>
      </c>
      <c r="Q1396" s="48">
        <f>IF(Table2[[#This Row],[Customer Segment]]=Introduction!$D$44,1,0)</f>
        <v>0</v>
      </c>
      <c r="R1396" s="41">
        <v>2037.69</v>
      </c>
      <c r="S13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customFormat="1" x14ac:dyDescent="0.2">
      <c r="A1397" s="1" t="s">
        <v>13</v>
      </c>
      <c r="B1397" s="1" t="s">
        <v>14</v>
      </c>
      <c r="C1397" s="1" t="s">
        <v>70</v>
      </c>
      <c r="D1397" s="46">
        <v>0.09</v>
      </c>
      <c r="E1397" s="46">
        <v>16.98</v>
      </c>
      <c r="F1397" s="46">
        <v>12.39</v>
      </c>
      <c r="G1397" s="46">
        <v>0.35</v>
      </c>
      <c r="H1397" s="46">
        <v>-48.57</v>
      </c>
      <c r="I1397" s="49">
        <f>IF(Table2[[#This Row],[Order Priority]]=Introduction!$B$42,1,0)</f>
        <v>0</v>
      </c>
      <c r="J1397" s="49">
        <f>IF(Table2[[#This Row],[Order Priority]]=Introduction!$B$43,1,0)</f>
        <v>1</v>
      </c>
      <c r="K1397" s="49">
        <f>IF(Table2[[#This Row],[Order Priority]]=Introduction!$B$44,1,0)</f>
        <v>0</v>
      </c>
      <c r="L1397" s="49">
        <f>IF(Table2[[#This Row],[Order Priority]]=Introduction!$B$45,1,0)</f>
        <v>0</v>
      </c>
      <c r="M1397" s="49">
        <f>IF(Table2[[#This Row],[Ship Mode]]=Introduction!$C$42,1,0)</f>
        <v>0</v>
      </c>
      <c r="N1397" s="48">
        <f>IF(Table2[[#This Row],[Ship Mode]]=Introduction!$C$44,1,0)</f>
        <v>1</v>
      </c>
      <c r="O1397" s="48">
        <f>IF(Table2[[#This Row],[Customer Segment]]=Introduction!$D$45,1,0)</f>
        <v>0</v>
      </c>
      <c r="P1397" s="48">
        <f>IF(Table2[[#This Row],[Customer Segment]]=Introduction!$D$42,1,0)</f>
        <v>0</v>
      </c>
      <c r="Q1397" s="48">
        <f>IF(Table2[[#This Row],[Customer Segment]]=Introduction!$D$44,1,0)</f>
        <v>0</v>
      </c>
      <c r="R1397" s="38">
        <v>86.8</v>
      </c>
      <c r="S13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customFormat="1" x14ac:dyDescent="0.2">
      <c r="A1398" s="1" t="s">
        <v>13</v>
      </c>
      <c r="B1398" s="1" t="s">
        <v>14</v>
      </c>
      <c r="C1398" s="1" t="s">
        <v>70</v>
      </c>
      <c r="D1398" s="44">
        <v>0.09</v>
      </c>
      <c r="E1398" s="44">
        <v>16.98</v>
      </c>
      <c r="F1398" s="44">
        <v>12.39</v>
      </c>
      <c r="G1398" s="44">
        <v>0.35</v>
      </c>
      <c r="H1398" s="44">
        <v>-48.57</v>
      </c>
      <c r="I1398" s="49">
        <f>IF(Table2[[#This Row],[Order Priority]]=Introduction!$B$42,1,0)</f>
        <v>0</v>
      </c>
      <c r="J1398" s="49">
        <f>IF(Table2[[#This Row],[Order Priority]]=Introduction!$B$43,1,0)</f>
        <v>1</v>
      </c>
      <c r="K1398" s="49">
        <f>IF(Table2[[#This Row],[Order Priority]]=Introduction!$B$44,1,0)</f>
        <v>0</v>
      </c>
      <c r="L1398" s="49">
        <f>IF(Table2[[#This Row],[Order Priority]]=Introduction!$B$45,1,0)</f>
        <v>0</v>
      </c>
      <c r="M1398" s="49">
        <f>IF(Table2[[#This Row],[Ship Mode]]=Introduction!$C$42,1,0)</f>
        <v>0</v>
      </c>
      <c r="N1398" s="48">
        <f>IF(Table2[[#This Row],[Ship Mode]]=Introduction!$C$44,1,0)</f>
        <v>1</v>
      </c>
      <c r="O1398" s="48">
        <f>IF(Table2[[#This Row],[Customer Segment]]=Introduction!$D$45,1,0)</f>
        <v>0</v>
      </c>
      <c r="P1398" s="48">
        <f>IF(Table2[[#This Row],[Customer Segment]]=Introduction!$D$42,1,0)</f>
        <v>0</v>
      </c>
      <c r="Q1398" s="48">
        <f>IF(Table2[[#This Row],[Customer Segment]]=Introduction!$D$44,1,0)</f>
        <v>0</v>
      </c>
      <c r="R1398" s="41">
        <v>381.91</v>
      </c>
      <c r="S13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customFormat="1" x14ac:dyDescent="0.2">
      <c r="A1399" s="1" t="s">
        <v>23</v>
      </c>
      <c r="B1399" s="1" t="s">
        <v>14</v>
      </c>
      <c r="C1399" s="1" t="s">
        <v>70</v>
      </c>
      <c r="D1399" s="46">
        <v>0.06</v>
      </c>
      <c r="E1399" s="46">
        <v>300.97000000000003</v>
      </c>
      <c r="F1399" s="46">
        <v>7.18</v>
      </c>
      <c r="G1399" s="46">
        <v>0.48</v>
      </c>
      <c r="H1399" s="46">
        <v>-729.98800000000006</v>
      </c>
      <c r="I1399" s="49">
        <f>IF(Table2[[#This Row],[Order Priority]]=Introduction!$B$42,1,0)</f>
        <v>0</v>
      </c>
      <c r="J1399" s="49">
        <f>IF(Table2[[#This Row],[Order Priority]]=Introduction!$B$43,1,0)</f>
        <v>0</v>
      </c>
      <c r="K1399" s="49">
        <f>IF(Table2[[#This Row],[Order Priority]]=Introduction!$B$44,1,0)</f>
        <v>1</v>
      </c>
      <c r="L1399" s="49">
        <f>IF(Table2[[#This Row],[Order Priority]]=Introduction!$B$45,1,0)</f>
        <v>0</v>
      </c>
      <c r="M1399" s="49">
        <f>IF(Table2[[#This Row],[Ship Mode]]=Introduction!$C$42,1,0)</f>
        <v>0</v>
      </c>
      <c r="N1399" s="48">
        <f>IF(Table2[[#This Row],[Ship Mode]]=Introduction!$C$44,1,0)</f>
        <v>1</v>
      </c>
      <c r="O1399" s="48">
        <f>IF(Table2[[#This Row],[Customer Segment]]=Introduction!$D$45,1,0)</f>
        <v>0</v>
      </c>
      <c r="P1399" s="48">
        <f>IF(Table2[[#This Row],[Customer Segment]]=Introduction!$D$42,1,0)</f>
        <v>0</v>
      </c>
      <c r="Q1399" s="48">
        <f>IF(Table2[[#This Row],[Customer Segment]]=Introduction!$D$44,1,0)</f>
        <v>0</v>
      </c>
      <c r="R1399" s="38">
        <v>291.39999999999998</v>
      </c>
      <c r="S13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customFormat="1" x14ac:dyDescent="0.2">
      <c r="A1400" s="1" t="s">
        <v>23</v>
      </c>
      <c r="B1400" s="1" t="s">
        <v>2</v>
      </c>
      <c r="C1400" s="1" t="s">
        <v>3</v>
      </c>
      <c r="D1400" s="44">
        <v>0.09</v>
      </c>
      <c r="E1400" s="44">
        <v>243.98</v>
      </c>
      <c r="F1400" s="44">
        <v>43.32</v>
      </c>
      <c r="G1400" s="44">
        <v>0.55000000000000004</v>
      </c>
      <c r="H1400" s="44">
        <v>1059.288</v>
      </c>
      <c r="I1400" s="49">
        <f>IF(Table2[[#This Row],[Order Priority]]=Introduction!$B$42,1,0)</f>
        <v>0</v>
      </c>
      <c r="J1400" s="49">
        <f>IF(Table2[[#This Row],[Order Priority]]=Introduction!$B$43,1,0)</f>
        <v>0</v>
      </c>
      <c r="K1400" s="49">
        <f>IF(Table2[[#This Row],[Order Priority]]=Introduction!$B$44,1,0)</f>
        <v>1</v>
      </c>
      <c r="L1400" s="49">
        <f>IF(Table2[[#This Row],[Order Priority]]=Introduction!$B$45,1,0)</f>
        <v>0</v>
      </c>
      <c r="M1400" s="49">
        <f>IF(Table2[[#This Row],[Ship Mode]]=Introduction!$C$42,1,0)</f>
        <v>1</v>
      </c>
      <c r="N1400" s="48">
        <f>IF(Table2[[#This Row],[Ship Mode]]=Introduction!$C$44,1,0)</f>
        <v>0</v>
      </c>
      <c r="O1400" s="48">
        <f>IF(Table2[[#This Row],[Customer Segment]]=Introduction!$D$45,1,0)</f>
        <v>1</v>
      </c>
      <c r="P1400" s="48">
        <f>IF(Table2[[#This Row],[Customer Segment]]=Introduction!$D$42,1,0)</f>
        <v>0</v>
      </c>
      <c r="Q1400" s="48">
        <f>IF(Table2[[#This Row],[Customer Segment]]=Introduction!$D$44,1,0)</f>
        <v>0</v>
      </c>
      <c r="R1400" s="41">
        <v>5587.89</v>
      </c>
      <c r="S14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customFormat="1" x14ac:dyDescent="0.2">
      <c r="A1401" s="1" t="s">
        <v>23</v>
      </c>
      <c r="B1401" s="1" t="s">
        <v>14</v>
      </c>
      <c r="C1401" s="1" t="s">
        <v>47</v>
      </c>
      <c r="D1401" s="46">
        <v>0.05</v>
      </c>
      <c r="E1401" s="46">
        <v>70.97</v>
      </c>
      <c r="F1401" s="46">
        <v>3.5</v>
      </c>
      <c r="G1401" s="46">
        <v>0.59</v>
      </c>
      <c r="H1401" s="46">
        <v>18.218</v>
      </c>
      <c r="I1401" s="49">
        <f>IF(Table2[[#This Row],[Order Priority]]=Introduction!$B$42,1,0)</f>
        <v>0</v>
      </c>
      <c r="J1401" s="49">
        <f>IF(Table2[[#This Row],[Order Priority]]=Introduction!$B$43,1,0)</f>
        <v>0</v>
      </c>
      <c r="K1401" s="49">
        <f>IF(Table2[[#This Row],[Order Priority]]=Introduction!$B$44,1,0)</f>
        <v>1</v>
      </c>
      <c r="L1401" s="49">
        <f>IF(Table2[[#This Row],[Order Priority]]=Introduction!$B$45,1,0)</f>
        <v>0</v>
      </c>
      <c r="M1401" s="49">
        <f>IF(Table2[[#This Row],[Ship Mode]]=Introduction!$C$42,1,0)</f>
        <v>0</v>
      </c>
      <c r="N1401" s="48">
        <f>IF(Table2[[#This Row],[Ship Mode]]=Introduction!$C$44,1,0)</f>
        <v>1</v>
      </c>
      <c r="O1401" s="48">
        <f>IF(Table2[[#This Row],[Customer Segment]]=Introduction!$D$45,1,0)</f>
        <v>0</v>
      </c>
      <c r="P1401" s="48">
        <f>IF(Table2[[#This Row],[Customer Segment]]=Introduction!$D$42,1,0)</f>
        <v>0</v>
      </c>
      <c r="Q1401" s="48">
        <f>IF(Table2[[#This Row],[Customer Segment]]=Introduction!$D$44,1,0)</f>
        <v>1</v>
      </c>
      <c r="R1401" s="38">
        <v>141.59</v>
      </c>
      <c r="S14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customFormat="1" x14ac:dyDescent="0.2">
      <c r="A1402" s="1" t="s">
        <v>23</v>
      </c>
      <c r="B1402" s="1" t="s">
        <v>14</v>
      </c>
      <c r="C1402" s="1" t="s">
        <v>47</v>
      </c>
      <c r="D1402" s="44">
        <v>0</v>
      </c>
      <c r="E1402" s="44">
        <v>5.28</v>
      </c>
      <c r="F1402" s="44">
        <v>6.26</v>
      </c>
      <c r="G1402" s="44">
        <v>0.4</v>
      </c>
      <c r="H1402" s="44">
        <v>25.058</v>
      </c>
      <c r="I1402" s="49">
        <f>IF(Table2[[#This Row],[Order Priority]]=Introduction!$B$42,1,0)</f>
        <v>0</v>
      </c>
      <c r="J1402" s="49">
        <f>IF(Table2[[#This Row],[Order Priority]]=Introduction!$B$43,1,0)</f>
        <v>0</v>
      </c>
      <c r="K1402" s="49">
        <f>IF(Table2[[#This Row],[Order Priority]]=Introduction!$B$44,1,0)</f>
        <v>1</v>
      </c>
      <c r="L1402" s="49">
        <f>IF(Table2[[#This Row],[Order Priority]]=Introduction!$B$45,1,0)</f>
        <v>0</v>
      </c>
      <c r="M1402" s="49">
        <f>IF(Table2[[#This Row],[Ship Mode]]=Introduction!$C$42,1,0)</f>
        <v>0</v>
      </c>
      <c r="N1402" s="48">
        <f>IF(Table2[[#This Row],[Ship Mode]]=Introduction!$C$44,1,0)</f>
        <v>1</v>
      </c>
      <c r="O1402" s="48">
        <f>IF(Table2[[#This Row],[Customer Segment]]=Introduction!$D$45,1,0)</f>
        <v>0</v>
      </c>
      <c r="P1402" s="48">
        <f>IF(Table2[[#This Row],[Customer Segment]]=Introduction!$D$42,1,0)</f>
        <v>0</v>
      </c>
      <c r="Q1402" s="48">
        <f>IF(Table2[[#This Row],[Customer Segment]]=Introduction!$D$44,1,0)</f>
        <v>1</v>
      </c>
      <c r="R1402" s="41">
        <v>203.05</v>
      </c>
      <c r="S14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customFormat="1" x14ac:dyDescent="0.2">
      <c r="A1403" s="1" t="s">
        <v>46</v>
      </c>
      <c r="B1403" s="1" t="s">
        <v>14</v>
      </c>
      <c r="C1403" s="1" t="s">
        <v>70</v>
      </c>
      <c r="D1403" s="46">
        <v>0.03</v>
      </c>
      <c r="E1403" s="46">
        <v>29.34</v>
      </c>
      <c r="F1403" s="46">
        <v>7.87</v>
      </c>
      <c r="G1403" s="46">
        <v>0.54</v>
      </c>
      <c r="H1403" s="46">
        <v>-41.32</v>
      </c>
      <c r="I1403" s="49">
        <f>IF(Table2[[#This Row],[Order Priority]]=Introduction!$B$42,1,0)</f>
        <v>0</v>
      </c>
      <c r="J1403" s="49">
        <f>IF(Table2[[#This Row],[Order Priority]]=Introduction!$B$43,1,0)</f>
        <v>0</v>
      </c>
      <c r="K1403" s="49">
        <f>IF(Table2[[#This Row],[Order Priority]]=Introduction!$B$44,1,0)</f>
        <v>0</v>
      </c>
      <c r="L1403" s="49">
        <f>IF(Table2[[#This Row],[Order Priority]]=Introduction!$B$45,1,0)</f>
        <v>0</v>
      </c>
      <c r="M1403" s="49">
        <f>IF(Table2[[#This Row],[Ship Mode]]=Introduction!$C$42,1,0)</f>
        <v>0</v>
      </c>
      <c r="N1403" s="48">
        <f>IF(Table2[[#This Row],[Ship Mode]]=Introduction!$C$44,1,0)</f>
        <v>1</v>
      </c>
      <c r="O1403" s="48">
        <f>IF(Table2[[#This Row],[Customer Segment]]=Introduction!$D$45,1,0)</f>
        <v>0</v>
      </c>
      <c r="P1403" s="48">
        <f>IF(Table2[[#This Row],[Customer Segment]]=Introduction!$D$42,1,0)</f>
        <v>0</v>
      </c>
      <c r="Q1403" s="48">
        <f>IF(Table2[[#This Row],[Customer Segment]]=Introduction!$D$44,1,0)</f>
        <v>0</v>
      </c>
      <c r="R1403" s="38">
        <v>32.4</v>
      </c>
      <c r="S14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customFormat="1" x14ac:dyDescent="0.2">
      <c r="A1404" s="1" t="s">
        <v>46</v>
      </c>
      <c r="B1404" s="1" t="s">
        <v>63</v>
      </c>
      <c r="C1404" s="1" t="s">
        <v>3</v>
      </c>
      <c r="D1404" s="44">
        <v>0.05</v>
      </c>
      <c r="E1404" s="44">
        <v>83.1</v>
      </c>
      <c r="F1404" s="44">
        <v>6.13</v>
      </c>
      <c r="G1404" s="44">
        <v>0.45</v>
      </c>
      <c r="H1404" s="44">
        <v>1152.5277000000001</v>
      </c>
      <c r="I1404" s="49">
        <f>IF(Table2[[#This Row],[Order Priority]]=Introduction!$B$42,1,0)</f>
        <v>0</v>
      </c>
      <c r="J1404" s="49">
        <f>IF(Table2[[#This Row],[Order Priority]]=Introduction!$B$43,1,0)</f>
        <v>0</v>
      </c>
      <c r="K1404" s="49">
        <f>IF(Table2[[#This Row],[Order Priority]]=Introduction!$B$44,1,0)</f>
        <v>0</v>
      </c>
      <c r="L1404" s="49">
        <f>IF(Table2[[#This Row],[Order Priority]]=Introduction!$B$45,1,0)</f>
        <v>0</v>
      </c>
      <c r="M1404" s="49">
        <f>IF(Table2[[#This Row],[Ship Mode]]=Introduction!$C$42,1,0)</f>
        <v>0</v>
      </c>
      <c r="N1404" s="48">
        <f>IF(Table2[[#This Row],[Ship Mode]]=Introduction!$C$44,1,0)</f>
        <v>0</v>
      </c>
      <c r="O1404" s="48">
        <f>IF(Table2[[#This Row],[Customer Segment]]=Introduction!$D$45,1,0)</f>
        <v>1</v>
      </c>
      <c r="P1404" s="48">
        <f>IF(Table2[[#This Row],[Customer Segment]]=Introduction!$D$42,1,0)</f>
        <v>0</v>
      </c>
      <c r="Q1404" s="48">
        <f>IF(Table2[[#This Row],[Customer Segment]]=Introduction!$D$44,1,0)</f>
        <v>0</v>
      </c>
      <c r="R1404" s="41">
        <v>1670.33</v>
      </c>
      <c r="S14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customFormat="1" x14ac:dyDescent="0.2">
      <c r="A1405" s="1" t="s">
        <v>46</v>
      </c>
      <c r="B1405" s="1" t="s">
        <v>14</v>
      </c>
      <c r="C1405" s="1" t="s">
        <v>70</v>
      </c>
      <c r="D1405" s="46">
        <v>0.08</v>
      </c>
      <c r="E1405" s="46">
        <v>13.9</v>
      </c>
      <c r="F1405" s="46">
        <v>7.59</v>
      </c>
      <c r="G1405" s="46">
        <v>0.56000000000000005</v>
      </c>
      <c r="H1405" s="46">
        <v>9.8620000000000001</v>
      </c>
      <c r="I1405" s="49">
        <f>IF(Table2[[#This Row],[Order Priority]]=Introduction!$B$42,1,0)</f>
        <v>0</v>
      </c>
      <c r="J1405" s="49">
        <f>IF(Table2[[#This Row],[Order Priority]]=Introduction!$B$43,1,0)</f>
        <v>0</v>
      </c>
      <c r="K1405" s="49">
        <f>IF(Table2[[#This Row],[Order Priority]]=Introduction!$B$44,1,0)</f>
        <v>0</v>
      </c>
      <c r="L1405" s="49">
        <f>IF(Table2[[#This Row],[Order Priority]]=Introduction!$B$45,1,0)</f>
        <v>0</v>
      </c>
      <c r="M1405" s="49">
        <f>IF(Table2[[#This Row],[Ship Mode]]=Introduction!$C$42,1,0)</f>
        <v>0</v>
      </c>
      <c r="N1405" s="48">
        <f>IF(Table2[[#This Row],[Ship Mode]]=Introduction!$C$44,1,0)</f>
        <v>1</v>
      </c>
      <c r="O1405" s="48">
        <f>IF(Table2[[#This Row],[Customer Segment]]=Introduction!$D$45,1,0)</f>
        <v>0</v>
      </c>
      <c r="P1405" s="48">
        <f>IF(Table2[[#This Row],[Customer Segment]]=Introduction!$D$42,1,0)</f>
        <v>0</v>
      </c>
      <c r="Q1405" s="48">
        <f>IF(Table2[[#This Row],[Customer Segment]]=Introduction!$D$44,1,0)</f>
        <v>0</v>
      </c>
      <c r="R1405" s="38">
        <v>196.41</v>
      </c>
      <c r="S14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customFormat="1" x14ac:dyDescent="0.2">
      <c r="A1406" s="1" t="s">
        <v>1</v>
      </c>
      <c r="B1406" s="1" t="s">
        <v>14</v>
      </c>
      <c r="C1406" s="1" t="s">
        <v>15</v>
      </c>
      <c r="D1406" s="44">
        <v>0.05</v>
      </c>
      <c r="E1406" s="44">
        <v>6.48</v>
      </c>
      <c r="F1406" s="44">
        <v>8.73</v>
      </c>
      <c r="G1406" s="44">
        <v>0.37</v>
      </c>
      <c r="H1406" s="44">
        <v>-160.38470000000001</v>
      </c>
      <c r="I1406" s="49">
        <f>IF(Table2[[#This Row],[Order Priority]]=Introduction!$B$42,1,0)</f>
        <v>1</v>
      </c>
      <c r="J1406" s="49">
        <f>IF(Table2[[#This Row],[Order Priority]]=Introduction!$B$43,1,0)</f>
        <v>0</v>
      </c>
      <c r="K1406" s="49">
        <f>IF(Table2[[#This Row],[Order Priority]]=Introduction!$B$44,1,0)</f>
        <v>0</v>
      </c>
      <c r="L1406" s="49">
        <f>IF(Table2[[#This Row],[Order Priority]]=Introduction!$B$45,1,0)</f>
        <v>0</v>
      </c>
      <c r="M1406" s="49">
        <f>IF(Table2[[#This Row],[Ship Mode]]=Introduction!$C$42,1,0)</f>
        <v>0</v>
      </c>
      <c r="N1406" s="48">
        <f>IF(Table2[[#This Row],[Ship Mode]]=Introduction!$C$44,1,0)</f>
        <v>1</v>
      </c>
      <c r="O1406" s="48">
        <f>IF(Table2[[#This Row],[Customer Segment]]=Introduction!$D$45,1,0)</f>
        <v>0</v>
      </c>
      <c r="P1406" s="48">
        <f>IF(Table2[[#This Row],[Customer Segment]]=Introduction!$D$42,1,0)</f>
        <v>1</v>
      </c>
      <c r="Q1406" s="48">
        <f>IF(Table2[[#This Row],[Customer Segment]]=Introduction!$D$44,1,0)</f>
        <v>0</v>
      </c>
      <c r="R1406" s="41">
        <v>232.5</v>
      </c>
      <c r="S14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customFormat="1" x14ac:dyDescent="0.2">
      <c r="A1407" s="1" t="s">
        <v>1</v>
      </c>
      <c r="B1407" s="1" t="s">
        <v>14</v>
      </c>
      <c r="C1407" s="1" t="s">
        <v>15</v>
      </c>
      <c r="D1407" s="46">
        <v>0.05</v>
      </c>
      <c r="E1407" s="46">
        <v>6.48</v>
      </c>
      <c r="F1407" s="46">
        <v>8.73</v>
      </c>
      <c r="G1407" s="46">
        <v>0.37</v>
      </c>
      <c r="H1407" s="46">
        <v>-120.59</v>
      </c>
      <c r="I1407" s="49">
        <f>IF(Table2[[#This Row],[Order Priority]]=Introduction!$B$42,1,0)</f>
        <v>1</v>
      </c>
      <c r="J1407" s="49">
        <f>IF(Table2[[#This Row],[Order Priority]]=Introduction!$B$43,1,0)</f>
        <v>0</v>
      </c>
      <c r="K1407" s="49">
        <f>IF(Table2[[#This Row],[Order Priority]]=Introduction!$B$44,1,0)</f>
        <v>0</v>
      </c>
      <c r="L1407" s="49">
        <f>IF(Table2[[#This Row],[Order Priority]]=Introduction!$B$45,1,0)</f>
        <v>0</v>
      </c>
      <c r="M1407" s="49">
        <f>IF(Table2[[#This Row],[Ship Mode]]=Introduction!$C$42,1,0)</f>
        <v>0</v>
      </c>
      <c r="N1407" s="48">
        <f>IF(Table2[[#This Row],[Ship Mode]]=Introduction!$C$44,1,0)</f>
        <v>1</v>
      </c>
      <c r="O1407" s="48">
        <f>IF(Table2[[#This Row],[Customer Segment]]=Introduction!$D$45,1,0)</f>
        <v>0</v>
      </c>
      <c r="P1407" s="48">
        <f>IF(Table2[[#This Row],[Customer Segment]]=Introduction!$D$42,1,0)</f>
        <v>1</v>
      </c>
      <c r="Q1407" s="48">
        <f>IF(Table2[[#This Row],[Customer Segment]]=Introduction!$D$44,1,0)</f>
        <v>0</v>
      </c>
      <c r="R1407" s="38">
        <v>59.79</v>
      </c>
      <c r="S14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customFormat="1" x14ac:dyDescent="0.2">
      <c r="A1408" s="1" t="s">
        <v>13</v>
      </c>
      <c r="B1408" s="1" t="s">
        <v>14</v>
      </c>
      <c r="C1408" s="1" t="s">
        <v>70</v>
      </c>
      <c r="D1408" s="44">
        <v>0.02</v>
      </c>
      <c r="E1408" s="44">
        <v>5.98</v>
      </c>
      <c r="F1408" s="44">
        <v>5.15</v>
      </c>
      <c r="G1408" s="44">
        <v>0.36</v>
      </c>
      <c r="H1408" s="44">
        <v>2.14</v>
      </c>
      <c r="I1408" s="49">
        <f>IF(Table2[[#This Row],[Order Priority]]=Introduction!$B$42,1,0)</f>
        <v>0</v>
      </c>
      <c r="J1408" s="49">
        <f>IF(Table2[[#This Row],[Order Priority]]=Introduction!$B$43,1,0)</f>
        <v>1</v>
      </c>
      <c r="K1408" s="49">
        <f>IF(Table2[[#This Row],[Order Priority]]=Introduction!$B$44,1,0)</f>
        <v>0</v>
      </c>
      <c r="L1408" s="49">
        <f>IF(Table2[[#This Row],[Order Priority]]=Introduction!$B$45,1,0)</f>
        <v>0</v>
      </c>
      <c r="M1408" s="49">
        <f>IF(Table2[[#This Row],[Ship Mode]]=Introduction!$C$42,1,0)</f>
        <v>0</v>
      </c>
      <c r="N1408" s="48">
        <f>IF(Table2[[#This Row],[Ship Mode]]=Introduction!$C$44,1,0)</f>
        <v>1</v>
      </c>
      <c r="O1408" s="48">
        <f>IF(Table2[[#This Row],[Customer Segment]]=Introduction!$D$45,1,0)</f>
        <v>0</v>
      </c>
      <c r="P1408" s="48">
        <f>IF(Table2[[#This Row],[Customer Segment]]=Introduction!$D$42,1,0)</f>
        <v>0</v>
      </c>
      <c r="Q1408" s="48">
        <f>IF(Table2[[#This Row],[Customer Segment]]=Introduction!$D$44,1,0)</f>
        <v>0</v>
      </c>
      <c r="R1408" s="41">
        <v>22.85</v>
      </c>
      <c r="S14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customFormat="1" x14ac:dyDescent="0.2">
      <c r="A1409" s="1" t="s">
        <v>13</v>
      </c>
      <c r="B1409" s="1" t="s">
        <v>14</v>
      </c>
      <c r="C1409" s="1" t="s">
        <v>70</v>
      </c>
      <c r="D1409" s="46">
        <v>0.05</v>
      </c>
      <c r="E1409" s="46">
        <v>6.48</v>
      </c>
      <c r="F1409" s="46">
        <v>2.74</v>
      </c>
      <c r="G1409" s="46">
        <v>0.71</v>
      </c>
      <c r="H1409" s="46">
        <v>15.096</v>
      </c>
      <c r="I1409" s="49">
        <f>IF(Table2[[#This Row],[Order Priority]]=Introduction!$B$42,1,0)</f>
        <v>0</v>
      </c>
      <c r="J1409" s="49">
        <f>IF(Table2[[#This Row],[Order Priority]]=Introduction!$B$43,1,0)</f>
        <v>1</v>
      </c>
      <c r="K1409" s="49">
        <f>IF(Table2[[#This Row],[Order Priority]]=Introduction!$B$44,1,0)</f>
        <v>0</v>
      </c>
      <c r="L1409" s="49">
        <f>IF(Table2[[#This Row],[Order Priority]]=Introduction!$B$45,1,0)</f>
        <v>0</v>
      </c>
      <c r="M1409" s="49">
        <f>IF(Table2[[#This Row],[Ship Mode]]=Introduction!$C$42,1,0)</f>
        <v>0</v>
      </c>
      <c r="N1409" s="48">
        <f>IF(Table2[[#This Row],[Ship Mode]]=Introduction!$C$44,1,0)</f>
        <v>1</v>
      </c>
      <c r="O1409" s="48">
        <f>IF(Table2[[#This Row],[Customer Segment]]=Introduction!$D$45,1,0)</f>
        <v>0</v>
      </c>
      <c r="P1409" s="48">
        <f>IF(Table2[[#This Row],[Customer Segment]]=Introduction!$D$42,1,0)</f>
        <v>0</v>
      </c>
      <c r="Q1409" s="48">
        <f>IF(Table2[[#This Row],[Customer Segment]]=Introduction!$D$44,1,0)</f>
        <v>0</v>
      </c>
      <c r="R1409" s="38">
        <v>94.27</v>
      </c>
      <c r="S14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customFormat="1" x14ac:dyDescent="0.2">
      <c r="A1410" s="1" t="s">
        <v>13</v>
      </c>
      <c r="B1410" s="1" t="s">
        <v>14</v>
      </c>
      <c r="C1410" s="1" t="s">
        <v>70</v>
      </c>
      <c r="D1410" s="44">
        <v>0.09</v>
      </c>
      <c r="E1410" s="44">
        <v>12.53</v>
      </c>
      <c r="F1410" s="44">
        <v>0.5</v>
      </c>
      <c r="G1410" s="44">
        <v>0.38</v>
      </c>
      <c r="H1410" s="44">
        <v>14.9124</v>
      </c>
      <c r="I1410" s="49">
        <f>IF(Table2[[#This Row],[Order Priority]]=Introduction!$B$42,1,0)</f>
        <v>0</v>
      </c>
      <c r="J1410" s="49">
        <f>IF(Table2[[#This Row],[Order Priority]]=Introduction!$B$43,1,0)</f>
        <v>1</v>
      </c>
      <c r="K1410" s="49">
        <f>IF(Table2[[#This Row],[Order Priority]]=Introduction!$B$44,1,0)</f>
        <v>0</v>
      </c>
      <c r="L1410" s="49">
        <f>IF(Table2[[#This Row],[Order Priority]]=Introduction!$B$45,1,0)</f>
        <v>0</v>
      </c>
      <c r="M1410" s="49">
        <f>IF(Table2[[#This Row],[Ship Mode]]=Introduction!$C$42,1,0)</f>
        <v>0</v>
      </c>
      <c r="N1410" s="48">
        <f>IF(Table2[[#This Row],[Ship Mode]]=Introduction!$C$44,1,0)</f>
        <v>1</v>
      </c>
      <c r="O1410" s="48">
        <f>IF(Table2[[#This Row],[Customer Segment]]=Introduction!$D$45,1,0)</f>
        <v>0</v>
      </c>
      <c r="P1410" s="48">
        <f>IF(Table2[[#This Row],[Customer Segment]]=Introduction!$D$42,1,0)</f>
        <v>0</v>
      </c>
      <c r="Q1410" s="48">
        <f>IF(Table2[[#This Row],[Customer Segment]]=Introduction!$D$44,1,0)</f>
        <v>0</v>
      </c>
      <c r="R1410" s="41">
        <v>82.21</v>
      </c>
      <c r="S14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customFormat="1" x14ac:dyDescent="0.2">
      <c r="A1411" s="1" t="s">
        <v>13</v>
      </c>
      <c r="B1411" s="1" t="s">
        <v>63</v>
      </c>
      <c r="C1411" s="1" t="s">
        <v>70</v>
      </c>
      <c r="D1411" s="46">
        <v>0.08</v>
      </c>
      <c r="E1411" s="46">
        <v>65.989999999999995</v>
      </c>
      <c r="F1411" s="46">
        <v>8.99</v>
      </c>
      <c r="G1411" s="46">
        <v>0.55000000000000004</v>
      </c>
      <c r="H1411" s="46">
        <v>-135.226</v>
      </c>
      <c r="I1411" s="49">
        <f>IF(Table2[[#This Row],[Order Priority]]=Introduction!$B$42,1,0)</f>
        <v>0</v>
      </c>
      <c r="J1411" s="49">
        <f>IF(Table2[[#This Row],[Order Priority]]=Introduction!$B$43,1,0)</f>
        <v>1</v>
      </c>
      <c r="K1411" s="49">
        <f>IF(Table2[[#This Row],[Order Priority]]=Introduction!$B$44,1,0)</f>
        <v>0</v>
      </c>
      <c r="L1411" s="49">
        <f>IF(Table2[[#This Row],[Order Priority]]=Introduction!$B$45,1,0)</f>
        <v>0</v>
      </c>
      <c r="M1411" s="49">
        <f>IF(Table2[[#This Row],[Ship Mode]]=Introduction!$C$42,1,0)</f>
        <v>0</v>
      </c>
      <c r="N1411" s="48">
        <f>IF(Table2[[#This Row],[Ship Mode]]=Introduction!$C$44,1,0)</f>
        <v>0</v>
      </c>
      <c r="O1411" s="48">
        <f>IF(Table2[[#This Row],[Customer Segment]]=Introduction!$D$45,1,0)</f>
        <v>0</v>
      </c>
      <c r="P1411" s="48">
        <f>IF(Table2[[#This Row],[Customer Segment]]=Introduction!$D$42,1,0)</f>
        <v>0</v>
      </c>
      <c r="Q1411" s="48">
        <f>IF(Table2[[#This Row],[Customer Segment]]=Introduction!$D$44,1,0)</f>
        <v>0</v>
      </c>
      <c r="R1411" s="38">
        <v>417.47</v>
      </c>
      <c r="S14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customFormat="1" x14ac:dyDescent="0.2">
      <c r="A1412" s="1" t="s">
        <v>13</v>
      </c>
      <c r="B1412" s="1" t="s">
        <v>14</v>
      </c>
      <c r="C1412" s="1" t="s">
        <v>15</v>
      </c>
      <c r="D1412" s="44">
        <v>0</v>
      </c>
      <c r="E1412" s="44">
        <v>99.99</v>
      </c>
      <c r="F1412" s="44">
        <v>19.989999999999998</v>
      </c>
      <c r="G1412" s="44">
        <v>0.52</v>
      </c>
      <c r="H1412" s="44">
        <v>25.913820000000001</v>
      </c>
      <c r="I1412" s="49">
        <f>IF(Table2[[#This Row],[Order Priority]]=Introduction!$B$42,1,0)</f>
        <v>0</v>
      </c>
      <c r="J1412" s="49">
        <f>IF(Table2[[#This Row],[Order Priority]]=Introduction!$B$43,1,0)</f>
        <v>1</v>
      </c>
      <c r="K1412" s="49">
        <f>IF(Table2[[#This Row],[Order Priority]]=Introduction!$B$44,1,0)</f>
        <v>0</v>
      </c>
      <c r="L1412" s="49">
        <f>IF(Table2[[#This Row],[Order Priority]]=Introduction!$B$45,1,0)</f>
        <v>0</v>
      </c>
      <c r="M1412" s="49">
        <f>IF(Table2[[#This Row],[Ship Mode]]=Introduction!$C$42,1,0)</f>
        <v>0</v>
      </c>
      <c r="N1412" s="48">
        <f>IF(Table2[[#This Row],[Ship Mode]]=Introduction!$C$44,1,0)</f>
        <v>1</v>
      </c>
      <c r="O1412" s="48">
        <f>IF(Table2[[#This Row],[Customer Segment]]=Introduction!$D$45,1,0)</f>
        <v>0</v>
      </c>
      <c r="P1412" s="48">
        <f>IF(Table2[[#This Row],[Customer Segment]]=Introduction!$D$42,1,0)</f>
        <v>1</v>
      </c>
      <c r="Q1412" s="48">
        <f>IF(Table2[[#This Row],[Customer Segment]]=Introduction!$D$44,1,0)</f>
        <v>0</v>
      </c>
      <c r="R1412" s="41">
        <v>647.07000000000005</v>
      </c>
      <c r="S14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customFormat="1" x14ac:dyDescent="0.2">
      <c r="A1413" s="1" t="s">
        <v>13</v>
      </c>
      <c r="B1413" s="1" t="s">
        <v>14</v>
      </c>
      <c r="C1413" s="1" t="s">
        <v>15</v>
      </c>
      <c r="D1413" s="46">
        <v>0.06</v>
      </c>
      <c r="E1413" s="46">
        <v>13.99</v>
      </c>
      <c r="F1413" s="46">
        <v>7.51</v>
      </c>
      <c r="G1413" s="46">
        <v>0.39</v>
      </c>
      <c r="H1413" s="46">
        <v>6.4832400000000003</v>
      </c>
      <c r="I1413" s="49">
        <f>IF(Table2[[#This Row],[Order Priority]]=Introduction!$B$42,1,0)</f>
        <v>0</v>
      </c>
      <c r="J1413" s="49">
        <f>IF(Table2[[#This Row],[Order Priority]]=Introduction!$B$43,1,0)</f>
        <v>1</v>
      </c>
      <c r="K1413" s="49">
        <f>IF(Table2[[#This Row],[Order Priority]]=Introduction!$B$44,1,0)</f>
        <v>0</v>
      </c>
      <c r="L1413" s="49">
        <f>IF(Table2[[#This Row],[Order Priority]]=Introduction!$B$45,1,0)</f>
        <v>0</v>
      </c>
      <c r="M1413" s="49">
        <f>IF(Table2[[#This Row],[Ship Mode]]=Introduction!$C$42,1,0)</f>
        <v>0</v>
      </c>
      <c r="N1413" s="48">
        <f>IF(Table2[[#This Row],[Ship Mode]]=Introduction!$C$44,1,0)</f>
        <v>1</v>
      </c>
      <c r="O1413" s="48">
        <f>IF(Table2[[#This Row],[Customer Segment]]=Introduction!$D$45,1,0)</f>
        <v>0</v>
      </c>
      <c r="P1413" s="48">
        <f>IF(Table2[[#This Row],[Customer Segment]]=Introduction!$D$42,1,0)</f>
        <v>1</v>
      </c>
      <c r="Q1413" s="48">
        <f>IF(Table2[[#This Row],[Customer Segment]]=Introduction!$D$44,1,0)</f>
        <v>0</v>
      </c>
      <c r="R1413" s="38">
        <v>287.99</v>
      </c>
      <c r="S14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customFormat="1" x14ac:dyDescent="0.2">
      <c r="A1414" s="1" t="s">
        <v>13</v>
      </c>
      <c r="B1414" s="1" t="s">
        <v>14</v>
      </c>
      <c r="C1414" s="1" t="s">
        <v>15</v>
      </c>
      <c r="D1414" s="44">
        <v>0.06</v>
      </c>
      <c r="E1414" s="44">
        <v>15.04</v>
      </c>
      <c r="F1414" s="44">
        <v>1.97</v>
      </c>
      <c r="G1414" s="44">
        <v>0.39</v>
      </c>
      <c r="H1414" s="44">
        <v>2.3319999999999999</v>
      </c>
      <c r="I1414" s="49">
        <f>IF(Table2[[#This Row],[Order Priority]]=Introduction!$B$42,1,0)</f>
        <v>0</v>
      </c>
      <c r="J1414" s="49">
        <f>IF(Table2[[#This Row],[Order Priority]]=Introduction!$B$43,1,0)</f>
        <v>1</v>
      </c>
      <c r="K1414" s="49">
        <f>IF(Table2[[#This Row],[Order Priority]]=Introduction!$B$44,1,0)</f>
        <v>0</v>
      </c>
      <c r="L1414" s="49">
        <f>IF(Table2[[#This Row],[Order Priority]]=Introduction!$B$45,1,0)</f>
        <v>0</v>
      </c>
      <c r="M1414" s="49">
        <f>IF(Table2[[#This Row],[Ship Mode]]=Introduction!$C$42,1,0)</f>
        <v>0</v>
      </c>
      <c r="N1414" s="48">
        <f>IF(Table2[[#This Row],[Ship Mode]]=Introduction!$C$44,1,0)</f>
        <v>1</v>
      </c>
      <c r="O1414" s="48">
        <f>IF(Table2[[#This Row],[Customer Segment]]=Introduction!$D$45,1,0)</f>
        <v>0</v>
      </c>
      <c r="P1414" s="48">
        <f>IF(Table2[[#This Row],[Customer Segment]]=Introduction!$D$42,1,0)</f>
        <v>1</v>
      </c>
      <c r="Q1414" s="48">
        <f>IF(Table2[[#This Row],[Customer Segment]]=Introduction!$D$44,1,0)</f>
        <v>0</v>
      </c>
      <c r="R1414" s="41">
        <v>46.86</v>
      </c>
      <c r="S14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customFormat="1" x14ac:dyDescent="0.2">
      <c r="A1415" s="1" t="s">
        <v>13</v>
      </c>
      <c r="B1415" s="1" t="s">
        <v>14</v>
      </c>
      <c r="C1415" s="1" t="s">
        <v>70</v>
      </c>
      <c r="D1415" s="46">
        <v>0.03</v>
      </c>
      <c r="E1415" s="46">
        <v>17.48</v>
      </c>
      <c r="F1415" s="46">
        <v>1.99</v>
      </c>
      <c r="G1415" s="46">
        <v>0.45</v>
      </c>
      <c r="H1415" s="46">
        <v>710.80740000000003</v>
      </c>
      <c r="I1415" s="49">
        <f>IF(Table2[[#This Row],[Order Priority]]=Introduction!$B$42,1,0)</f>
        <v>0</v>
      </c>
      <c r="J1415" s="49">
        <f>IF(Table2[[#This Row],[Order Priority]]=Introduction!$B$43,1,0)</f>
        <v>1</v>
      </c>
      <c r="K1415" s="49">
        <f>IF(Table2[[#This Row],[Order Priority]]=Introduction!$B$44,1,0)</f>
        <v>0</v>
      </c>
      <c r="L1415" s="49">
        <f>IF(Table2[[#This Row],[Order Priority]]=Introduction!$B$45,1,0)</f>
        <v>0</v>
      </c>
      <c r="M1415" s="49">
        <f>IF(Table2[[#This Row],[Ship Mode]]=Introduction!$C$42,1,0)</f>
        <v>0</v>
      </c>
      <c r="N1415" s="48">
        <f>IF(Table2[[#This Row],[Ship Mode]]=Introduction!$C$44,1,0)</f>
        <v>1</v>
      </c>
      <c r="O1415" s="48">
        <f>IF(Table2[[#This Row],[Customer Segment]]=Introduction!$D$45,1,0)</f>
        <v>0</v>
      </c>
      <c r="P1415" s="48">
        <f>IF(Table2[[#This Row],[Customer Segment]]=Introduction!$D$42,1,0)</f>
        <v>0</v>
      </c>
      <c r="Q1415" s="48">
        <f>IF(Table2[[#This Row],[Customer Segment]]=Introduction!$D$44,1,0)</f>
        <v>0</v>
      </c>
      <c r="R1415" s="38">
        <v>537.79999999999995</v>
      </c>
      <c r="S14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customFormat="1" x14ac:dyDescent="0.2">
      <c r="A1416" s="1" t="s">
        <v>23</v>
      </c>
      <c r="B1416" s="1" t="s">
        <v>14</v>
      </c>
      <c r="C1416" s="1" t="s">
        <v>3</v>
      </c>
      <c r="D1416" s="44">
        <v>0.09</v>
      </c>
      <c r="E1416" s="44">
        <v>7.64</v>
      </c>
      <c r="F1416" s="44">
        <v>5.83</v>
      </c>
      <c r="G1416" s="44">
        <v>0.36</v>
      </c>
      <c r="H1416" s="44">
        <v>4.032</v>
      </c>
      <c r="I1416" s="49">
        <f>IF(Table2[[#This Row],[Order Priority]]=Introduction!$B$42,1,0)</f>
        <v>0</v>
      </c>
      <c r="J1416" s="49">
        <f>IF(Table2[[#This Row],[Order Priority]]=Introduction!$B$43,1,0)</f>
        <v>0</v>
      </c>
      <c r="K1416" s="49">
        <f>IF(Table2[[#This Row],[Order Priority]]=Introduction!$B$44,1,0)</f>
        <v>1</v>
      </c>
      <c r="L1416" s="49">
        <f>IF(Table2[[#This Row],[Order Priority]]=Introduction!$B$45,1,0)</f>
        <v>0</v>
      </c>
      <c r="M1416" s="49">
        <f>IF(Table2[[#This Row],[Ship Mode]]=Introduction!$C$42,1,0)</f>
        <v>0</v>
      </c>
      <c r="N1416" s="48">
        <f>IF(Table2[[#This Row],[Ship Mode]]=Introduction!$C$44,1,0)</f>
        <v>1</v>
      </c>
      <c r="O1416" s="48">
        <f>IF(Table2[[#This Row],[Customer Segment]]=Introduction!$D$45,1,0)</f>
        <v>1</v>
      </c>
      <c r="P1416" s="48">
        <f>IF(Table2[[#This Row],[Customer Segment]]=Introduction!$D$42,1,0)</f>
        <v>0</v>
      </c>
      <c r="Q1416" s="48">
        <f>IF(Table2[[#This Row],[Customer Segment]]=Introduction!$D$44,1,0)</f>
        <v>0</v>
      </c>
      <c r="R1416" s="41">
        <v>72.83</v>
      </c>
      <c r="S14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customFormat="1" x14ac:dyDescent="0.2">
      <c r="A1417" s="1" t="s">
        <v>23</v>
      </c>
      <c r="B1417" s="1" t="s">
        <v>14</v>
      </c>
      <c r="C1417" s="1" t="s">
        <v>47</v>
      </c>
      <c r="D1417" s="46">
        <v>0.08</v>
      </c>
      <c r="E1417" s="46">
        <v>6.48</v>
      </c>
      <c r="F1417" s="46">
        <v>2.74</v>
      </c>
      <c r="G1417" s="46">
        <v>0.71</v>
      </c>
      <c r="H1417" s="46">
        <v>-82.64</v>
      </c>
      <c r="I1417" s="49">
        <f>IF(Table2[[#This Row],[Order Priority]]=Introduction!$B$42,1,0)</f>
        <v>0</v>
      </c>
      <c r="J1417" s="49">
        <f>IF(Table2[[#This Row],[Order Priority]]=Introduction!$B$43,1,0)</f>
        <v>0</v>
      </c>
      <c r="K1417" s="49">
        <f>IF(Table2[[#This Row],[Order Priority]]=Introduction!$B$44,1,0)</f>
        <v>1</v>
      </c>
      <c r="L1417" s="49">
        <f>IF(Table2[[#This Row],[Order Priority]]=Introduction!$B$45,1,0)</f>
        <v>0</v>
      </c>
      <c r="M1417" s="49">
        <f>IF(Table2[[#This Row],[Ship Mode]]=Introduction!$C$42,1,0)</f>
        <v>0</v>
      </c>
      <c r="N1417" s="48">
        <f>IF(Table2[[#This Row],[Ship Mode]]=Introduction!$C$44,1,0)</f>
        <v>1</v>
      </c>
      <c r="O1417" s="48">
        <f>IF(Table2[[#This Row],[Customer Segment]]=Introduction!$D$45,1,0)</f>
        <v>0</v>
      </c>
      <c r="P1417" s="48">
        <f>IF(Table2[[#This Row],[Customer Segment]]=Introduction!$D$42,1,0)</f>
        <v>0</v>
      </c>
      <c r="Q1417" s="48">
        <f>IF(Table2[[#This Row],[Customer Segment]]=Introduction!$D$44,1,0)</f>
        <v>1</v>
      </c>
      <c r="R1417" s="38">
        <v>113.68</v>
      </c>
      <c r="S14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customFormat="1" x14ac:dyDescent="0.2">
      <c r="A1418" s="1" t="s">
        <v>92</v>
      </c>
      <c r="B1418" s="1" t="s">
        <v>14</v>
      </c>
      <c r="C1418" s="1" t="s">
        <v>3</v>
      </c>
      <c r="D1418" s="44">
        <v>0.04</v>
      </c>
      <c r="E1418" s="44">
        <v>95.43</v>
      </c>
      <c r="F1418" s="44">
        <v>19.989999999999998</v>
      </c>
      <c r="G1418" s="44">
        <v>0.79</v>
      </c>
      <c r="H1418" s="44">
        <v>13.536</v>
      </c>
      <c r="I1418" s="49">
        <f>IF(Table2[[#This Row],[Order Priority]]=Introduction!$B$42,1,0)</f>
        <v>0</v>
      </c>
      <c r="J1418" s="49">
        <f>IF(Table2[[#This Row],[Order Priority]]=Introduction!$B$43,1,0)</f>
        <v>0</v>
      </c>
      <c r="K1418" s="49">
        <f>IF(Table2[[#This Row],[Order Priority]]=Introduction!$B$44,1,0)</f>
        <v>0</v>
      </c>
      <c r="L1418" s="49">
        <f>IF(Table2[[#This Row],[Order Priority]]=Introduction!$B$45,1,0)</f>
        <v>1</v>
      </c>
      <c r="M1418" s="49">
        <f>IF(Table2[[#This Row],[Ship Mode]]=Introduction!$C$42,1,0)</f>
        <v>0</v>
      </c>
      <c r="N1418" s="48">
        <f>IF(Table2[[#This Row],[Ship Mode]]=Introduction!$C$44,1,0)</f>
        <v>1</v>
      </c>
      <c r="O1418" s="48">
        <f>IF(Table2[[#This Row],[Customer Segment]]=Introduction!$D$45,1,0)</f>
        <v>1</v>
      </c>
      <c r="P1418" s="48">
        <f>IF(Table2[[#This Row],[Customer Segment]]=Introduction!$D$42,1,0)</f>
        <v>0</v>
      </c>
      <c r="Q1418" s="48">
        <f>IF(Table2[[#This Row],[Customer Segment]]=Introduction!$D$44,1,0)</f>
        <v>0</v>
      </c>
      <c r="R1418" s="41">
        <v>3251.76</v>
      </c>
      <c r="S14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customFormat="1" x14ac:dyDescent="0.2">
      <c r="A1419" s="1" t="s">
        <v>13</v>
      </c>
      <c r="B1419" s="1" t="s">
        <v>2</v>
      </c>
      <c r="C1419" s="1" t="s">
        <v>70</v>
      </c>
      <c r="D1419" s="46">
        <v>0.01</v>
      </c>
      <c r="E1419" s="46">
        <v>500.98</v>
      </c>
      <c r="F1419" s="46">
        <v>26</v>
      </c>
      <c r="G1419" s="46">
        <v>0.6</v>
      </c>
      <c r="H1419" s="46">
        <v>5078.5379999999996</v>
      </c>
      <c r="I1419" s="49">
        <f>IF(Table2[[#This Row],[Order Priority]]=Introduction!$B$42,1,0)</f>
        <v>0</v>
      </c>
      <c r="J1419" s="49">
        <f>IF(Table2[[#This Row],[Order Priority]]=Introduction!$B$43,1,0)</f>
        <v>1</v>
      </c>
      <c r="K1419" s="49">
        <f>IF(Table2[[#This Row],[Order Priority]]=Introduction!$B$44,1,0)</f>
        <v>0</v>
      </c>
      <c r="L1419" s="49">
        <f>IF(Table2[[#This Row],[Order Priority]]=Introduction!$B$45,1,0)</f>
        <v>0</v>
      </c>
      <c r="M1419" s="49">
        <f>IF(Table2[[#This Row],[Ship Mode]]=Introduction!$C$42,1,0)</f>
        <v>1</v>
      </c>
      <c r="N1419" s="48">
        <f>IF(Table2[[#This Row],[Ship Mode]]=Introduction!$C$44,1,0)</f>
        <v>0</v>
      </c>
      <c r="O1419" s="48">
        <f>IF(Table2[[#This Row],[Customer Segment]]=Introduction!$D$45,1,0)</f>
        <v>0</v>
      </c>
      <c r="P1419" s="48">
        <f>IF(Table2[[#This Row],[Customer Segment]]=Introduction!$D$42,1,0)</f>
        <v>0</v>
      </c>
      <c r="Q1419" s="48">
        <f>IF(Table2[[#This Row],[Customer Segment]]=Introduction!$D$44,1,0)</f>
        <v>0</v>
      </c>
      <c r="R1419" s="38">
        <v>7360.2</v>
      </c>
      <c r="S14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customFormat="1" x14ac:dyDescent="0.2">
      <c r="A1420" s="1" t="s">
        <v>13</v>
      </c>
      <c r="B1420" s="1" t="s">
        <v>14</v>
      </c>
      <c r="C1420" s="1" t="s">
        <v>70</v>
      </c>
      <c r="D1420" s="44">
        <v>0.08</v>
      </c>
      <c r="E1420" s="44">
        <v>9.77</v>
      </c>
      <c r="F1420" s="44">
        <v>6.02</v>
      </c>
      <c r="G1420" s="44">
        <v>0.48</v>
      </c>
      <c r="H1420" s="44">
        <v>23.276</v>
      </c>
      <c r="I1420" s="49">
        <f>IF(Table2[[#This Row],[Order Priority]]=Introduction!$B$42,1,0)</f>
        <v>0</v>
      </c>
      <c r="J1420" s="49">
        <f>IF(Table2[[#This Row],[Order Priority]]=Introduction!$B$43,1,0)</f>
        <v>1</v>
      </c>
      <c r="K1420" s="49">
        <f>IF(Table2[[#This Row],[Order Priority]]=Introduction!$B$44,1,0)</f>
        <v>0</v>
      </c>
      <c r="L1420" s="49">
        <f>IF(Table2[[#This Row],[Order Priority]]=Introduction!$B$45,1,0)</f>
        <v>0</v>
      </c>
      <c r="M1420" s="49">
        <f>IF(Table2[[#This Row],[Ship Mode]]=Introduction!$C$42,1,0)</f>
        <v>0</v>
      </c>
      <c r="N1420" s="48">
        <f>IF(Table2[[#This Row],[Ship Mode]]=Introduction!$C$44,1,0)</f>
        <v>1</v>
      </c>
      <c r="O1420" s="48">
        <f>IF(Table2[[#This Row],[Customer Segment]]=Introduction!$D$45,1,0)</f>
        <v>0</v>
      </c>
      <c r="P1420" s="48">
        <f>IF(Table2[[#This Row],[Customer Segment]]=Introduction!$D$42,1,0)</f>
        <v>0</v>
      </c>
      <c r="Q1420" s="48">
        <f>IF(Table2[[#This Row],[Customer Segment]]=Introduction!$D$44,1,0)</f>
        <v>0</v>
      </c>
      <c r="R1420" s="41">
        <v>89.06</v>
      </c>
      <c r="S14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customFormat="1" x14ac:dyDescent="0.2">
      <c r="A1421" s="1" t="s">
        <v>13</v>
      </c>
      <c r="B1421" s="1" t="s">
        <v>14</v>
      </c>
      <c r="C1421" s="1" t="s">
        <v>70</v>
      </c>
      <c r="D1421" s="46">
        <v>0.09</v>
      </c>
      <c r="E1421" s="46">
        <v>3.28</v>
      </c>
      <c r="F1421" s="46">
        <v>0.98</v>
      </c>
      <c r="G1421" s="46">
        <v>0.59</v>
      </c>
      <c r="H1421" s="46">
        <v>17.754000000000001</v>
      </c>
      <c r="I1421" s="49">
        <f>IF(Table2[[#This Row],[Order Priority]]=Introduction!$B$42,1,0)</f>
        <v>0</v>
      </c>
      <c r="J1421" s="49">
        <f>IF(Table2[[#This Row],[Order Priority]]=Introduction!$B$43,1,0)</f>
        <v>1</v>
      </c>
      <c r="K1421" s="49">
        <f>IF(Table2[[#This Row],[Order Priority]]=Introduction!$B$44,1,0)</f>
        <v>0</v>
      </c>
      <c r="L1421" s="49">
        <f>IF(Table2[[#This Row],[Order Priority]]=Introduction!$B$45,1,0)</f>
        <v>0</v>
      </c>
      <c r="M1421" s="49">
        <f>IF(Table2[[#This Row],[Ship Mode]]=Introduction!$C$42,1,0)</f>
        <v>0</v>
      </c>
      <c r="N1421" s="48">
        <f>IF(Table2[[#This Row],[Ship Mode]]=Introduction!$C$44,1,0)</f>
        <v>1</v>
      </c>
      <c r="O1421" s="48">
        <f>IF(Table2[[#This Row],[Customer Segment]]=Introduction!$D$45,1,0)</f>
        <v>0</v>
      </c>
      <c r="P1421" s="48">
        <f>IF(Table2[[#This Row],[Customer Segment]]=Introduction!$D$42,1,0)</f>
        <v>0</v>
      </c>
      <c r="Q1421" s="48">
        <f>IF(Table2[[#This Row],[Customer Segment]]=Introduction!$D$44,1,0)</f>
        <v>0</v>
      </c>
      <c r="R1421" s="38">
        <v>134.97</v>
      </c>
      <c r="S14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customFormat="1" x14ac:dyDescent="0.2">
      <c r="A1422" s="1" t="s">
        <v>13</v>
      </c>
      <c r="B1422" s="1" t="s">
        <v>14</v>
      </c>
      <c r="C1422" s="1" t="s">
        <v>15</v>
      </c>
      <c r="D1422" s="44">
        <v>0.03</v>
      </c>
      <c r="E1422" s="44">
        <v>2.16</v>
      </c>
      <c r="F1422" s="44">
        <v>6.05</v>
      </c>
      <c r="G1422" s="44">
        <v>0.37</v>
      </c>
      <c r="H1422" s="44">
        <v>-90.585499999999996</v>
      </c>
      <c r="I1422" s="49">
        <f>IF(Table2[[#This Row],[Order Priority]]=Introduction!$B$42,1,0)</f>
        <v>0</v>
      </c>
      <c r="J1422" s="49">
        <f>IF(Table2[[#This Row],[Order Priority]]=Introduction!$B$43,1,0)</f>
        <v>1</v>
      </c>
      <c r="K1422" s="49">
        <f>IF(Table2[[#This Row],[Order Priority]]=Introduction!$B$44,1,0)</f>
        <v>0</v>
      </c>
      <c r="L1422" s="49">
        <f>IF(Table2[[#This Row],[Order Priority]]=Introduction!$B$45,1,0)</f>
        <v>0</v>
      </c>
      <c r="M1422" s="49">
        <f>IF(Table2[[#This Row],[Ship Mode]]=Introduction!$C$42,1,0)</f>
        <v>0</v>
      </c>
      <c r="N1422" s="48">
        <f>IF(Table2[[#This Row],[Ship Mode]]=Introduction!$C$44,1,0)</f>
        <v>1</v>
      </c>
      <c r="O1422" s="48">
        <f>IF(Table2[[#This Row],[Customer Segment]]=Introduction!$D$45,1,0)</f>
        <v>0</v>
      </c>
      <c r="P1422" s="48">
        <f>IF(Table2[[#This Row],[Customer Segment]]=Introduction!$D$42,1,0)</f>
        <v>1</v>
      </c>
      <c r="Q1422" s="48">
        <f>IF(Table2[[#This Row],[Customer Segment]]=Introduction!$D$44,1,0)</f>
        <v>0</v>
      </c>
      <c r="R1422" s="41">
        <v>17.309999999999999</v>
      </c>
      <c r="S14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customFormat="1" x14ac:dyDescent="0.2">
      <c r="A1423" s="1" t="s">
        <v>13</v>
      </c>
      <c r="B1423" s="1" t="s">
        <v>14</v>
      </c>
      <c r="C1423" s="1" t="s">
        <v>15</v>
      </c>
      <c r="D1423" s="46">
        <v>0.03</v>
      </c>
      <c r="E1423" s="46">
        <v>9.7100000000000009</v>
      </c>
      <c r="F1423" s="46">
        <v>9.4499999999999993</v>
      </c>
      <c r="G1423" s="46">
        <v>0.6</v>
      </c>
      <c r="H1423" s="46">
        <v>-36.9</v>
      </c>
      <c r="I1423" s="49">
        <f>IF(Table2[[#This Row],[Order Priority]]=Introduction!$B$42,1,0)</f>
        <v>0</v>
      </c>
      <c r="J1423" s="49">
        <f>IF(Table2[[#This Row],[Order Priority]]=Introduction!$B$43,1,0)</f>
        <v>1</v>
      </c>
      <c r="K1423" s="49">
        <f>IF(Table2[[#This Row],[Order Priority]]=Introduction!$B$44,1,0)</f>
        <v>0</v>
      </c>
      <c r="L1423" s="49">
        <f>IF(Table2[[#This Row],[Order Priority]]=Introduction!$B$45,1,0)</f>
        <v>0</v>
      </c>
      <c r="M1423" s="49">
        <f>IF(Table2[[#This Row],[Ship Mode]]=Introduction!$C$42,1,0)</f>
        <v>0</v>
      </c>
      <c r="N1423" s="48">
        <f>IF(Table2[[#This Row],[Ship Mode]]=Introduction!$C$44,1,0)</f>
        <v>1</v>
      </c>
      <c r="O1423" s="48">
        <f>IF(Table2[[#This Row],[Customer Segment]]=Introduction!$D$45,1,0)</f>
        <v>0</v>
      </c>
      <c r="P1423" s="48">
        <f>IF(Table2[[#This Row],[Customer Segment]]=Introduction!$D$42,1,0)</f>
        <v>1</v>
      </c>
      <c r="Q1423" s="48">
        <f>IF(Table2[[#This Row],[Customer Segment]]=Introduction!$D$44,1,0)</f>
        <v>0</v>
      </c>
      <c r="R1423" s="38">
        <v>23.56</v>
      </c>
      <c r="S14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customFormat="1" x14ac:dyDescent="0.2">
      <c r="A1424" s="1" t="s">
        <v>13</v>
      </c>
      <c r="B1424" s="1" t="s">
        <v>63</v>
      </c>
      <c r="C1424" s="1" t="s">
        <v>15</v>
      </c>
      <c r="D1424" s="44">
        <v>0.09</v>
      </c>
      <c r="E1424" s="44">
        <v>1.74</v>
      </c>
      <c r="F1424" s="44">
        <v>4.08</v>
      </c>
      <c r="G1424" s="44">
        <v>0.53</v>
      </c>
      <c r="H1424" s="44">
        <v>608.26199999999994</v>
      </c>
      <c r="I1424" s="49">
        <f>IF(Table2[[#This Row],[Order Priority]]=Introduction!$B$42,1,0)</f>
        <v>0</v>
      </c>
      <c r="J1424" s="49">
        <f>IF(Table2[[#This Row],[Order Priority]]=Introduction!$B$43,1,0)</f>
        <v>1</v>
      </c>
      <c r="K1424" s="49">
        <f>IF(Table2[[#This Row],[Order Priority]]=Introduction!$B$44,1,0)</f>
        <v>0</v>
      </c>
      <c r="L1424" s="49">
        <f>IF(Table2[[#This Row],[Order Priority]]=Introduction!$B$45,1,0)</f>
        <v>0</v>
      </c>
      <c r="M1424" s="49">
        <f>IF(Table2[[#This Row],[Ship Mode]]=Introduction!$C$42,1,0)</f>
        <v>0</v>
      </c>
      <c r="N1424" s="48">
        <f>IF(Table2[[#This Row],[Ship Mode]]=Introduction!$C$44,1,0)</f>
        <v>0</v>
      </c>
      <c r="O1424" s="48">
        <f>IF(Table2[[#This Row],[Customer Segment]]=Introduction!$D$45,1,0)</f>
        <v>0</v>
      </c>
      <c r="P1424" s="48">
        <f>IF(Table2[[#This Row],[Customer Segment]]=Introduction!$D$42,1,0)</f>
        <v>1</v>
      </c>
      <c r="Q1424" s="48">
        <f>IF(Table2[[#This Row],[Customer Segment]]=Introduction!$D$44,1,0)</f>
        <v>0</v>
      </c>
      <c r="R1424" s="41">
        <v>10.41</v>
      </c>
      <c r="S14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customFormat="1" x14ac:dyDescent="0.2">
      <c r="A1425" s="1" t="s">
        <v>13</v>
      </c>
      <c r="B1425" s="1" t="s">
        <v>2</v>
      </c>
      <c r="C1425" s="1" t="s">
        <v>15</v>
      </c>
      <c r="D1425" s="46">
        <v>0.08</v>
      </c>
      <c r="E1425" s="46">
        <v>227.55</v>
      </c>
      <c r="F1425" s="46">
        <v>32.479999999999997</v>
      </c>
      <c r="G1425" s="46">
        <v>0.68</v>
      </c>
      <c r="H1425" s="46">
        <v>-570.16959999999995</v>
      </c>
      <c r="I1425" s="49">
        <f>IF(Table2[[#This Row],[Order Priority]]=Introduction!$B$42,1,0)</f>
        <v>0</v>
      </c>
      <c r="J1425" s="49">
        <f>IF(Table2[[#This Row],[Order Priority]]=Introduction!$B$43,1,0)</f>
        <v>1</v>
      </c>
      <c r="K1425" s="49">
        <f>IF(Table2[[#This Row],[Order Priority]]=Introduction!$B$44,1,0)</f>
        <v>0</v>
      </c>
      <c r="L1425" s="49">
        <f>IF(Table2[[#This Row],[Order Priority]]=Introduction!$B$45,1,0)</f>
        <v>0</v>
      </c>
      <c r="M1425" s="49">
        <f>IF(Table2[[#This Row],[Ship Mode]]=Introduction!$C$42,1,0)</f>
        <v>1</v>
      </c>
      <c r="N1425" s="48">
        <f>IF(Table2[[#This Row],[Ship Mode]]=Introduction!$C$44,1,0)</f>
        <v>0</v>
      </c>
      <c r="O1425" s="48">
        <f>IF(Table2[[#This Row],[Customer Segment]]=Introduction!$D$45,1,0)</f>
        <v>0</v>
      </c>
      <c r="P1425" s="48">
        <f>IF(Table2[[#This Row],[Customer Segment]]=Introduction!$D$42,1,0)</f>
        <v>1</v>
      </c>
      <c r="Q1425" s="48">
        <f>IF(Table2[[#This Row],[Customer Segment]]=Introduction!$D$44,1,0)</f>
        <v>0</v>
      </c>
      <c r="R1425" s="38">
        <v>2849.64</v>
      </c>
      <c r="S14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customFormat="1" x14ac:dyDescent="0.2">
      <c r="A1426" s="1" t="s">
        <v>23</v>
      </c>
      <c r="B1426" s="1" t="s">
        <v>63</v>
      </c>
      <c r="C1426" s="1" t="s">
        <v>15</v>
      </c>
      <c r="D1426" s="44">
        <v>0.01</v>
      </c>
      <c r="E1426" s="44">
        <v>15.67</v>
      </c>
      <c r="F1426" s="44">
        <v>1.39</v>
      </c>
      <c r="G1426" s="44">
        <v>0.38</v>
      </c>
      <c r="H1426" s="44">
        <v>-273.98</v>
      </c>
      <c r="I1426" s="49">
        <f>IF(Table2[[#This Row],[Order Priority]]=Introduction!$B$42,1,0)</f>
        <v>0</v>
      </c>
      <c r="J1426" s="49">
        <f>IF(Table2[[#This Row],[Order Priority]]=Introduction!$B$43,1,0)</f>
        <v>0</v>
      </c>
      <c r="K1426" s="49">
        <f>IF(Table2[[#This Row],[Order Priority]]=Introduction!$B$44,1,0)</f>
        <v>1</v>
      </c>
      <c r="L1426" s="49">
        <f>IF(Table2[[#This Row],[Order Priority]]=Introduction!$B$45,1,0)</f>
        <v>0</v>
      </c>
      <c r="M1426" s="49">
        <f>IF(Table2[[#This Row],[Ship Mode]]=Introduction!$C$42,1,0)</f>
        <v>0</v>
      </c>
      <c r="N1426" s="48">
        <f>IF(Table2[[#This Row],[Ship Mode]]=Introduction!$C$44,1,0)</f>
        <v>0</v>
      </c>
      <c r="O1426" s="48">
        <f>IF(Table2[[#This Row],[Customer Segment]]=Introduction!$D$45,1,0)</f>
        <v>0</v>
      </c>
      <c r="P1426" s="48">
        <f>IF(Table2[[#This Row],[Customer Segment]]=Introduction!$D$42,1,0)</f>
        <v>1</v>
      </c>
      <c r="Q1426" s="48">
        <f>IF(Table2[[#This Row],[Customer Segment]]=Introduction!$D$44,1,0)</f>
        <v>0</v>
      </c>
      <c r="R1426" s="41">
        <v>188.09</v>
      </c>
      <c r="S14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customFormat="1" x14ac:dyDescent="0.2">
      <c r="A1427" s="1" t="s">
        <v>23</v>
      </c>
      <c r="B1427" s="1" t="s">
        <v>14</v>
      </c>
      <c r="C1427" s="1" t="s">
        <v>3</v>
      </c>
      <c r="D1427" s="46">
        <v>0.02</v>
      </c>
      <c r="E1427" s="46">
        <v>3.8</v>
      </c>
      <c r="F1427" s="46">
        <v>1.49</v>
      </c>
      <c r="G1427" s="46">
        <v>0.38</v>
      </c>
      <c r="H1427" s="46">
        <v>7.31</v>
      </c>
      <c r="I1427" s="49">
        <f>IF(Table2[[#This Row],[Order Priority]]=Introduction!$B$42,1,0)</f>
        <v>0</v>
      </c>
      <c r="J1427" s="49">
        <f>IF(Table2[[#This Row],[Order Priority]]=Introduction!$B$43,1,0)</f>
        <v>0</v>
      </c>
      <c r="K1427" s="49">
        <f>IF(Table2[[#This Row],[Order Priority]]=Introduction!$B$44,1,0)</f>
        <v>1</v>
      </c>
      <c r="L1427" s="49">
        <f>IF(Table2[[#This Row],[Order Priority]]=Introduction!$B$45,1,0)</f>
        <v>0</v>
      </c>
      <c r="M1427" s="49">
        <f>IF(Table2[[#This Row],[Ship Mode]]=Introduction!$C$42,1,0)</f>
        <v>0</v>
      </c>
      <c r="N1427" s="48">
        <f>IF(Table2[[#This Row],[Ship Mode]]=Introduction!$C$44,1,0)</f>
        <v>1</v>
      </c>
      <c r="O1427" s="48">
        <f>IF(Table2[[#This Row],[Customer Segment]]=Introduction!$D$45,1,0)</f>
        <v>1</v>
      </c>
      <c r="P1427" s="48">
        <f>IF(Table2[[#This Row],[Customer Segment]]=Introduction!$D$42,1,0)</f>
        <v>0</v>
      </c>
      <c r="Q1427" s="48">
        <f>IF(Table2[[#This Row],[Customer Segment]]=Introduction!$D$44,1,0)</f>
        <v>0</v>
      </c>
      <c r="R1427" s="38">
        <v>20.46</v>
      </c>
      <c r="S14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customFormat="1" x14ac:dyDescent="0.2">
      <c r="A1428" s="1" t="s">
        <v>1</v>
      </c>
      <c r="B1428" s="1" t="s">
        <v>14</v>
      </c>
      <c r="C1428" s="1" t="s">
        <v>3</v>
      </c>
      <c r="D1428" s="44">
        <v>0.03</v>
      </c>
      <c r="E1428" s="44">
        <v>223.98</v>
      </c>
      <c r="F1428" s="44">
        <v>15.01</v>
      </c>
      <c r="G1428" s="44">
        <v>0.38</v>
      </c>
      <c r="H1428" s="44">
        <v>0.69599999999999995</v>
      </c>
      <c r="I1428" s="49">
        <f>IF(Table2[[#This Row],[Order Priority]]=Introduction!$B$42,1,0)</f>
        <v>1</v>
      </c>
      <c r="J1428" s="49">
        <f>IF(Table2[[#This Row],[Order Priority]]=Introduction!$B$43,1,0)</f>
        <v>0</v>
      </c>
      <c r="K1428" s="49">
        <f>IF(Table2[[#This Row],[Order Priority]]=Introduction!$B$44,1,0)</f>
        <v>0</v>
      </c>
      <c r="L1428" s="49">
        <f>IF(Table2[[#This Row],[Order Priority]]=Introduction!$B$45,1,0)</f>
        <v>0</v>
      </c>
      <c r="M1428" s="49">
        <f>IF(Table2[[#This Row],[Ship Mode]]=Introduction!$C$42,1,0)</f>
        <v>0</v>
      </c>
      <c r="N1428" s="48">
        <f>IF(Table2[[#This Row],[Ship Mode]]=Introduction!$C$44,1,0)</f>
        <v>1</v>
      </c>
      <c r="O1428" s="48">
        <f>IF(Table2[[#This Row],[Customer Segment]]=Introduction!$D$45,1,0)</f>
        <v>1</v>
      </c>
      <c r="P1428" s="48">
        <f>IF(Table2[[#This Row],[Customer Segment]]=Introduction!$D$42,1,0)</f>
        <v>0</v>
      </c>
      <c r="Q1428" s="48">
        <f>IF(Table2[[#This Row],[Customer Segment]]=Introduction!$D$44,1,0)</f>
        <v>0</v>
      </c>
      <c r="R1428" s="41">
        <v>4881.84</v>
      </c>
      <c r="S14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customFormat="1" x14ac:dyDescent="0.2">
      <c r="A1429" s="1" t="s">
        <v>92</v>
      </c>
      <c r="B1429" s="1" t="s">
        <v>14</v>
      </c>
      <c r="C1429" s="1" t="s">
        <v>3</v>
      </c>
      <c r="D1429" s="46">
        <v>0.09</v>
      </c>
      <c r="E1429" s="46">
        <v>78.69</v>
      </c>
      <c r="F1429" s="46">
        <v>19.989999999999998</v>
      </c>
      <c r="G1429" s="46">
        <v>0.43</v>
      </c>
      <c r="H1429" s="46">
        <v>803.47050000000002</v>
      </c>
      <c r="I1429" s="49">
        <f>IF(Table2[[#This Row],[Order Priority]]=Introduction!$B$42,1,0)</f>
        <v>0</v>
      </c>
      <c r="J1429" s="49">
        <f>IF(Table2[[#This Row],[Order Priority]]=Introduction!$B$43,1,0)</f>
        <v>0</v>
      </c>
      <c r="K1429" s="49">
        <f>IF(Table2[[#This Row],[Order Priority]]=Introduction!$B$44,1,0)</f>
        <v>0</v>
      </c>
      <c r="L1429" s="49">
        <f>IF(Table2[[#This Row],[Order Priority]]=Introduction!$B$45,1,0)</f>
        <v>1</v>
      </c>
      <c r="M1429" s="49">
        <f>IF(Table2[[#This Row],[Ship Mode]]=Introduction!$C$42,1,0)</f>
        <v>0</v>
      </c>
      <c r="N1429" s="48">
        <f>IF(Table2[[#This Row],[Ship Mode]]=Introduction!$C$44,1,0)</f>
        <v>1</v>
      </c>
      <c r="O1429" s="48">
        <f>IF(Table2[[#This Row],[Customer Segment]]=Introduction!$D$45,1,0)</f>
        <v>1</v>
      </c>
      <c r="P1429" s="48">
        <f>IF(Table2[[#This Row],[Customer Segment]]=Introduction!$D$42,1,0)</f>
        <v>0</v>
      </c>
      <c r="Q1429" s="48">
        <f>IF(Table2[[#This Row],[Customer Segment]]=Introduction!$D$44,1,0)</f>
        <v>0</v>
      </c>
      <c r="R1429" s="38">
        <v>1164.45</v>
      </c>
      <c r="S14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customFormat="1" x14ac:dyDescent="0.2">
      <c r="A1430" s="1" t="s">
        <v>92</v>
      </c>
      <c r="B1430" s="1" t="s">
        <v>14</v>
      </c>
      <c r="C1430" s="1" t="s">
        <v>3</v>
      </c>
      <c r="D1430" s="44">
        <v>0.08</v>
      </c>
      <c r="E1430" s="44">
        <v>3.28</v>
      </c>
      <c r="F1430" s="44">
        <v>2.31</v>
      </c>
      <c r="G1430" s="44">
        <v>0.56000000000000005</v>
      </c>
      <c r="H1430" s="44">
        <v>-24.03</v>
      </c>
      <c r="I1430" s="49">
        <f>IF(Table2[[#This Row],[Order Priority]]=Introduction!$B$42,1,0)</f>
        <v>0</v>
      </c>
      <c r="J1430" s="49">
        <f>IF(Table2[[#This Row],[Order Priority]]=Introduction!$B$43,1,0)</f>
        <v>0</v>
      </c>
      <c r="K1430" s="49">
        <f>IF(Table2[[#This Row],[Order Priority]]=Introduction!$B$44,1,0)</f>
        <v>0</v>
      </c>
      <c r="L1430" s="49">
        <f>IF(Table2[[#This Row],[Order Priority]]=Introduction!$B$45,1,0)</f>
        <v>1</v>
      </c>
      <c r="M1430" s="49">
        <f>IF(Table2[[#This Row],[Ship Mode]]=Introduction!$C$42,1,0)</f>
        <v>0</v>
      </c>
      <c r="N1430" s="48">
        <f>IF(Table2[[#This Row],[Ship Mode]]=Introduction!$C$44,1,0)</f>
        <v>1</v>
      </c>
      <c r="O1430" s="48">
        <f>IF(Table2[[#This Row],[Customer Segment]]=Introduction!$D$45,1,0)</f>
        <v>1</v>
      </c>
      <c r="P1430" s="48">
        <f>IF(Table2[[#This Row],[Customer Segment]]=Introduction!$D$42,1,0)</f>
        <v>0</v>
      </c>
      <c r="Q1430" s="48">
        <f>IF(Table2[[#This Row],[Customer Segment]]=Introduction!$D$44,1,0)</f>
        <v>0</v>
      </c>
      <c r="R1430" s="41">
        <v>22.23</v>
      </c>
      <c r="S14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customFormat="1" x14ac:dyDescent="0.2">
      <c r="A1431" s="1" t="s">
        <v>92</v>
      </c>
      <c r="B1431" s="1" t="s">
        <v>14</v>
      </c>
      <c r="C1431" s="1" t="s">
        <v>3</v>
      </c>
      <c r="D1431" s="46">
        <v>0.05</v>
      </c>
      <c r="E1431" s="46">
        <v>3.28</v>
      </c>
      <c r="F1431" s="46">
        <v>4.2</v>
      </c>
      <c r="G1431" s="46">
        <v>0.56000000000000005</v>
      </c>
      <c r="H1431" s="46">
        <v>-37.03</v>
      </c>
      <c r="I1431" s="49">
        <f>IF(Table2[[#This Row],[Order Priority]]=Introduction!$B$42,1,0)</f>
        <v>0</v>
      </c>
      <c r="J1431" s="49">
        <f>IF(Table2[[#This Row],[Order Priority]]=Introduction!$B$43,1,0)</f>
        <v>0</v>
      </c>
      <c r="K1431" s="49">
        <f>IF(Table2[[#This Row],[Order Priority]]=Introduction!$B$44,1,0)</f>
        <v>0</v>
      </c>
      <c r="L1431" s="49">
        <f>IF(Table2[[#This Row],[Order Priority]]=Introduction!$B$45,1,0)</f>
        <v>1</v>
      </c>
      <c r="M1431" s="49">
        <f>IF(Table2[[#This Row],[Ship Mode]]=Introduction!$C$42,1,0)</f>
        <v>0</v>
      </c>
      <c r="N1431" s="48">
        <f>IF(Table2[[#This Row],[Ship Mode]]=Introduction!$C$44,1,0)</f>
        <v>1</v>
      </c>
      <c r="O1431" s="48">
        <f>IF(Table2[[#This Row],[Customer Segment]]=Introduction!$D$45,1,0)</f>
        <v>1</v>
      </c>
      <c r="P1431" s="48">
        <f>IF(Table2[[#This Row],[Customer Segment]]=Introduction!$D$42,1,0)</f>
        <v>0</v>
      </c>
      <c r="Q1431" s="48">
        <f>IF(Table2[[#This Row],[Customer Segment]]=Introduction!$D$44,1,0)</f>
        <v>0</v>
      </c>
      <c r="R1431" s="38">
        <v>13.99</v>
      </c>
      <c r="S14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customFormat="1" x14ac:dyDescent="0.2">
      <c r="A1432" s="1" t="s">
        <v>92</v>
      </c>
      <c r="B1432" s="1" t="s">
        <v>14</v>
      </c>
      <c r="C1432" s="1" t="s">
        <v>3</v>
      </c>
      <c r="D1432" s="44">
        <v>0.05</v>
      </c>
      <c r="E1432" s="44">
        <v>3.58</v>
      </c>
      <c r="F1432" s="44">
        <v>1.63</v>
      </c>
      <c r="G1432" s="44">
        <v>0.36</v>
      </c>
      <c r="H1432" s="44">
        <v>-0.71</v>
      </c>
      <c r="I1432" s="49">
        <f>IF(Table2[[#This Row],[Order Priority]]=Introduction!$B$42,1,0)</f>
        <v>0</v>
      </c>
      <c r="J1432" s="49">
        <f>IF(Table2[[#This Row],[Order Priority]]=Introduction!$B$43,1,0)</f>
        <v>0</v>
      </c>
      <c r="K1432" s="49">
        <f>IF(Table2[[#This Row],[Order Priority]]=Introduction!$B$44,1,0)</f>
        <v>0</v>
      </c>
      <c r="L1432" s="49">
        <f>IF(Table2[[#This Row],[Order Priority]]=Introduction!$B$45,1,0)</f>
        <v>1</v>
      </c>
      <c r="M1432" s="49">
        <f>IF(Table2[[#This Row],[Ship Mode]]=Introduction!$C$42,1,0)</f>
        <v>0</v>
      </c>
      <c r="N1432" s="48">
        <f>IF(Table2[[#This Row],[Ship Mode]]=Introduction!$C$44,1,0)</f>
        <v>1</v>
      </c>
      <c r="O1432" s="48">
        <f>IF(Table2[[#This Row],[Customer Segment]]=Introduction!$D$45,1,0)</f>
        <v>1</v>
      </c>
      <c r="P1432" s="48">
        <f>IF(Table2[[#This Row],[Customer Segment]]=Introduction!$D$42,1,0)</f>
        <v>0</v>
      </c>
      <c r="Q1432" s="48">
        <f>IF(Table2[[#This Row],[Customer Segment]]=Introduction!$D$44,1,0)</f>
        <v>0</v>
      </c>
      <c r="R1432" s="41">
        <v>14.26</v>
      </c>
      <c r="S14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customFormat="1" x14ac:dyDescent="0.2">
      <c r="A1433" s="1" t="s">
        <v>92</v>
      </c>
      <c r="B1433" s="1" t="s">
        <v>14</v>
      </c>
      <c r="C1433" s="1" t="s">
        <v>70</v>
      </c>
      <c r="D1433" s="46">
        <v>0</v>
      </c>
      <c r="E1433" s="46">
        <v>9.27</v>
      </c>
      <c r="F1433" s="46">
        <v>4.3899999999999997</v>
      </c>
      <c r="G1433" s="46">
        <v>0.38</v>
      </c>
      <c r="H1433" s="46">
        <v>-7.61</v>
      </c>
      <c r="I1433" s="49">
        <f>IF(Table2[[#This Row],[Order Priority]]=Introduction!$B$42,1,0)</f>
        <v>0</v>
      </c>
      <c r="J1433" s="49">
        <f>IF(Table2[[#This Row],[Order Priority]]=Introduction!$B$43,1,0)</f>
        <v>0</v>
      </c>
      <c r="K1433" s="49">
        <f>IF(Table2[[#This Row],[Order Priority]]=Introduction!$B$44,1,0)</f>
        <v>0</v>
      </c>
      <c r="L1433" s="49">
        <f>IF(Table2[[#This Row],[Order Priority]]=Introduction!$B$45,1,0)</f>
        <v>1</v>
      </c>
      <c r="M1433" s="49">
        <f>IF(Table2[[#This Row],[Ship Mode]]=Introduction!$C$42,1,0)</f>
        <v>0</v>
      </c>
      <c r="N1433" s="48">
        <f>IF(Table2[[#This Row],[Ship Mode]]=Introduction!$C$44,1,0)</f>
        <v>1</v>
      </c>
      <c r="O1433" s="48">
        <f>IF(Table2[[#This Row],[Customer Segment]]=Introduction!$D$45,1,0)</f>
        <v>0</v>
      </c>
      <c r="P1433" s="48">
        <f>IF(Table2[[#This Row],[Customer Segment]]=Introduction!$D$42,1,0)</f>
        <v>0</v>
      </c>
      <c r="Q1433" s="48">
        <f>IF(Table2[[#This Row],[Customer Segment]]=Introduction!$D$44,1,0)</f>
        <v>0</v>
      </c>
      <c r="R1433" s="38">
        <v>10.65</v>
      </c>
      <c r="S14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customFormat="1" x14ac:dyDescent="0.2">
      <c r="A1434" s="1" t="s">
        <v>46</v>
      </c>
      <c r="B1434" s="1" t="s">
        <v>14</v>
      </c>
      <c r="C1434" s="1" t="s">
        <v>70</v>
      </c>
      <c r="D1434" s="44">
        <v>0.04</v>
      </c>
      <c r="E1434" s="44">
        <v>5.98</v>
      </c>
      <c r="F1434" s="44">
        <v>4.38</v>
      </c>
      <c r="G1434" s="44">
        <v>0.75</v>
      </c>
      <c r="H1434" s="44">
        <v>-1522.3040000000001</v>
      </c>
      <c r="I1434" s="49">
        <f>IF(Table2[[#This Row],[Order Priority]]=Introduction!$B$42,1,0)</f>
        <v>0</v>
      </c>
      <c r="J1434" s="49">
        <f>IF(Table2[[#This Row],[Order Priority]]=Introduction!$B$43,1,0)</f>
        <v>0</v>
      </c>
      <c r="K1434" s="49">
        <f>IF(Table2[[#This Row],[Order Priority]]=Introduction!$B$44,1,0)</f>
        <v>0</v>
      </c>
      <c r="L1434" s="49">
        <f>IF(Table2[[#This Row],[Order Priority]]=Introduction!$B$45,1,0)</f>
        <v>0</v>
      </c>
      <c r="M1434" s="49">
        <f>IF(Table2[[#This Row],[Ship Mode]]=Introduction!$C$42,1,0)</f>
        <v>0</v>
      </c>
      <c r="N1434" s="48">
        <f>IF(Table2[[#This Row],[Ship Mode]]=Introduction!$C$44,1,0)</f>
        <v>1</v>
      </c>
      <c r="O1434" s="48">
        <f>IF(Table2[[#This Row],[Customer Segment]]=Introduction!$D$45,1,0)</f>
        <v>0</v>
      </c>
      <c r="P1434" s="48">
        <f>IF(Table2[[#This Row],[Customer Segment]]=Introduction!$D$42,1,0)</f>
        <v>0</v>
      </c>
      <c r="Q1434" s="48">
        <f>IF(Table2[[#This Row],[Customer Segment]]=Introduction!$D$44,1,0)</f>
        <v>0</v>
      </c>
      <c r="R1434" s="41">
        <v>69.75</v>
      </c>
      <c r="S14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customFormat="1" x14ac:dyDescent="0.2">
      <c r="A1435" s="1" t="s">
        <v>13</v>
      </c>
      <c r="B1435" s="1" t="s">
        <v>63</v>
      </c>
      <c r="C1435" s="1" t="s">
        <v>3</v>
      </c>
      <c r="D1435" s="46">
        <v>0.08</v>
      </c>
      <c r="E1435" s="46">
        <v>2.62</v>
      </c>
      <c r="F1435" s="46">
        <v>0.8</v>
      </c>
      <c r="G1435" s="46">
        <v>0.39</v>
      </c>
      <c r="H1435" s="46">
        <v>21.769500000000001</v>
      </c>
      <c r="I1435" s="49">
        <f>IF(Table2[[#This Row],[Order Priority]]=Introduction!$B$42,1,0)</f>
        <v>0</v>
      </c>
      <c r="J1435" s="49">
        <f>IF(Table2[[#This Row],[Order Priority]]=Introduction!$B$43,1,0)</f>
        <v>1</v>
      </c>
      <c r="K1435" s="49">
        <f>IF(Table2[[#This Row],[Order Priority]]=Introduction!$B$44,1,0)</f>
        <v>0</v>
      </c>
      <c r="L1435" s="49">
        <f>IF(Table2[[#This Row],[Order Priority]]=Introduction!$B$45,1,0)</f>
        <v>0</v>
      </c>
      <c r="M1435" s="49">
        <f>IF(Table2[[#This Row],[Ship Mode]]=Introduction!$C$42,1,0)</f>
        <v>0</v>
      </c>
      <c r="N1435" s="48">
        <f>IF(Table2[[#This Row],[Ship Mode]]=Introduction!$C$44,1,0)</f>
        <v>0</v>
      </c>
      <c r="O1435" s="48">
        <f>IF(Table2[[#This Row],[Customer Segment]]=Introduction!$D$45,1,0)</f>
        <v>1</v>
      </c>
      <c r="P1435" s="48">
        <f>IF(Table2[[#This Row],[Customer Segment]]=Introduction!$D$42,1,0)</f>
        <v>0</v>
      </c>
      <c r="Q1435" s="48">
        <f>IF(Table2[[#This Row],[Customer Segment]]=Introduction!$D$44,1,0)</f>
        <v>0</v>
      </c>
      <c r="R1435" s="38">
        <v>31.55</v>
      </c>
      <c r="S14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customFormat="1" x14ac:dyDescent="0.2">
      <c r="A1436" s="1" t="s">
        <v>92</v>
      </c>
      <c r="B1436" s="1" t="s">
        <v>14</v>
      </c>
      <c r="C1436" s="1" t="s">
        <v>70</v>
      </c>
      <c r="D1436" s="44">
        <v>0.03</v>
      </c>
      <c r="E1436" s="44">
        <v>162.93</v>
      </c>
      <c r="F1436" s="44">
        <v>19.989999999999998</v>
      </c>
      <c r="G1436" s="44">
        <v>0.39</v>
      </c>
      <c r="H1436" s="44">
        <v>293.14</v>
      </c>
      <c r="I1436" s="49">
        <f>IF(Table2[[#This Row],[Order Priority]]=Introduction!$B$42,1,0)</f>
        <v>0</v>
      </c>
      <c r="J1436" s="49">
        <f>IF(Table2[[#This Row],[Order Priority]]=Introduction!$B$43,1,0)</f>
        <v>0</v>
      </c>
      <c r="K1436" s="49">
        <f>IF(Table2[[#This Row],[Order Priority]]=Introduction!$B$44,1,0)</f>
        <v>0</v>
      </c>
      <c r="L1436" s="49">
        <f>IF(Table2[[#This Row],[Order Priority]]=Introduction!$B$45,1,0)</f>
        <v>1</v>
      </c>
      <c r="M1436" s="49">
        <f>IF(Table2[[#This Row],[Ship Mode]]=Introduction!$C$42,1,0)</f>
        <v>0</v>
      </c>
      <c r="N1436" s="48">
        <f>IF(Table2[[#This Row],[Ship Mode]]=Introduction!$C$44,1,0)</f>
        <v>1</v>
      </c>
      <c r="O1436" s="48">
        <f>IF(Table2[[#This Row],[Customer Segment]]=Introduction!$D$45,1,0)</f>
        <v>0</v>
      </c>
      <c r="P1436" s="48">
        <f>IF(Table2[[#This Row],[Customer Segment]]=Introduction!$D$42,1,0)</f>
        <v>0</v>
      </c>
      <c r="Q1436" s="48">
        <f>IF(Table2[[#This Row],[Customer Segment]]=Introduction!$D$44,1,0)</f>
        <v>0</v>
      </c>
      <c r="R1436" s="41">
        <v>515.88</v>
      </c>
      <c r="S14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customFormat="1" x14ac:dyDescent="0.2">
      <c r="A1437" s="1" t="s">
        <v>92</v>
      </c>
      <c r="B1437" s="1" t="s">
        <v>14</v>
      </c>
      <c r="C1437" s="1" t="s">
        <v>70</v>
      </c>
      <c r="D1437" s="46">
        <v>0.01</v>
      </c>
      <c r="E1437" s="46">
        <v>11.58</v>
      </c>
      <c r="F1437" s="46">
        <v>5.72</v>
      </c>
      <c r="G1437" s="46">
        <v>0.35</v>
      </c>
      <c r="H1437" s="46">
        <v>-6.61</v>
      </c>
      <c r="I1437" s="49">
        <f>IF(Table2[[#This Row],[Order Priority]]=Introduction!$B$42,1,0)</f>
        <v>0</v>
      </c>
      <c r="J1437" s="49">
        <f>IF(Table2[[#This Row],[Order Priority]]=Introduction!$B$43,1,0)</f>
        <v>0</v>
      </c>
      <c r="K1437" s="49">
        <f>IF(Table2[[#This Row],[Order Priority]]=Introduction!$B$44,1,0)</f>
        <v>0</v>
      </c>
      <c r="L1437" s="49">
        <f>IF(Table2[[#This Row],[Order Priority]]=Introduction!$B$45,1,0)</f>
        <v>1</v>
      </c>
      <c r="M1437" s="49">
        <f>IF(Table2[[#This Row],[Ship Mode]]=Introduction!$C$42,1,0)</f>
        <v>0</v>
      </c>
      <c r="N1437" s="48">
        <f>IF(Table2[[#This Row],[Ship Mode]]=Introduction!$C$44,1,0)</f>
        <v>1</v>
      </c>
      <c r="O1437" s="48">
        <f>IF(Table2[[#This Row],[Customer Segment]]=Introduction!$D$45,1,0)</f>
        <v>0</v>
      </c>
      <c r="P1437" s="48">
        <f>IF(Table2[[#This Row],[Customer Segment]]=Introduction!$D$42,1,0)</f>
        <v>0</v>
      </c>
      <c r="Q1437" s="48">
        <f>IF(Table2[[#This Row],[Customer Segment]]=Introduction!$D$44,1,0)</f>
        <v>0</v>
      </c>
      <c r="R1437" s="38">
        <v>25.06</v>
      </c>
      <c r="S14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customFormat="1" x14ac:dyDescent="0.2">
      <c r="A1438" s="1" t="s">
        <v>92</v>
      </c>
      <c r="B1438" s="1" t="s">
        <v>14</v>
      </c>
      <c r="C1438" s="1" t="s">
        <v>70</v>
      </c>
      <c r="D1438" s="44">
        <v>0.01</v>
      </c>
      <c r="E1438" s="44">
        <v>55.99</v>
      </c>
      <c r="F1438" s="44">
        <v>5</v>
      </c>
      <c r="G1438" s="44">
        <v>0.8</v>
      </c>
      <c r="H1438" s="44">
        <v>-57.540999999999997</v>
      </c>
      <c r="I1438" s="49">
        <f>IF(Table2[[#This Row],[Order Priority]]=Introduction!$B$42,1,0)</f>
        <v>0</v>
      </c>
      <c r="J1438" s="49">
        <f>IF(Table2[[#This Row],[Order Priority]]=Introduction!$B$43,1,0)</f>
        <v>0</v>
      </c>
      <c r="K1438" s="49">
        <f>IF(Table2[[#This Row],[Order Priority]]=Introduction!$B$44,1,0)</f>
        <v>0</v>
      </c>
      <c r="L1438" s="49">
        <f>IF(Table2[[#This Row],[Order Priority]]=Introduction!$B$45,1,0)</f>
        <v>1</v>
      </c>
      <c r="M1438" s="49">
        <f>IF(Table2[[#This Row],[Ship Mode]]=Introduction!$C$42,1,0)</f>
        <v>0</v>
      </c>
      <c r="N1438" s="48">
        <f>IF(Table2[[#This Row],[Ship Mode]]=Introduction!$C$44,1,0)</f>
        <v>1</v>
      </c>
      <c r="O1438" s="48">
        <f>IF(Table2[[#This Row],[Customer Segment]]=Introduction!$D$45,1,0)</f>
        <v>0</v>
      </c>
      <c r="P1438" s="48">
        <f>IF(Table2[[#This Row],[Customer Segment]]=Introduction!$D$42,1,0)</f>
        <v>0</v>
      </c>
      <c r="Q1438" s="48">
        <f>IF(Table2[[#This Row],[Customer Segment]]=Introduction!$D$44,1,0)</f>
        <v>0</v>
      </c>
      <c r="R1438" s="41">
        <v>578.24</v>
      </c>
      <c r="S14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customFormat="1" x14ac:dyDescent="0.2">
      <c r="A1439" s="1" t="s">
        <v>92</v>
      </c>
      <c r="B1439" s="1" t="s">
        <v>14</v>
      </c>
      <c r="C1439" s="1" t="s">
        <v>70</v>
      </c>
      <c r="D1439" s="46">
        <v>0.06</v>
      </c>
      <c r="E1439" s="46">
        <v>13.9</v>
      </c>
      <c r="F1439" s="46">
        <v>7.59</v>
      </c>
      <c r="G1439" s="46">
        <v>0.56000000000000005</v>
      </c>
      <c r="H1439" s="46">
        <v>-67.59</v>
      </c>
      <c r="I1439" s="49">
        <f>IF(Table2[[#This Row],[Order Priority]]=Introduction!$B$42,1,0)</f>
        <v>0</v>
      </c>
      <c r="J1439" s="49">
        <f>IF(Table2[[#This Row],[Order Priority]]=Introduction!$B$43,1,0)</f>
        <v>0</v>
      </c>
      <c r="K1439" s="49">
        <f>IF(Table2[[#This Row],[Order Priority]]=Introduction!$B$44,1,0)</f>
        <v>0</v>
      </c>
      <c r="L1439" s="49">
        <f>IF(Table2[[#This Row],[Order Priority]]=Introduction!$B$45,1,0)</f>
        <v>1</v>
      </c>
      <c r="M1439" s="49">
        <f>IF(Table2[[#This Row],[Ship Mode]]=Introduction!$C$42,1,0)</f>
        <v>0</v>
      </c>
      <c r="N1439" s="48">
        <f>IF(Table2[[#This Row],[Ship Mode]]=Introduction!$C$44,1,0)</f>
        <v>1</v>
      </c>
      <c r="O1439" s="48">
        <f>IF(Table2[[#This Row],[Customer Segment]]=Introduction!$D$45,1,0)</f>
        <v>0</v>
      </c>
      <c r="P1439" s="48">
        <f>IF(Table2[[#This Row],[Customer Segment]]=Introduction!$D$42,1,0)</f>
        <v>0</v>
      </c>
      <c r="Q1439" s="48">
        <f>IF(Table2[[#This Row],[Customer Segment]]=Introduction!$D$44,1,0)</f>
        <v>0</v>
      </c>
      <c r="R1439" s="38">
        <v>170.45</v>
      </c>
      <c r="S14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customFormat="1" x14ac:dyDescent="0.2">
      <c r="A1440" s="1" t="s">
        <v>92</v>
      </c>
      <c r="B1440" s="1" t="s">
        <v>14</v>
      </c>
      <c r="C1440" s="1" t="s">
        <v>15</v>
      </c>
      <c r="D1440" s="44">
        <v>0</v>
      </c>
      <c r="E1440" s="44">
        <v>25.38</v>
      </c>
      <c r="F1440" s="44">
        <v>8.99</v>
      </c>
      <c r="G1440" s="44">
        <v>0.5</v>
      </c>
      <c r="H1440" s="44">
        <v>470.33800000000002</v>
      </c>
      <c r="I1440" s="49">
        <f>IF(Table2[[#This Row],[Order Priority]]=Introduction!$B$42,1,0)</f>
        <v>0</v>
      </c>
      <c r="J1440" s="49">
        <f>IF(Table2[[#This Row],[Order Priority]]=Introduction!$B$43,1,0)</f>
        <v>0</v>
      </c>
      <c r="K1440" s="49">
        <f>IF(Table2[[#This Row],[Order Priority]]=Introduction!$B$44,1,0)</f>
        <v>0</v>
      </c>
      <c r="L1440" s="49">
        <f>IF(Table2[[#This Row],[Order Priority]]=Introduction!$B$45,1,0)</f>
        <v>1</v>
      </c>
      <c r="M1440" s="49">
        <f>IF(Table2[[#This Row],[Ship Mode]]=Introduction!$C$42,1,0)</f>
        <v>0</v>
      </c>
      <c r="N1440" s="48">
        <f>IF(Table2[[#This Row],[Ship Mode]]=Introduction!$C$44,1,0)</f>
        <v>1</v>
      </c>
      <c r="O1440" s="48">
        <f>IF(Table2[[#This Row],[Customer Segment]]=Introduction!$D$45,1,0)</f>
        <v>0</v>
      </c>
      <c r="P1440" s="48">
        <f>IF(Table2[[#This Row],[Customer Segment]]=Introduction!$D$42,1,0)</f>
        <v>1</v>
      </c>
      <c r="Q1440" s="48">
        <f>IF(Table2[[#This Row],[Customer Segment]]=Introduction!$D$44,1,0)</f>
        <v>0</v>
      </c>
      <c r="R1440" s="41">
        <v>700.41</v>
      </c>
      <c r="S14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customFormat="1" x14ac:dyDescent="0.2">
      <c r="A1441" s="1" t="s">
        <v>46</v>
      </c>
      <c r="B1441" s="1" t="s">
        <v>14</v>
      </c>
      <c r="C1441" s="1" t="s">
        <v>70</v>
      </c>
      <c r="D1441" s="46">
        <v>0.06</v>
      </c>
      <c r="E1441" s="46">
        <v>30.42</v>
      </c>
      <c r="F1441" s="46">
        <v>8.65</v>
      </c>
      <c r="G1441" s="46">
        <v>0.74</v>
      </c>
      <c r="H1441" s="46">
        <v>-159.25</v>
      </c>
      <c r="I1441" s="49">
        <f>IF(Table2[[#This Row],[Order Priority]]=Introduction!$B$42,1,0)</f>
        <v>0</v>
      </c>
      <c r="J1441" s="49">
        <f>IF(Table2[[#This Row],[Order Priority]]=Introduction!$B$43,1,0)</f>
        <v>0</v>
      </c>
      <c r="K1441" s="49">
        <f>IF(Table2[[#This Row],[Order Priority]]=Introduction!$B$44,1,0)</f>
        <v>0</v>
      </c>
      <c r="L1441" s="49">
        <f>IF(Table2[[#This Row],[Order Priority]]=Introduction!$B$45,1,0)</f>
        <v>0</v>
      </c>
      <c r="M1441" s="49">
        <f>IF(Table2[[#This Row],[Ship Mode]]=Introduction!$C$42,1,0)</f>
        <v>0</v>
      </c>
      <c r="N1441" s="48">
        <f>IF(Table2[[#This Row],[Ship Mode]]=Introduction!$C$44,1,0)</f>
        <v>1</v>
      </c>
      <c r="O1441" s="48">
        <f>IF(Table2[[#This Row],[Customer Segment]]=Introduction!$D$45,1,0)</f>
        <v>0</v>
      </c>
      <c r="P1441" s="48">
        <f>IF(Table2[[#This Row],[Customer Segment]]=Introduction!$D$42,1,0)</f>
        <v>0</v>
      </c>
      <c r="Q1441" s="48">
        <f>IF(Table2[[#This Row],[Customer Segment]]=Introduction!$D$44,1,0)</f>
        <v>0</v>
      </c>
      <c r="R1441" s="38">
        <v>309.05</v>
      </c>
      <c r="S14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customFormat="1" x14ac:dyDescent="0.2">
      <c r="A1442" s="1" t="s">
        <v>46</v>
      </c>
      <c r="B1442" s="1" t="s">
        <v>14</v>
      </c>
      <c r="C1442" s="1" t="s">
        <v>70</v>
      </c>
      <c r="D1442" s="44">
        <v>0.02</v>
      </c>
      <c r="E1442" s="44">
        <v>37.94</v>
      </c>
      <c r="F1442" s="44">
        <v>5.08</v>
      </c>
      <c r="G1442" s="44">
        <v>0.38</v>
      </c>
      <c r="H1442" s="44">
        <v>206.517</v>
      </c>
      <c r="I1442" s="49">
        <f>IF(Table2[[#This Row],[Order Priority]]=Introduction!$B$42,1,0)</f>
        <v>0</v>
      </c>
      <c r="J1442" s="49">
        <f>IF(Table2[[#This Row],[Order Priority]]=Introduction!$B$43,1,0)</f>
        <v>0</v>
      </c>
      <c r="K1442" s="49">
        <f>IF(Table2[[#This Row],[Order Priority]]=Introduction!$B$44,1,0)</f>
        <v>0</v>
      </c>
      <c r="L1442" s="49">
        <f>IF(Table2[[#This Row],[Order Priority]]=Introduction!$B$45,1,0)</f>
        <v>0</v>
      </c>
      <c r="M1442" s="49">
        <f>IF(Table2[[#This Row],[Ship Mode]]=Introduction!$C$42,1,0)</f>
        <v>0</v>
      </c>
      <c r="N1442" s="48">
        <f>IF(Table2[[#This Row],[Ship Mode]]=Introduction!$C$44,1,0)</f>
        <v>1</v>
      </c>
      <c r="O1442" s="48">
        <f>IF(Table2[[#This Row],[Customer Segment]]=Introduction!$D$45,1,0)</f>
        <v>0</v>
      </c>
      <c r="P1442" s="48">
        <f>IF(Table2[[#This Row],[Customer Segment]]=Introduction!$D$42,1,0)</f>
        <v>0</v>
      </c>
      <c r="Q1442" s="48">
        <f>IF(Table2[[#This Row],[Customer Segment]]=Introduction!$D$44,1,0)</f>
        <v>0</v>
      </c>
      <c r="R1442" s="41">
        <v>299.3</v>
      </c>
      <c r="S14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customFormat="1" x14ac:dyDescent="0.2">
      <c r="A1443" s="1" t="s">
        <v>1</v>
      </c>
      <c r="B1443" s="1" t="s">
        <v>14</v>
      </c>
      <c r="C1443" s="1" t="s">
        <v>70</v>
      </c>
      <c r="D1443" s="46">
        <v>0.01</v>
      </c>
      <c r="E1443" s="46">
        <v>95.99</v>
      </c>
      <c r="F1443" s="46">
        <v>4.9000000000000004</v>
      </c>
      <c r="G1443" s="46">
        <v>0.56000000000000005</v>
      </c>
      <c r="H1443" s="46">
        <v>713.88</v>
      </c>
      <c r="I1443" s="49">
        <f>IF(Table2[[#This Row],[Order Priority]]=Introduction!$B$42,1,0)</f>
        <v>1</v>
      </c>
      <c r="J1443" s="49">
        <f>IF(Table2[[#This Row],[Order Priority]]=Introduction!$B$43,1,0)</f>
        <v>0</v>
      </c>
      <c r="K1443" s="49">
        <f>IF(Table2[[#This Row],[Order Priority]]=Introduction!$B$44,1,0)</f>
        <v>0</v>
      </c>
      <c r="L1443" s="49">
        <f>IF(Table2[[#This Row],[Order Priority]]=Introduction!$B$45,1,0)</f>
        <v>0</v>
      </c>
      <c r="M1443" s="49">
        <f>IF(Table2[[#This Row],[Ship Mode]]=Introduction!$C$42,1,0)</f>
        <v>0</v>
      </c>
      <c r="N1443" s="48">
        <f>IF(Table2[[#This Row],[Ship Mode]]=Introduction!$C$44,1,0)</f>
        <v>1</v>
      </c>
      <c r="O1443" s="48">
        <f>IF(Table2[[#This Row],[Customer Segment]]=Introduction!$D$45,1,0)</f>
        <v>0</v>
      </c>
      <c r="P1443" s="48">
        <f>IF(Table2[[#This Row],[Customer Segment]]=Introduction!$D$42,1,0)</f>
        <v>0</v>
      </c>
      <c r="Q1443" s="48">
        <f>IF(Table2[[#This Row],[Customer Segment]]=Introduction!$D$44,1,0)</f>
        <v>0</v>
      </c>
      <c r="R1443" s="38">
        <v>1050.08</v>
      </c>
      <c r="S14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customFormat="1" x14ac:dyDescent="0.2">
      <c r="A1444" s="1" t="s">
        <v>1</v>
      </c>
      <c r="B1444" s="1" t="s">
        <v>14</v>
      </c>
      <c r="C1444" s="1" t="s">
        <v>3</v>
      </c>
      <c r="D1444" s="44">
        <v>7.0000000000000007E-2</v>
      </c>
      <c r="E1444" s="44">
        <v>152.47999999999999</v>
      </c>
      <c r="F1444" s="44">
        <v>6.5</v>
      </c>
      <c r="G1444" s="44">
        <v>0.74</v>
      </c>
      <c r="H1444" s="44">
        <v>171.83879999999999</v>
      </c>
      <c r="I1444" s="49">
        <f>IF(Table2[[#This Row],[Order Priority]]=Introduction!$B$42,1,0)</f>
        <v>1</v>
      </c>
      <c r="J1444" s="49">
        <f>IF(Table2[[#This Row],[Order Priority]]=Introduction!$B$43,1,0)</f>
        <v>0</v>
      </c>
      <c r="K1444" s="49">
        <f>IF(Table2[[#This Row],[Order Priority]]=Introduction!$B$44,1,0)</f>
        <v>0</v>
      </c>
      <c r="L1444" s="49">
        <f>IF(Table2[[#This Row],[Order Priority]]=Introduction!$B$45,1,0)</f>
        <v>0</v>
      </c>
      <c r="M1444" s="49">
        <f>IF(Table2[[#This Row],[Ship Mode]]=Introduction!$C$42,1,0)</f>
        <v>0</v>
      </c>
      <c r="N1444" s="48">
        <f>IF(Table2[[#This Row],[Ship Mode]]=Introduction!$C$44,1,0)</f>
        <v>1</v>
      </c>
      <c r="O1444" s="48">
        <f>IF(Table2[[#This Row],[Customer Segment]]=Introduction!$D$45,1,0)</f>
        <v>1</v>
      </c>
      <c r="P1444" s="48">
        <f>IF(Table2[[#This Row],[Customer Segment]]=Introduction!$D$42,1,0)</f>
        <v>0</v>
      </c>
      <c r="Q1444" s="48">
        <f>IF(Table2[[#This Row],[Customer Segment]]=Introduction!$D$44,1,0)</f>
        <v>0</v>
      </c>
      <c r="R1444" s="41">
        <v>5062.49</v>
      </c>
      <c r="S14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customFormat="1" x14ac:dyDescent="0.2">
      <c r="A1445" s="1" t="s">
        <v>1</v>
      </c>
      <c r="B1445" s="1" t="s">
        <v>14</v>
      </c>
      <c r="C1445" s="1" t="s">
        <v>70</v>
      </c>
      <c r="D1445" s="46">
        <v>0</v>
      </c>
      <c r="E1445" s="46">
        <v>5.28</v>
      </c>
      <c r="F1445" s="46">
        <v>5.61</v>
      </c>
      <c r="G1445" s="46">
        <v>0.4</v>
      </c>
      <c r="H1445" s="46">
        <v>-149.21199999999999</v>
      </c>
      <c r="I1445" s="49">
        <f>IF(Table2[[#This Row],[Order Priority]]=Introduction!$B$42,1,0)</f>
        <v>1</v>
      </c>
      <c r="J1445" s="49">
        <f>IF(Table2[[#This Row],[Order Priority]]=Introduction!$B$43,1,0)</f>
        <v>0</v>
      </c>
      <c r="K1445" s="49">
        <f>IF(Table2[[#This Row],[Order Priority]]=Introduction!$B$44,1,0)</f>
        <v>0</v>
      </c>
      <c r="L1445" s="49">
        <f>IF(Table2[[#This Row],[Order Priority]]=Introduction!$B$45,1,0)</f>
        <v>0</v>
      </c>
      <c r="M1445" s="49">
        <f>IF(Table2[[#This Row],[Ship Mode]]=Introduction!$C$42,1,0)</f>
        <v>0</v>
      </c>
      <c r="N1445" s="48">
        <f>IF(Table2[[#This Row],[Ship Mode]]=Introduction!$C$44,1,0)</f>
        <v>1</v>
      </c>
      <c r="O1445" s="48">
        <f>IF(Table2[[#This Row],[Customer Segment]]=Introduction!$D$45,1,0)</f>
        <v>0</v>
      </c>
      <c r="P1445" s="48">
        <f>IF(Table2[[#This Row],[Customer Segment]]=Introduction!$D$42,1,0)</f>
        <v>0</v>
      </c>
      <c r="Q1445" s="48">
        <f>IF(Table2[[#This Row],[Customer Segment]]=Introduction!$D$44,1,0)</f>
        <v>0</v>
      </c>
      <c r="R1445" s="38">
        <v>85.26</v>
      </c>
      <c r="S14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customFormat="1" x14ac:dyDescent="0.2">
      <c r="A1446" s="1" t="s">
        <v>23</v>
      </c>
      <c r="B1446" s="1" t="s">
        <v>63</v>
      </c>
      <c r="C1446" s="1" t="s">
        <v>47</v>
      </c>
      <c r="D1446" s="44">
        <v>0.08</v>
      </c>
      <c r="E1446" s="44">
        <v>4.8899999999999997</v>
      </c>
      <c r="F1446" s="44">
        <v>4.93</v>
      </c>
      <c r="G1446" s="44">
        <v>0.66</v>
      </c>
      <c r="H1446" s="44">
        <v>-165.45</v>
      </c>
      <c r="I1446" s="49">
        <f>IF(Table2[[#This Row],[Order Priority]]=Introduction!$B$42,1,0)</f>
        <v>0</v>
      </c>
      <c r="J1446" s="49">
        <f>IF(Table2[[#This Row],[Order Priority]]=Introduction!$B$43,1,0)</f>
        <v>0</v>
      </c>
      <c r="K1446" s="49">
        <f>IF(Table2[[#This Row],[Order Priority]]=Introduction!$B$44,1,0)</f>
        <v>1</v>
      </c>
      <c r="L1446" s="49">
        <f>IF(Table2[[#This Row],[Order Priority]]=Introduction!$B$45,1,0)</f>
        <v>0</v>
      </c>
      <c r="M1446" s="49">
        <f>IF(Table2[[#This Row],[Ship Mode]]=Introduction!$C$42,1,0)</f>
        <v>0</v>
      </c>
      <c r="N1446" s="48">
        <f>IF(Table2[[#This Row],[Ship Mode]]=Introduction!$C$44,1,0)</f>
        <v>0</v>
      </c>
      <c r="O1446" s="48">
        <f>IF(Table2[[#This Row],[Customer Segment]]=Introduction!$D$45,1,0)</f>
        <v>0</v>
      </c>
      <c r="P1446" s="48">
        <f>IF(Table2[[#This Row],[Customer Segment]]=Introduction!$D$42,1,0)</f>
        <v>0</v>
      </c>
      <c r="Q1446" s="48">
        <f>IF(Table2[[#This Row],[Customer Segment]]=Introduction!$D$44,1,0)</f>
        <v>1</v>
      </c>
      <c r="R1446" s="41">
        <v>84.76</v>
      </c>
      <c r="S14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customFormat="1" x14ac:dyDescent="0.2">
      <c r="A1447" s="1" t="s">
        <v>23</v>
      </c>
      <c r="B1447" s="1" t="s">
        <v>14</v>
      </c>
      <c r="C1447" s="1" t="s">
        <v>47</v>
      </c>
      <c r="D1447" s="46">
        <v>7.0000000000000007E-2</v>
      </c>
      <c r="E1447" s="46">
        <v>6.68</v>
      </c>
      <c r="F1447" s="46">
        <v>6.92</v>
      </c>
      <c r="G1447" s="46">
        <v>0.37</v>
      </c>
      <c r="H1447" s="46">
        <v>-141.12</v>
      </c>
      <c r="I1447" s="49">
        <f>IF(Table2[[#This Row],[Order Priority]]=Introduction!$B$42,1,0)</f>
        <v>0</v>
      </c>
      <c r="J1447" s="49">
        <f>IF(Table2[[#This Row],[Order Priority]]=Introduction!$B$43,1,0)</f>
        <v>0</v>
      </c>
      <c r="K1447" s="49">
        <f>IF(Table2[[#This Row],[Order Priority]]=Introduction!$B$44,1,0)</f>
        <v>1</v>
      </c>
      <c r="L1447" s="49">
        <f>IF(Table2[[#This Row],[Order Priority]]=Introduction!$B$45,1,0)</f>
        <v>0</v>
      </c>
      <c r="M1447" s="49">
        <f>IF(Table2[[#This Row],[Ship Mode]]=Introduction!$C$42,1,0)</f>
        <v>0</v>
      </c>
      <c r="N1447" s="48">
        <f>IF(Table2[[#This Row],[Ship Mode]]=Introduction!$C$44,1,0)</f>
        <v>1</v>
      </c>
      <c r="O1447" s="48">
        <f>IF(Table2[[#This Row],[Customer Segment]]=Introduction!$D$45,1,0)</f>
        <v>0</v>
      </c>
      <c r="P1447" s="48">
        <f>IF(Table2[[#This Row],[Customer Segment]]=Introduction!$D$42,1,0)</f>
        <v>0</v>
      </c>
      <c r="Q1447" s="48">
        <f>IF(Table2[[#This Row],[Customer Segment]]=Introduction!$D$44,1,0)</f>
        <v>1</v>
      </c>
      <c r="R1447" s="38">
        <v>104.84</v>
      </c>
      <c r="S14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customFormat="1" x14ac:dyDescent="0.2">
      <c r="A1448" s="1" t="s">
        <v>92</v>
      </c>
      <c r="B1448" s="1" t="s">
        <v>14</v>
      </c>
      <c r="C1448" s="1" t="s">
        <v>3</v>
      </c>
      <c r="D1448" s="44">
        <v>0.05</v>
      </c>
      <c r="E1448" s="44">
        <v>59.78</v>
      </c>
      <c r="F1448" s="44">
        <v>10.29</v>
      </c>
      <c r="G1448" s="44">
        <v>0.39</v>
      </c>
      <c r="H1448" s="44">
        <v>159.52969999999999</v>
      </c>
      <c r="I1448" s="49">
        <f>IF(Table2[[#This Row],[Order Priority]]=Introduction!$B$42,1,0)</f>
        <v>0</v>
      </c>
      <c r="J1448" s="49">
        <f>IF(Table2[[#This Row],[Order Priority]]=Introduction!$B$43,1,0)</f>
        <v>0</v>
      </c>
      <c r="K1448" s="49">
        <f>IF(Table2[[#This Row],[Order Priority]]=Introduction!$B$44,1,0)</f>
        <v>0</v>
      </c>
      <c r="L1448" s="49">
        <f>IF(Table2[[#This Row],[Order Priority]]=Introduction!$B$45,1,0)</f>
        <v>1</v>
      </c>
      <c r="M1448" s="49">
        <f>IF(Table2[[#This Row],[Ship Mode]]=Introduction!$C$42,1,0)</f>
        <v>0</v>
      </c>
      <c r="N1448" s="48">
        <f>IF(Table2[[#This Row],[Ship Mode]]=Introduction!$C$44,1,0)</f>
        <v>1</v>
      </c>
      <c r="O1448" s="48">
        <f>IF(Table2[[#This Row],[Customer Segment]]=Introduction!$D$45,1,0)</f>
        <v>1</v>
      </c>
      <c r="P1448" s="48">
        <f>IF(Table2[[#This Row],[Customer Segment]]=Introduction!$D$42,1,0)</f>
        <v>0</v>
      </c>
      <c r="Q1448" s="48">
        <f>IF(Table2[[#This Row],[Customer Segment]]=Introduction!$D$44,1,0)</f>
        <v>0</v>
      </c>
      <c r="R1448" s="41">
        <v>414.49</v>
      </c>
      <c r="S14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customFormat="1" x14ac:dyDescent="0.2">
      <c r="A1449" s="1" t="s">
        <v>92</v>
      </c>
      <c r="B1449" s="1" t="s">
        <v>14</v>
      </c>
      <c r="C1449" s="1" t="s">
        <v>3</v>
      </c>
      <c r="D1449" s="46">
        <v>0.08</v>
      </c>
      <c r="E1449" s="46">
        <v>20.99</v>
      </c>
      <c r="F1449" s="46">
        <v>1.25</v>
      </c>
      <c r="G1449" s="46">
        <v>0.83</v>
      </c>
      <c r="H1449" s="46">
        <v>15.3714</v>
      </c>
      <c r="I1449" s="49">
        <f>IF(Table2[[#This Row],[Order Priority]]=Introduction!$B$42,1,0)</f>
        <v>0</v>
      </c>
      <c r="J1449" s="49">
        <f>IF(Table2[[#This Row],[Order Priority]]=Introduction!$B$43,1,0)</f>
        <v>0</v>
      </c>
      <c r="K1449" s="49">
        <f>IF(Table2[[#This Row],[Order Priority]]=Introduction!$B$44,1,0)</f>
        <v>0</v>
      </c>
      <c r="L1449" s="49">
        <f>IF(Table2[[#This Row],[Order Priority]]=Introduction!$B$45,1,0)</f>
        <v>1</v>
      </c>
      <c r="M1449" s="49">
        <f>IF(Table2[[#This Row],[Ship Mode]]=Introduction!$C$42,1,0)</f>
        <v>0</v>
      </c>
      <c r="N1449" s="48">
        <f>IF(Table2[[#This Row],[Ship Mode]]=Introduction!$C$44,1,0)</f>
        <v>1</v>
      </c>
      <c r="O1449" s="48">
        <f>IF(Table2[[#This Row],[Customer Segment]]=Introduction!$D$45,1,0)</f>
        <v>1</v>
      </c>
      <c r="P1449" s="48">
        <f>IF(Table2[[#This Row],[Customer Segment]]=Introduction!$D$42,1,0)</f>
        <v>0</v>
      </c>
      <c r="Q1449" s="48">
        <f>IF(Table2[[#This Row],[Customer Segment]]=Introduction!$D$44,1,0)</f>
        <v>0</v>
      </c>
      <c r="R1449" s="38">
        <v>469.69</v>
      </c>
      <c r="S14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customFormat="1" x14ac:dyDescent="0.2">
      <c r="A1450" s="1" t="s">
        <v>92</v>
      </c>
      <c r="B1450" s="1" t="s">
        <v>14</v>
      </c>
      <c r="C1450" s="1" t="s">
        <v>47</v>
      </c>
      <c r="D1450" s="44">
        <v>0.02</v>
      </c>
      <c r="E1450" s="44">
        <v>15.94</v>
      </c>
      <c r="F1450" s="44">
        <v>5.45</v>
      </c>
      <c r="G1450" s="44">
        <v>0.55000000000000004</v>
      </c>
      <c r="H1450" s="44">
        <v>139.61199999999999</v>
      </c>
      <c r="I1450" s="49">
        <f>IF(Table2[[#This Row],[Order Priority]]=Introduction!$B$42,1,0)</f>
        <v>0</v>
      </c>
      <c r="J1450" s="49">
        <f>IF(Table2[[#This Row],[Order Priority]]=Introduction!$B$43,1,0)</f>
        <v>0</v>
      </c>
      <c r="K1450" s="49">
        <f>IF(Table2[[#This Row],[Order Priority]]=Introduction!$B$44,1,0)</f>
        <v>0</v>
      </c>
      <c r="L1450" s="49">
        <f>IF(Table2[[#This Row],[Order Priority]]=Introduction!$B$45,1,0)</f>
        <v>1</v>
      </c>
      <c r="M1450" s="49">
        <f>IF(Table2[[#This Row],[Ship Mode]]=Introduction!$C$42,1,0)</f>
        <v>0</v>
      </c>
      <c r="N1450" s="48">
        <f>IF(Table2[[#This Row],[Ship Mode]]=Introduction!$C$44,1,0)</f>
        <v>1</v>
      </c>
      <c r="O1450" s="48">
        <f>IF(Table2[[#This Row],[Customer Segment]]=Introduction!$D$45,1,0)</f>
        <v>0</v>
      </c>
      <c r="P1450" s="48">
        <f>IF(Table2[[#This Row],[Customer Segment]]=Introduction!$D$42,1,0)</f>
        <v>0</v>
      </c>
      <c r="Q1450" s="48">
        <f>IF(Table2[[#This Row],[Customer Segment]]=Introduction!$D$44,1,0)</f>
        <v>1</v>
      </c>
      <c r="R1450" s="41">
        <v>664.34</v>
      </c>
      <c r="S14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customFormat="1" x14ac:dyDescent="0.2">
      <c r="A1451" s="1" t="s">
        <v>1</v>
      </c>
      <c r="B1451" s="1" t="s">
        <v>14</v>
      </c>
      <c r="C1451" s="1" t="s">
        <v>3</v>
      </c>
      <c r="D1451" s="46">
        <v>0.02</v>
      </c>
      <c r="E1451" s="46">
        <v>39.06</v>
      </c>
      <c r="F1451" s="46">
        <v>10.55</v>
      </c>
      <c r="G1451" s="46">
        <v>0.37</v>
      </c>
      <c r="H1451" s="46">
        <v>442.0899</v>
      </c>
      <c r="I1451" s="49">
        <f>IF(Table2[[#This Row],[Order Priority]]=Introduction!$B$42,1,0)</f>
        <v>1</v>
      </c>
      <c r="J1451" s="49">
        <f>IF(Table2[[#This Row],[Order Priority]]=Introduction!$B$43,1,0)</f>
        <v>0</v>
      </c>
      <c r="K1451" s="49">
        <f>IF(Table2[[#This Row],[Order Priority]]=Introduction!$B$44,1,0)</f>
        <v>0</v>
      </c>
      <c r="L1451" s="49">
        <f>IF(Table2[[#This Row],[Order Priority]]=Introduction!$B$45,1,0)</f>
        <v>0</v>
      </c>
      <c r="M1451" s="49">
        <f>IF(Table2[[#This Row],[Ship Mode]]=Introduction!$C$42,1,0)</f>
        <v>0</v>
      </c>
      <c r="N1451" s="48">
        <f>IF(Table2[[#This Row],[Ship Mode]]=Introduction!$C$44,1,0)</f>
        <v>1</v>
      </c>
      <c r="O1451" s="48">
        <f>IF(Table2[[#This Row],[Customer Segment]]=Introduction!$D$45,1,0)</f>
        <v>1</v>
      </c>
      <c r="P1451" s="48">
        <f>IF(Table2[[#This Row],[Customer Segment]]=Introduction!$D$42,1,0)</f>
        <v>0</v>
      </c>
      <c r="Q1451" s="48">
        <f>IF(Table2[[#This Row],[Customer Segment]]=Introduction!$D$44,1,0)</f>
        <v>0</v>
      </c>
      <c r="R1451" s="38">
        <v>640.71</v>
      </c>
      <c r="S14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customFormat="1" x14ac:dyDescent="0.2">
      <c r="A1452" s="1" t="s">
        <v>1</v>
      </c>
      <c r="B1452" s="1" t="s">
        <v>14</v>
      </c>
      <c r="C1452" s="1" t="s">
        <v>3</v>
      </c>
      <c r="D1452" s="44">
        <v>0.1</v>
      </c>
      <c r="E1452" s="44">
        <v>37.700000000000003</v>
      </c>
      <c r="F1452" s="44">
        <v>2.99</v>
      </c>
      <c r="G1452" s="44">
        <v>0.35</v>
      </c>
      <c r="H1452" s="44">
        <v>455.12400000000002</v>
      </c>
      <c r="I1452" s="49">
        <f>IF(Table2[[#This Row],[Order Priority]]=Introduction!$B$42,1,0)</f>
        <v>1</v>
      </c>
      <c r="J1452" s="49">
        <f>IF(Table2[[#This Row],[Order Priority]]=Introduction!$B$43,1,0)</f>
        <v>0</v>
      </c>
      <c r="K1452" s="49">
        <f>IF(Table2[[#This Row],[Order Priority]]=Introduction!$B$44,1,0)</f>
        <v>0</v>
      </c>
      <c r="L1452" s="49">
        <f>IF(Table2[[#This Row],[Order Priority]]=Introduction!$B$45,1,0)</f>
        <v>0</v>
      </c>
      <c r="M1452" s="49">
        <f>IF(Table2[[#This Row],[Ship Mode]]=Introduction!$C$42,1,0)</f>
        <v>0</v>
      </c>
      <c r="N1452" s="48">
        <f>IF(Table2[[#This Row],[Ship Mode]]=Introduction!$C$44,1,0)</f>
        <v>1</v>
      </c>
      <c r="O1452" s="48">
        <f>IF(Table2[[#This Row],[Customer Segment]]=Introduction!$D$45,1,0)</f>
        <v>1</v>
      </c>
      <c r="P1452" s="48">
        <f>IF(Table2[[#This Row],[Customer Segment]]=Introduction!$D$42,1,0)</f>
        <v>0</v>
      </c>
      <c r="Q1452" s="48">
        <f>IF(Table2[[#This Row],[Customer Segment]]=Introduction!$D$44,1,0)</f>
        <v>0</v>
      </c>
      <c r="R1452" s="41">
        <v>659.6</v>
      </c>
      <c r="S14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customFormat="1" x14ac:dyDescent="0.2">
      <c r="A1453" s="1" t="s">
        <v>13</v>
      </c>
      <c r="B1453" s="1" t="s">
        <v>14</v>
      </c>
      <c r="C1453" s="1" t="s">
        <v>3</v>
      </c>
      <c r="D1453" s="46">
        <v>0.05</v>
      </c>
      <c r="E1453" s="46">
        <v>26.48</v>
      </c>
      <c r="F1453" s="46">
        <v>6.93</v>
      </c>
      <c r="G1453" s="46">
        <v>0.49</v>
      </c>
      <c r="H1453" s="46">
        <v>314.48129999999998</v>
      </c>
      <c r="I1453" s="49">
        <f>IF(Table2[[#This Row],[Order Priority]]=Introduction!$B$42,1,0)</f>
        <v>0</v>
      </c>
      <c r="J1453" s="49">
        <f>IF(Table2[[#This Row],[Order Priority]]=Introduction!$B$43,1,0)</f>
        <v>1</v>
      </c>
      <c r="K1453" s="49">
        <f>IF(Table2[[#This Row],[Order Priority]]=Introduction!$B$44,1,0)</f>
        <v>0</v>
      </c>
      <c r="L1453" s="49">
        <f>IF(Table2[[#This Row],[Order Priority]]=Introduction!$B$45,1,0)</f>
        <v>0</v>
      </c>
      <c r="M1453" s="49">
        <f>IF(Table2[[#This Row],[Ship Mode]]=Introduction!$C$42,1,0)</f>
        <v>0</v>
      </c>
      <c r="N1453" s="48">
        <f>IF(Table2[[#This Row],[Ship Mode]]=Introduction!$C$44,1,0)</f>
        <v>1</v>
      </c>
      <c r="O1453" s="48">
        <f>IF(Table2[[#This Row],[Customer Segment]]=Introduction!$D$45,1,0)</f>
        <v>1</v>
      </c>
      <c r="P1453" s="48">
        <f>IF(Table2[[#This Row],[Customer Segment]]=Introduction!$D$42,1,0)</f>
        <v>0</v>
      </c>
      <c r="Q1453" s="48">
        <f>IF(Table2[[#This Row],[Customer Segment]]=Introduction!$D$44,1,0)</f>
        <v>0</v>
      </c>
      <c r="R1453" s="38">
        <v>455.77</v>
      </c>
      <c r="S14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customFormat="1" x14ac:dyDescent="0.2">
      <c r="A1454" s="1" t="s">
        <v>13</v>
      </c>
      <c r="B1454" s="1" t="s">
        <v>14</v>
      </c>
      <c r="C1454" s="1" t="s">
        <v>3</v>
      </c>
      <c r="D1454" s="44">
        <v>0.05</v>
      </c>
      <c r="E1454" s="44">
        <v>26.48</v>
      </c>
      <c r="F1454" s="44">
        <v>6.93</v>
      </c>
      <c r="G1454" s="44">
        <v>0.49</v>
      </c>
      <c r="H1454" s="44">
        <v>384.38</v>
      </c>
      <c r="I1454" s="49">
        <f>IF(Table2[[#This Row],[Order Priority]]=Introduction!$B$42,1,0)</f>
        <v>0</v>
      </c>
      <c r="J1454" s="49">
        <f>IF(Table2[[#This Row],[Order Priority]]=Introduction!$B$43,1,0)</f>
        <v>1</v>
      </c>
      <c r="K1454" s="49">
        <f>IF(Table2[[#This Row],[Order Priority]]=Introduction!$B$44,1,0)</f>
        <v>0</v>
      </c>
      <c r="L1454" s="49">
        <f>IF(Table2[[#This Row],[Order Priority]]=Introduction!$B$45,1,0)</f>
        <v>0</v>
      </c>
      <c r="M1454" s="49">
        <f>IF(Table2[[#This Row],[Ship Mode]]=Introduction!$C$42,1,0)</f>
        <v>0</v>
      </c>
      <c r="N1454" s="48">
        <f>IF(Table2[[#This Row],[Ship Mode]]=Introduction!$C$44,1,0)</f>
        <v>1</v>
      </c>
      <c r="O1454" s="48">
        <f>IF(Table2[[#This Row],[Customer Segment]]=Introduction!$D$45,1,0)</f>
        <v>1</v>
      </c>
      <c r="P1454" s="48">
        <f>IF(Table2[[#This Row],[Customer Segment]]=Introduction!$D$42,1,0)</f>
        <v>0</v>
      </c>
      <c r="Q1454" s="48">
        <f>IF(Table2[[#This Row],[Customer Segment]]=Introduction!$D$44,1,0)</f>
        <v>0</v>
      </c>
      <c r="R1454" s="41">
        <v>1876.69</v>
      </c>
      <c r="S14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customFormat="1" x14ac:dyDescent="0.2">
      <c r="A1455" s="1" t="s">
        <v>13</v>
      </c>
      <c r="B1455" s="1" t="s">
        <v>14</v>
      </c>
      <c r="C1455" s="1" t="s">
        <v>70</v>
      </c>
      <c r="D1455" s="46">
        <v>0.01</v>
      </c>
      <c r="E1455" s="46">
        <v>30.98</v>
      </c>
      <c r="F1455" s="46">
        <v>6.5</v>
      </c>
      <c r="G1455" s="46">
        <v>0.64</v>
      </c>
      <c r="H1455" s="46">
        <v>46.29</v>
      </c>
      <c r="I1455" s="49">
        <f>IF(Table2[[#This Row],[Order Priority]]=Introduction!$B$42,1,0)</f>
        <v>0</v>
      </c>
      <c r="J1455" s="49">
        <f>IF(Table2[[#This Row],[Order Priority]]=Introduction!$B$43,1,0)</f>
        <v>1</v>
      </c>
      <c r="K1455" s="49">
        <f>IF(Table2[[#This Row],[Order Priority]]=Introduction!$B$44,1,0)</f>
        <v>0</v>
      </c>
      <c r="L1455" s="49">
        <f>IF(Table2[[#This Row],[Order Priority]]=Introduction!$B$45,1,0)</f>
        <v>0</v>
      </c>
      <c r="M1455" s="49">
        <f>IF(Table2[[#This Row],[Ship Mode]]=Introduction!$C$42,1,0)</f>
        <v>0</v>
      </c>
      <c r="N1455" s="48">
        <f>IF(Table2[[#This Row],[Ship Mode]]=Introduction!$C$44,1,0)</f>
        <v>1</v>
      </c>
      <c r="O1455" s="48">
        <f>IF(Table2[[#This Row],[Customer Segment]]=Introduction!$D$45,1,0)</f>
        <v>0</v>
      </c>
      <c r="P1455" s="48">
        <f>IF(Table2[[#This Row],[Customer Segment]]=Introduction!$D$42,1,0)</f>
        <v>0</v>
      </c>
      <c r="Q1455" s="48">
        <f>IF(Table2[[#This Row],[Customer Segment]]=Introduction!$D$44,1,0)</f>
        <v>0</v>
      </c>
      <c r="R1455" s="38">
        <v>363.37</v>
      </c>
      <c r="S14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customFormat="1" x14ac:dyDescent="0.2">
      <c r="A1456" s="1" t="s">
        <v>13</v>
      </c>
      <c r="B1456" s="1" t="s">
        <v>14</v>
      </c>
      <c r="C1456" s="1" t="s">
        <v>70</v>
      </c>
      <c r="D1456" s="44">
        <v>0.01</v>
      </c>
      <c r="E1456" s="44">
        <v>40.99</v>
      </c>
      <c r="F1456" s="44">
        <v>19.989999999999998</v>
      </c>
      <c r="G1456" s="44">
        <v>0.36</v>
      </c>
      <c r="H1456" s="44">
        <v>177.79</v>
      </c>
      <c r="I1456" s="49">
        <f>IF(Table2[[#This Row],[Order Priority]]=Introduction!$B$42,1,0)</f>
        <v>0</v>
      </c>
      <c r="J1456" s="49">
        <f>IF(Table2[[#This Row],[Order Priority]]=Introduction!$B$43,1,0)</f>
        <v>1</v>
      </c>
      <c r="K1456" s="49">
        <f>IF(Table2[[#This Row],[Order Priority]]=Introduction!$B$44,1,0)</f>
        <v>0</v>
      </c>
      <c r="L1456" s="49">
        <f>IF(Table2[[#This Row],[Order Priority]]=Introduction!$B$45,1,0)</f>
        <v>0</v>
      </c>
      <c r="M1456" s="49">
        <f>IF(Table2[[#This Row],[Ship Mode]]=Introduction!$C$42,1,0)</f>
        <v>0</v>
      </c>
      <c r="N1456" s="48">
        <f>IF(Table2[[#This Row],[Ship Mode]]=Introduction!$C$44,1,0)</f>
        <v>1</v>
      </c>
      <c r="O1456" s="48">
        <f>IF(Table2[[#This Row],[Customer Segment]]=Introduction!$D$45,1,0)</f>
        <v>0</v>
      </c>
      <c r="P1456" s="48">
        <f>IF(Table2[[#This Row],[Customer Segment]]=Introduction!$D$42,1,0)</f>
        <v>0</v>
      </c>
      <c r="Q1456" s="48">
        <f>IF(Table2[[#This Row],[Customer Segment]]=Introduction!$D$44,1,0)</f>
        <v>0</v>
      </c>
      <c r="R1456" s="41">
        <v>480.75</v>
      </c>
      <c r="S14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customFormat="1" x14ac:dyDescent="0.2">
      <c r="A1457" s="1" t="s">
        <v>92</v>
      </c>
      <c r="B1457" s="1" t="s">
        <v>14</v>
      </c>
      <c r="C1457" s="1" t="s">
        <v>70</v>
      </c>
      <c r="D1457" s="46">
        <v>0.08</v>
      </c>
      <c r="E1457" s="46">
        <v>6.48</v>
      </c>
      <c r="F1457" s="46">
        <v>7.03</v>
      </c>
      <c r="G1457" s="46">
        <v>0.37</v>
      </c>
      <c r="H1457" s="46">
        <v>8.9320000000000004</v>
      </c>
      <c r="I1457" s="49">
        <f>IF(Table2[[#This Row],[Order Priority]]=Introduction!$B$42,1,0)</f>
        <v>0</v>
      </c>
      <c r="J1457" s="49">
        <f>IF(Table2[[#This Row],[Order Priority]]=Introduction!$B$43,1,0)</f>
        <v>0</v>
      </c>
      <c r="K1457" s="49">
        <f>IF(Table2[[#This Row],[Order Priority]]=Introduction!$B$44,1,0)</f>
        <v>0</v>
      </c>
      <c r="L1457" s="49">
        <f>IF(Table2[[#This Row],[Order Priority]]=Introduction!$B$45,1,0)</f>
        <v>1</v>
      </c>
      <c r="M1457" s="49">
        <f>IF(Table2[[#This Row],[Ship Mode]]=Introduction!$C$42,1,0)</f>
        <v>0</v>
      </c>
      <c r="N1457" s="48">
        <f>IF(Table2[[#This Row],[Ship Mode]]=Introduction!$C$44,1,0)</f>
        <v>1</v>
      </c>
      <c r="O1457" s="48">
        <f>IF(Table2[[#This Row],[Customer Segment]]=Introduction!$D$45,1,0)</f>
        <v>0</v>
      </c>
      <c r="P1457" s="48">
        <f>IF(Table2[[#This Row],[Customer Segment]]=Introduction!$D$42,1,0)</f>
        <v>0</v>
      </c>
      <c r="Q1457" s="48">
        <f>IF(Table2[[#This Row],[Customer Segment]]=Introduction!$D$44,1,0)</f>
        <v>0</v>
      </c>
      <c r="R1457" s="38">
        <v>67.86</v>
      </c>
      <c r="S14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customFormat="1" x14ac:dyDescent="0.2">
      <c r="A1458" s="1" t="s">
        <v>92</v>
      </c>
      <c r="B1458" s="1" t="s">
        <v>14</v>
      </c>
      <c r="C1458" s="1" t="s">
        <v>70</v>
      </c>
      <c r="D1458" s="44">
        <v>0.01</v>
      </c>
      <c r="E1458" s="44">
        <v>20.34</v>
      </c>
      <c r="F1458" s="44">
        <v>35</v>
      </c>
      <c r="G1458" s="44">
        <v>0.84</v>
      </c>
      <c r="H1458" s="44">
        <v>229.63800000000001</v>
      </c>
      <c r="I1458" s="49">
        <f>IF(Table2[[#This Row],[Order Priority]]=Introduction!$B$42,1,0)</f>
        <v>0</v>
      </c>
      <c r="J1458" s="49">
        <f>IF(Table2[[#This Row],[Order Priority]]=Introduction!$B$43,1,0)</f>
        <v>0</v>
      </c>
      <c r="K1458" s="49">
        <f>IF(Table2[[#This Row],[Order Priority]]=Introduction!$B$44,1,0)</f>
        <v>0</v>
      </c>
      <c r="L1458" s="49">
        <f>IF(Table2[[#This Row],[Order Priority]]=Introduction!$B$45,1,0)</f>
        <v>1</v>
      </c>
      <c r="M1458" s="49">
        <f>IF(Table2[[#This Row],[Ship Mode]]=Introduction!$C$42,1,0)</f>
        <v>0</v>
      </c>
      <c r="N1458" s="48">
        <f>IF(Table2[[#This Row],[Ship Mode]]=Introduction!$C$44,1,0)</f>
        <v>1</v>
      </c>
      <c r="O1458" s="48">
        <f>IF(Table2[[#This Row],[Customer Segment]]=Introduction!$D$45,1,0)</f>
        <v>0</v>
      </c>
      <c r="P1458" s="48">
        <f>IF(Table2[[#This Row],[Customer Segment]]=Introduction!$D$42,1,0)</f>
        <v>0</v>
      </c>
      <c r="Q1458" s="48">
        <f>IF(Table2[[#This Row],[Customer Segment]]=Introduction!$D$44,1,0)</f>
        <v>0</v>
      </c>
      <c r="R1458" s="41">
        <v>747.28</v>
      </c>
      <c r="S14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customFormat="1" x14ac:dyDescent="0.2">
      <c r="A1459" s="1" t="s">
        <v>92</v>
      </c>
      <c r="B1459" s="1" t="s">
        <v>14</v>
      </c>
      <c r="C1459" s="1" t="s">
        <v>15</v>
      </c>
      <c r="D1459" s="46">
        <v>0.08</v>
      </c>
      <c r="E1459" s="46">
        <v>2.94</v>
      </c>
      <c r="F1459" s="46">
        <v>0.96</v>
      </c>
      <c r="G1459" s="46">
        <v>0.57999999999999996</v>
      </c>
      <c r="H1459" s="46">
        <v>-2.12</v>
      </c>
      <c r="I1459" s="49">
        <f>IF(Table2[[#This Row],[Order Priority]]=Introduction!$B$42,1,0)</f>
        <v>0</v>
      </c>
      <c r="J1459" s="49">
        <f>IF(Table2[[#This Row],[Order Priority]]=Introduction!$B$43,1,0)</f>
        <v>0</v>
      </c>
      <c r="K1459" s="49">
        <f>IF(Table2[[#This Row],[Order Priority]]=Introduction!$B$44,1,0)</f>
        <v>0</v>
      </c>
      <c r="L1459" s="49">
        <f>IF(Table2[[#This Row],[Order Priority]]=Introduction!$B$45,1,0)</f>
        <v>1</v>
      </c>
      <c r="M1459" s="49">
        <f>IF(Table2[[#This Row],[Ship Mode]]=Introduction!$C$42,1,0)</f>
        <v>0</v>
      </c>
      <c r="N1459" s="48">
        <f>IF(Table2[[#This Row],[Ship Mode]]=Introduction!$C$44,1,0)</f>
        <v>1</v>
      </c>
      <c r="O1459" s="48">
        <f>IF(Table2[[#This Row],[Customer Segment]]=Introduction!$D$45,1,0)</f>
        <v>0</v>
      </c>
      <c r="P1459" s="48">
        <f>IF(Table2[[#This Row],[Customer Segment]]=Introduction!$D$42,1,0)</f>
        <v>1</v>
      </c>
      <c r="Q1459" s="48">
        <f>IF(Table2[[#This Row],[Customer Segment]]=Introduction!$D$44,1,0)</f>
        <v>0</v>
      </c>
      <c r="R1459" s="38">
        <v>66.7</v>
      </c>
      <c r="S14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customFormat="1" x14ac:dyDescent="0.2">
      <c r="A1460" s="1" t="s">
        <v>92</v>
      </c>
      <c r="B1460" s="1" t="s">
        <v>14</v>
      </c>
      <c r="C1460" s="1" t="s">
        <v>15</v>
      </c>
      <c r="D1460" s="44">
        <v>0.06</v>
      </c>
      <c r="E1460" s="44">
        <v>8.32</v>
      </c>
      <c r="F1460" s="44">
        <v>2.38</v>
      </c>
      <c r="G1460" s="44">
        <v>0.74</v>
      </c>
      <c r="H1460" s="44">
        <v>-36.630000000000003</v>
      </c>
      <c r="I1460" s="49">
        <f>IF(Table2[[#This Row],[Order Priority]]=Introduction!$B$42,1,0)</f>
        <v>0</v>
      </c>
      <c r="J1460" s="49">
        <f>IF(Table2[[#This Row],[Order Priority]]=Introduction!$B$43,1,0)</f>
        <v>0</v>
      </c>
      <c r="K1460" s="49">
        <f>IF(Table2[[#This Row],[Order Priority]]=Introduction!$B$44,1,0)</f>
        <v>0</v>
      </c>
      <c r="L1460" s="49">
        <f>IF(Table2[[#This Row],[Order Priority]]=Introduction!$B$45,1,0)</f>
        <v>1</v>
      </c>
      <c r="M1460" s="49">
        <f>IF(Table2[[#This Row],[Ship Mode]]=Introduction!$C$42,1,0)</f>
        <v>0</v>
      </c>
      <c r="N1460" s="48">
        <f>IF(Table2[[#This Row],[Ship Mode]]=Introduction!$C$44,1,0)</f>
        <v>1</v>
      </c>
      <c r="O1460" s="48">
        <f>IF(Table2[[#This Row],[Customer Segment]]=Introduction!$D$45,1,0)</f>
        <v>0</v>
      </c>
      <c r="P1460" s="48">
        <f>IF(Table2[[#This Row],[Customer Segment]]=Introduction!$D$42,1,0)</f>
        <v>1</v>
      </c>
      <c r="Q1460" s="48">
        <f>IF(Table2[[#This Row],[Customer Segment]]=Introduction!$D$44,1,0)</f>
        <v>0</v>
      </c>
      <c r="R1460" s="41">
        <v>101.26</v>
      </c>
      <c r="S14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customFormat="1" x14ac:dyDescent="0.2">
      <c r="A1461" s="1" t="s">
        <v>92</v>
      </c>
      <c r="B1461" s="1" t="s">
        <v>14</v>
      </c>
      <c r="C1461" s="1" t="s">
        <v>15</v>
      </c>
      <c r="D1461" s="46">
        <v>0.08</v>
      </c>
      <c r="E1461" s="46">
        <v>2.94</v>
      </c>
      <c r="F1461" s="46">
        <v>0.96</v>
      </c>
      <c r="G1461" s="46">
        <v>0.57999999999999996</v>
      </c>
      <c r="H1461" s="46">
        <v>-2.12</v>
      </c>
      <c r="I1461" s="49">
        <f>IF(Table2[[#This Row],[Order Priority]]=Introduction!$B$42,1,0)</f>
        <v>0</v>
      </c>
      <c r="J1461" s="49">
        <f>IF(Table2[[#This Row],[Order Priority]]=Introduction!$B$43,1,0)</f>
        <v>0</v>
      </c>
      <c r="K1461" s="49">
        <f>IF(Table2[[#This Row],[Order Priority]]=Introduction!$B$44,1,0)</f>
        <v>0</v>
      </c>
      <c r="L1461" s="49">
        <f>IF(Table2[[#This Row],[Order Priority]]=Introduction!$B$45,1,0)</f>
        <v>1</v>
      </c>
      <c r="M1461" s="49">
        <f>IF(Table2[[#This Row],[Ship Mode]]=Introduction!$C$42,1,0)</f>
        <v>0</v>
      </c>
      <c r="N1461" s="48">
        <f>IF(Table2[[#This Row],[Ship Mode]]=Introduction!$C$44,1,0)</f>
        <v>1</v>
      </c>
      <c r="O1461" s="48">
        <f>IF(Table2[[#This Row],[Customer Segment]]=Introduction!$D$45,1,0)</f>
        <v>0</v>
      </c>
      <c r="P1461" s="48">
        <f>IF(Table2[[#This Row],[Customer Segment]]=Introduction!$D$42,1,0)</f>
        <v>1</v>
      </c>
      <c r="Q1461" s="48">
        <f>IF(Table2[[#This Row],[Customer Segment]]=Introduction!$D$44,1,0)</f>
        <v>0</v>
      </c>
      <c r="R1461" s="38">
        <v>17.399999999999999</v>
      </c>
      <c r="S14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customFormat="1" x14ac:dyDescent="0.2">
      <c r="A1462" s="1" t="s">
        <v>46</v>
      </c>
      <c r="B1462" s="1" t="s">
        <v>14</v>
      </c>
      <c r="C1462" s="1" t="s">
        <v>70</v>
      </c>
      <c r="D1462" s="44">
        <v>0.08</v>
      </c>
      <c r="E1462" s="44">
        <v>73.98</v>
      </c>
      <c r="F1462" s="44">
        <v>4</v>
      </c>
      <c r="G1462" s="44">
        <v>0.77</v>
      </c>
      <c r="H1462" s="44">
        <v>97.16</v>
      </c>
      <c r="I1462" s="49">
        <f>IF(Table2[[#This Row],[Order Priority]]=Introduction!$B$42,1,0)</f>
        <v>0</v>
      </c>
      <c r="J1462" s="49">
        <f>IF(Table2[[#This Row],[Order Priority]]=Introduction!$B$43,1,0)</f>
        <v>0</v>
      </c>
      <c r="K1462" s="49">
        <f>IF(Table2[[#This Row],[Order Priority]]=Introduction!$B$44,1,0)</f>
        <v>0</v>
      </c>
      <c r="L1462" s="49">
        <f>IF(Table2[[#This Row],[Order Priority]]=Introduction!$B$45,1,0)</f>
        <v>0</v>
      </c>
      <c r="M1462" s="49">
        <f>IF(Table2[[#This Row],[Ship Mode]]=Introduction!$C$42,1,0)</f>
        <v>0</v>
      </c>
      <c r="N1462" s="48">
        <f>IF(Table2[[#This Row],[Ship Mode]]=Introduction!$C$44,1,0)</f>
        <v>1</v>
      </c>
      <c r="O1462" s="48">
        <f>IF(Table2[[#This Row],[Customer Segment]]=Introduction!$D$45,1,0)</f>
        <v>0</v>
      </c>
      <c r="P1462" s="48">
        <f>IF(Table2[[#This Row],[Customer Segment]]=Introduction!$D$42,1,0)</f>
        <v>0</v>
      </c>
      <c r="Q1462" s="48">
        <f>IF(Table2[[#This Row],[Customer Segment]]=Introduction!$D$44,1,0)</f>
        <v>0</v>
      </c>
      <c r="R1462" s="41">
        <v>1181.67</v>
      </c>
      <c r="S14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customFormat="1" x14ac:dyDescent="0.2">
      <c r="A1463" s="1" t="s">
        <v>46</v>
      </c>
      <c r="B1463" s="1" t="s">
        <v>14</v>
      </c>
      <c r="C1463" s="1" t="s">
        <v>70</v>
      </c>
      <c r="D1463" s="46">
        <v>0.02</v>
      </c>
      <c r="E1463" s="46">
        <v>3.68</v>
      </c>
      <c r="F1463" s="46">
        <v>1.32</v>
      </c>
      <c r="G1463" s="46">
        <v>0.83</v>
      </c>
      <c r="H1463" s="46">
        <v>-20.65</v>
      </c>
      <c r="I1463" s="49">
        <f>IF(Table2[[#This Row],[Order Priority]]=Introduction!$B$42,1,0)</f>
        <v>0</v>
      </c>
      <c r="J1463" s="49">
        <f>IF(Table2[[#This Row],[Order Priority]]=Introduction!$B$43,1,0)</f>
        <v>0</v>
      </c>
      <c r="K1463" s="49">
        <f>IF(Table2[[#This Row],[Order Priority]]=Introduction!$B$44,1,0)</f>
        <v>0</v>
      </c>
      <c r="L1463" s="49">
        <f>IF(Table2[[#This Row],[Order Priority]]=Introduction!$B$45,1,0)</f>
        <v>0</v>
      </c>
      <c r="M1463" s="49">
        <f>IF(Table2[[#This Row],[Ship Mode]]=Introduction!$C$42,1,0)</f>
        <v>0</v>
      </c>
      <c r="N1463" s="48">
        <f>IF(Table2[[#This Row],[Ship Mode]]=Introduction!$C$44,1,0)</f>
        <v>1</v>
      </c>
      <c r="O1463" s="48">
        <f>IF(Table2[[#This Row],[Customer Segment]]=Introduction!$D$45,1,0)</f>
        <v>0</v>
      </c>
      <c r="P1463" s="48">
        <f>IF(Table2[[#This Row],[Customer Segment]]=Introduction!$D$42,1,0)</f>
        <v>0</v>
      </c>
      <c r="Q1463" s="48">
        <f>IF(Table2[[#This Row],[Customer Segment]]=Introduction!$D$44,1,0)</f>
        <v>0</v>
      </c>
      <c r="R1463" s="38">
        <v>29.93</v>
      </c>
      <c r="S14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customFormat="1" x14ac:dyDescent="0.2">
      <c r="A1464" s="1" t="s">
        <v>1</v>
      </c>
      <c r="B1464" s="1" t="s">
        <v>14</v>
      </c>
      <c r="C1464" s="1" t="s">
        <v>3</v>
      </c>
      <c r="D1464" s="44">
        <v>0.04</v>
      </c>
      <c r="E1464" s="44">
        <v>18.97</v>
      </c>
      <c r="F1464" s="44">
        <v>9.5399999999999991</v>
      </c>
      <c r="G1464" s="44">
        <v>0.37</v>
      </c>
      <c r="H1464" s="44">
        <v>3.04</v>
      </c>
      <c r="I1464" s="49">
        <f>IF(Table2[[#This Row],[Order Priority]]=Introduction!$B$42,1,0)</f>
        <v>1</v>
      </c>
      <c r="J1464" s="49">
        <f>IF(Table2[[#This Row],[Order Priority]]=Introduction!$B$43,1,0)</f>
        <v>0</v>
      </c>
      <c r="K1464" s="49">
        <f>IF(Table2[[#This Row],[Order Priority]]=Introduction!$B$44,1,0)</f>
        <v>0</v>
      </c>
      <c r="L1464" s="49">
        <f>IF(Table2[[#This Row],[Order Priority]]=Introduction!$B$45,1,0)</f>
        <v>0</v>
      </c>
      <c r="M1464" s="49">
        <f>IF(Table2[[#This Row],[Ship Mode]]=Introduction!$C$42,1,0)</f>
        <v>0</v>
      </c>
      <c r="N1464" s="48">
        <f>IF(Table2[[#This Row],[Ship Mode]]=Introduction!$C$44,1,0)</f>
        <v>1</v>
      </c>
      <c r="O1464" s="48">
        <f>IF(Table2[[#This Row],[Customer Segment]]=Introduction!$D$45,1,0)</f>
        <v>1</v>
      </c>
      <c r="P1464" s="48">
        <f>IF(Table2[[#This Row],[Customer Segment]]=Introduction!$D$42,1,0)</f>
        <v>0</v>
      </c>
      <c r="Q1464" s="48">
        <f>IF(Table2[[#This Row],[Customer Segment]]=Introduction!$D$44,1,0)</f>
        <v>0</v>
      </c>
      <c r="R1464" s="41">
        <v>101.74</v>
      </c>
      <c r="S14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customFormat="1" x14ac:dyDescent="0.2">
      <c r="A1465" s="1" t="s">
        <v>1</v>
      </c>
      <c r="B1465" s="1" t="s">
        <v>14</v>
      </c>
      <c r="C1465" s="1" t="s">
        <v>3</v>
      </c>
      <c r="D1465" s="46">
        <v>0.09</v>
      </c>
      <c r="E1465" s="46">
        <v>10.98</v>
      </c>
      <c r="F1465" s="46">
        <v>3.37</v>
      </c>
      <c r="G1465" s="46">
        <v>0.56999999999999995</v>
      </c>
      <c r="H1465" s="46">
        <v>2.706</v>
      </c>
      <c r="I1465" s="49">
        <f>IF(Table2[[#This Row],[Order Priority]]=Introduction!$B$42,1,0)</f>
        <v>1</v>
      </c>
      <c r="J1465" s="49">
        <f>IF(Table2[[#This Row],[Order Priority]]=Introduction!$B$43,1,0)</f>
        <v>0</v>
      </c>
      <c r="K1465" s="49">
        <f>IF(Table2[[#This Row],[Order Priority]]=Introduction!$B$44,1,0)</f>
        <v>0</v>
      </c>
      <c r="L1465" s="49">
        <f>IF(Table2[[#This Row],[Order Priority]]=Introduction!$B$45,1,0)</f>
        <v>0</v>
      </c>
      <c r="M1465" s="49">
        <f>IF(Table2[[#This Row],[Ship Mode]]=Introduction!$C$42,1,0)</f>
        <v>0</v>
      </c>
      <c r="N1465" s="48">
        <f>IF(Table2[[#This Row],[Ship Mode]]=Introduction!$C$44,1,0)</f>
        <v>1</v>
      </c>
      <c r="O1465" s="48">
        <f>IF(Table2[[#This Row],[Customer Segment]]=Introduction!$D$45,1,0)</f>
        <v>1</v>
      </c>
      <c r="P1465" s="48">
        <f>IF(Table2[[#This Row],[Customer Segment]]=Introduction!$D$42,1,0)</f>
        <v>0</v>
      </c>
      <c r="Q1465" s="48">
        <f>IF(Table2[[#This Row],[Customer Segment]]=Introduction!$D$44,1,0)</f>
        <v>0</v>
      </c>
      <c r="R1465" s="38">
        <v>84.52</v>
      </c>
      <c r="S14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customFormat="1" x14ac:dyDescent="0.2">
      <c r="A1466" s="1" t="s">
        <v>1</v>
      </c>
      <c r="B1466" s="1" t="s">
        <v>14</v>
      </c>
      <c r="C1466" s="1" t="s">
        <v>3</v>
      </c>
      <c r="D1466" s="44">
        <v>7.0000000000000007E-2</v>
      </c>
      <c r="E1466" s="44">
        <v>279.48</v>
      </c>
      <c r="F1466" s="44">
        <v>35</v>
      </c>
      <c r="G1466" s="44">
        <v>0.8</v>
      </c>
      <c r="H1466" s="44">
        <v>-207.28</v>
      </c>
      <c r="I1466" s="49">
        <f>IF(Table2[[#This Row],[Order Priority]]=Introduction!$B$42,1,0)</f>
        <v>1</v>
      </c>
      <c r="J1466" s="49">
        <f>IF(Table2[[#This Row],[Order Priority]]=Introduction!$B$43,1,0)</f>
        <v>0</v>
      </c>
      <c r="K1466" s="49">
        <f>IF(Table2[[#This Row],[Order Priority]]=Introduction!$B$44,1,0)</f>
        <v>0</v>
      </c>
      <c r="L1466" s="49">
        <f>IF(Table2[[#This Row],[Order Priority]]=Introduction!$B$45,1,0)</f>
        <v>0</v>
      </c>
      <c r="M1466" s="49">
        <f>IF(Table2[[#This Row],[Ship Mode]]=Introduction!$C$42,1,0)</f>
        <v>0</v>
      </c>
      <c r="N1466" s="48">
        <f>IF(Table2[[#This Row],[Ship Mode]]=Introduction!$C$44,1,0)</f>
        <v>1</v>
      </c>
      <c r="O1466" s="48">
        <f>IF(Table2[[#This Row],[Customer Segment]]=Introduction!$D$45,1,0)</f>
        <v>1</v>
      </c>
      <c r="P1466" s="48">
        <f>IF(Table2[[#This Row],[Customer Segment]]=Introduction!$D$42,1,0)</f>
        <v>0</v>
      </c>
      <c r="Q1466" s="48">
        <f>IF(Table2[[#This Row],[Customer Segment]]=Introduction!$D$44,1,0)</f>
        <v>0</v>
      </c>
      <c r="R1466" s="41">
        <v>2716.09</v>
      </c>
      <c r="S14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customFormat="1" x14ac:dyDescent="0.2">
      <c r="A1467" s="1" t="s">
        <v>1</v>
      </c>
      <c r="B1467" s="1" t="s">
        <v>63</v>
      </c>
      <c r="C1467" s="1" t="s">
        <v>3</v>
      </c>
      <c r="D1467" s="46">
        <v>0</v>
      </c>
      <c r="E1467" s="46">
        <v>14.42</v>
      </c>
      <c r="F1467" s="46">
        <v>6.75</v>
      </c>
      <c r="G1467" s="46">
        <v>0.52</v>
      </c>
      <c r="H1467" s="46">
        <v>9.33</v>
      </c>
      <c r="I1467" s="49">
        <f>IF(Table2[[#This Row],[Order Priority]]=Introduction!$B$42,1,0)</f>
        <v>1</v>
      </c>
      <c r="J1467" s="49">
        <f>IF(Table2[[#This Row],[Order Priority]]=Introduction!$B$43,1,0)</f>
        <v>0</v>
      </c>
      <c r="K1467" s="49">
        <f>IF(Table2[[#This Row],[Order Priority]]=Introduction!$B$44,1,0)</f>
        <v>0</v>
      </c>
      <c r="L1467" s="49">
        <f>IF(Table2[[#This Row],[Order Priority]]=Introduction!$B$45,1,0)</f>
        <v>0</v>
      </c>
      <c r="M1467" s="49">
        <f>IF(Table2[[#This Row],[Ship Mode]]=Introduction!$C$42,1,0)</f>
        <v>0</v>
      </c>
      <c r="N1467" s="48">
        <f>IF(Table2[[#This Row],[Ship Mode]]=Introduction!$C$44,1,0)</f>
        <v>0</v>
      </c>
      <c r="O1467" s="48">
        <f>IF(Table2[[#This Row],[Customer Segment]]=Introduction!$D$45,1,0)</f>
        <v>1</v>
      </c>
      <c r="P1467" s="48">
        <f>IF(Table2[[#This Row],[Customer Segment]]=Introduction!$D$42,1,0)</f>
        <v>0</v>
      </c>
      <c r="Q1467" s="48">
        <f>IF(Table2[[#This Row],[Customer Segment]]=Introduction!$D$44,1,0)</f>
        <v>0</v>
      </c>
      <c r="R1467" s="38">
        <v>98.96</v>
      </c>
      <c r="S14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customFormat="1" x14ac:dyDescent="0.2">
      <c r="A1468" s="1" t="s">
        <v>1</v>
      </c>
      <c r="B1468" s="1" t="s">
        <v>14</v>
      </c>
      <c r="C1468" s="1" t="s">
        <v>70</v>
      </c>
      <c r="D1468" s="44">
        <v>0.1</v>
      </c>
      <c r="E1468" s="44">
        <v>8.17</v>
      </c>
      <c r="F1468" s="44">
        <v>1.69</v>
      </c>
      <c r="G1468" s="44">
        <v>0.38</v>
      </c>
      <c r="H1468" s="44">
        <v>100.2984</v>
      </c>
      <c r="I1468" s="49">
        <f>IF(Table2[[#This Row],[Order Priority]]=Introduction!$B$42,1,0)</f>
        <v>1</v>
      </c>
      <c r="J1468" s="49">
        <f>IF(Table2[[#This Row],[Order Priority]]=Introduction!$B$43,1,0)</f>
        <v>0</v>
      </c>
      <c r="K1468" s="49">
        <f>IF(Table2[[#This Row],[Order Priority]]=Introduction!$B$44,1,0)</f>
        <v>0</v>
      </c>
      <c r="L1468" s="49">
        <f>IF(Table2[[#This Row],[Order Priority]]=Introduction!$B$45,1,0)</f>
        <v>0</v>
      </c>
      <c r="M1468" s="49">
        <f>IF(Table2[[#This Row],[Ship Mode]]=Introduction!$C$42,1,0)</f>
        <v>0</v>
      </c>
      <c r="N1468" s="48">
        <f>IF(Table2[[#This Row],[Ship Mode]]=Introduction!$C$44,1,0)</f>
        <v>1</v>
      </c>
      <c r="O1468" s="48">
        <f>IF(Table2[[#This Row],[Customer Segment]]=Introduction!$D$45,1,0)</f>
        <v>0</v>
      </c>
      <c r="P1468" s="48">
        <f>IF(Table2[[#This Row],[Customer Segment]]=Introduction!$D$42,1,0)</f>
        <v>0</v>
      </c>
      <c r="Q1468" s="48">
        <f>IF(Table2[[#This Row],[Customer Segment]]=Introduction!$D$44,1,0)</f>
        <v>0</v>
      </c>
      <c r="R1468" s="41">
        <v>145.36000000000001</v>
      </c>
      <c r="S14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customFormat="1" x14ac:dyDescent="0.2">
      <c r="A1469" s="1" t="s">
        <v>1</v>
      </c>
      <c r="B1469" s="1" t="s">
        <v>14</v>
      </c>
      <c r="C1469" s="1" t="s">
        <v>70</v>
      </c>
      <c r="D1469" s="46">
        <v>0.03</v>
      </c>
      <c r="E1469" s="46">
        <v>110.99</v>
      </c>
      <c r="F1469" s="46">
        <v>2.5</v>
      </c>
      <c r="G1469" s="46">
        <v>0.56999999999999995</v>
      </c>
      <c r="H1469" s="46">
        <v>2495.3987999999999</v>
      </c>
      <c r="I1469" s="49">
        <f>IF(Table2[[#This Row],[Order Priority]]=Introduction!$B$42,1,0)</f>
        <v>1</v>
      </c>
      <c r="J1469" s="49">
        <f>IF(Table2[[#This Row],[Order Priority]]=Introduction!$B$43,1,0)</f>
        <v>0</v>
      </c>
      <c r="K1469" s="49">
        <f>IF(Table2[[#This Row],[Order Priority]]=Introduction!$B$44,1,0)</f>
        <v>0</v>
      </c>
      <c r="L1469" s="49">
        <f>IF(Table2[[#This Row],[Order Priority]]=Introduction!$B$45,1,0)</f>
        <v>0</v>
      </c>
      <c r="M1469" s="49">
        <f>IF(Table2[[#This Row],[Ship Mode]]=Introduction!$C$42,1,0)</f>
        <v>0</v>
      </c>
      <c r="N1469" s="48">
        <f>IF(Table2[[#This Row],[Ship Mode]]=Introduction!$C$44,1,0)</f>
        <v>1</v>
      </c>
      <c r="O1469" s="48">
        <f>IF(Table2[[#This Row],[Customer Segment]]=Introduction!$D$45,1,0)</f>
        <v>0</v>
      </c>
      <c r="P1469" s="48">
        <f>IF(Table2[[#This Row],[Customer Segment]]=Introduction!$D$42,1,0)</f>
        <v>0</v>
      </c>
      <c r="Q1469" s="48">
        <f>IF(Table2[[#This Row],[Customer Segment]]=Introduction!$D$44,1,0)</f>
        <v>0</v>
      </c>
      <c r="R1469" s="38">
        <v>3616.52</v>
      </c>
      <c r="S14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customFormat="1" x14ac:dyDescent="0.2">
      <c r="A1470" s="1" t="s">
        <v>13</v>
      </c>
      <c r="B1470" s="1" t="s">
        <v>14</v>
      </c>
      <c r="C1470" s="1" t="s">
        <v>70</v>
      </c>
      <c r="D1470" s="44">
        <v>0.04</v>
      </c>
      <c r="E1470" s="44">
        <v>12.44</v>
      </c>
      <c r="F1470" s="44">
        <v>6.27</v>
      </c>
      <c r="G1470" s="44">
        <v>0.56999999999999995</v>
      </c>
      <c r="H1470" s="44">
        <v>-258.56599999999997</v>
      </c>
      <c r="I1470" s="49">
        <f>IF(Table2[[#This Row],[Order Priority]]=Introduction!$B$42,1,0)</f>
        <v>0</v>
      </c>
      <c r="J1470" s="49">
        <f>IF(Table2[[#This Row],[Order Priority]]=Introduction!$B$43,1,0)</f>
        <v>1</v>
      </c>
      <c r="K1470" s="49">
        <f>IF(Table2[[#This Row],[Order Priority]]=Introduction!$B$44,1,0)</f>
        <v>0</v>
      </c>
      <c r="L1470" s="49">
        <f>IF(Table2[[#This Row],[Order Priority]]=Introduction!$B$45,1,0)</f>
        <v>0</v>
      </c>
      <c r="M1470" s="49">
        <f>IF(Table2[[#This Row],[Ship Mode]]=Introduction!$C$42,1,0)</f>
        <v>0</v>
      </c>
      <c r="N1470" s="48">
        <f>IF(Table2[[#This Row],[Ship Mode]]=Introduction!$C$44,1,0)</f>
        <v>1</v>
      </c>
      <c r="O1470" s="48">
        <f>IF(Table2[[#This Row],[Customer Segment]]=Introduction!$D$45,1,0)</f>
        <v>0</v>
      </c>
      <c r="P1470" s="48">
        <f>IF(Table2[[#This Row],[Customer Segment]]=Introduction!$D$42,1,0)</f>
        <v>0</v>
      </c>
      <c r="Q1470" s="48">
        <f>IF(Table2[[#This Row],[Customer Segment]]=Introduction!$D$44,1,0)</f>
        <v>0</v>
      </c>
      <c r="R1470" s="41">
        <v>464.94</v>
      </c>
      <c r="S14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customFormat="1" x14ac:dyDescent="0.2">
      <c r="A1471" s="1" t="s">
        <v>13</v>
      </c>
      <c r="B1471" s="1" t="s">
        <v>14</v>
      </c>
      <c r="C1471" s="1" t="s">
        <v>70</v>
      </c>
      <c r="D1471" s="46">
        <v>0.04</v>
      </c>
      <c r="E1471" s="46">
        <v>12.44</v>
      </c>
      <c r="F1471" s="46">
        <v>6.27</v>
      </c>
      <c r="G1471" s="46">
        <v>0.56999999999999995</v>
      </c>
      <c r="H1471" s="46">
        <v>-59.06</v>
      </c>
      <c r="I1471" s="49">
        <f>IF(Table2[[#This Row],[Order Priority]]=Introduction!$B$42,1,0)</f>
        <v>0</v>
      </c>
      <c r="J1471" s="49">
        <f>IF(Table2[[#This Row],[Order Priority]]=Introduction!$B$43,1,0)</f>
        <v>1</v>
      </c>
      <c r="K1471" s="49">
        <f>IF(Table2[[#This Row],[Order Priority]]=Introduction!$B$44,1,0)</f>
        <v>0</v>
      </c>
      <c r="L1471" s="49">
        <f>IF(Table2[[#This Row],[Order Priority]]=Introduction!$B$45,1,0)</f>
        <v>0</v>
      </c>
      <c r="M1471" s="49">
        <f>IF(Table2[[#This Row],[Ship Mode]]=Introduction!$C$42,1,0)</f>
        <v>0</v>
      </c>
      <c r="N1471" s="48">
        <f>IF(Table2[[#This Row],[Ship Mode]]=Introduction!$C$44,1,0)</f>
        <v>1</v>
      </c>
      <c r="O1471" s="48">
        <f>IF(Table2[[#This Row],[Customer Segment]]=Introduction!$D$45,1,0)</f>
        <v>0</v>
      </c>
      <c r="P1471" s="48">
        <f>IF(Table2[[#This Row],[Customer Segment]]=Introduction!$D$42,1,0)</f>
        <v>0</v>
      </c>
      <c r="Q1471" s="48">
        <f>IF(Table2[[#This Row],[Customer Segment]]=Introduction!$D$44,1,0)</f>
        <v>0</v>
      </c>
      <c r="R1471" s="38">
        <v>1834.61</v>
      </c>
      <c r="S14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customFormat="1" x14ac:dyDescent="0.2">
      <c r="A1472" s="1" t="s">
        <v>13</v>
      </c>
      <c r="B1472" s="1" t="s">
        <v>14</v>
      </c>
      <c r="C1472" s="1" t="s">
        <v>70</v>
      </c>
      <c r="D1472" s="44">
        <v>0.09</v>
      </c>
      <c r="E1472" s="44">
        <v>5.4</v>
      </c>
      <c r="F1472" s="44">
        <v>7.78</v>
      </c>
      <c r="G1472" s="44">
        <v>0.37</v>
      </c>
      <c r="H1472" s="44">
        <v>-136.25200000000001</v>
      </c>
      <c r="I1472" s="49">
        <f>IF(Table2[[#This Row],[Order Priority]]=Introduction!$B$42,1,0)</f>
        <v>0</v>
      </c>
      <c r="J1472" s="49">
        <f>IF(Table2[[#This Row],[Order Priority]]=Introduction!$B$43,1,0)</f>
        <v>1</v>
      </c>
      <c r="K1472" s="49">
        <f>IF(Table2[[#This Row],[Order Priority]]=Introduction!$B$44,1,0)</f>
        <v>0</v>
      </c>
      <c r="L1472" s="49">
        <f>IF(Table2[[#This Row],[Order Priority]]=Introduction!$B$45,1,0)</f>
        <v>0</v>
      </c>
      <c r="M1472" s="49">
        <f>IF(Table2[[#This Row],[Ship Mode]]=Introduction!$C$42,1,0)</f>
        <v>0</v>
      </c>
      <c r="N1472" s="48">
        <f>IF(Table2[[#This Row],[Ship Mode]]=Introduction!$C$44,1,0)</f>
        <v>1</v>
      </c>
      <c r="O1472" s="48">
        <f>IF(Table2[[#This Row],[Customer Segment]]=Introduction!$D$45,1,0)</f>
        <v>0</v>
      </c>
      <c r="P1472" s="48">
        <f>IF(Table2[[#This Row],[Customer Segment]]=Introduction!$D$42,1,0)</f>
        <v>0</v>
      </c>
      <c r="Q1472" s="48">
        <f>IF(Table2[[#This Row],[Customer Segment]]=Introduction!$D$44,1,0)</f>
        <v>0</v>
      </c>
      <c r="R1472" s="41">
        <v>49.24</v>
      </c>
      <c r="S14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customFormat="1" x14ac:dyDescent="0.2">
      <c r="A1473" s="1" t="s">
        <v>13</v>
      </c>
      <c r="B1473" s="1" t="s">
        <v>14</v>
      </c>
      <c r="C1473" s="1" t="s">
        <v>70</v>
      </c>
      <c r="D1473" s="46">
        <v>0.03</v>
      </c>
      <c r="E1473" s="46">
        <v>28.53</v>
      </c>
      <c r="F1473" s="46">
        <v>1.49</v>
      </c>
      <c r="G1473" s="46">
        <v>0.38</v>
      </c>
      <c r="H1473" s="46">
        <v>137.67570000000001</v>
      </c>
      <c r="I1473" s="49">
        <f>IF(Table2[[#This Row],[Order Priority]]=Introduction!$B$42,1,0)</f>
        <v>0</v>
      </c>
      <c r="J1473" s="49">
        <f>IF(Table2[[#This Row],[Order Priority]]=Introduction!$B$43,1,0)</f>
        <v>1</v>
      </c>
      <c r="K1473" s="49">
        <f>IF(Table2[[#This Row],[Order Priority]]=Introduction!$B$44,1,0)</f>
        <v>0</v>
      </c>
      <c r="L1473" s="49">
        <f>IF(Table2[[#This Row],[Order Priority]]=Introduction!$B$45,1,0)</f>
        <v>0</v>
      </c>
      <c r="M1473" s="49">
        <f>IF(Table2[[#This Row],[Ship Mode]]=Introduction!$C$42,1,0)</f>
        <v>0</v>
      </c>
      <c r="N1473" s="48">
        <f>IF(Table2[[#This Row],[Ship Mode]]=Introduction!$C$44,1,0)</f>
        <v>1</v>
      </c>
      <c r="O1473" s="48">
        <f>IF(Table2[[#This Row],[Customer Segment]]=Introduction!$D$45,1,0)</f>
        <v>0</v>
      </c>
      <c r="P1473" s="48">
        <f>IF(Table2[[#This Row],[Customer Segment]]=Introduction!$D$42,1,0)</f>
        <v>0</v>
      </c>
      <c r="Q1473" s="48">
        <f>IF(Table2[[#This Row],[Customer Segment]]=Introduction!$D$44,1,0)</f>
        <v>0</v>
      </c>
      <c r="R1473" s="38">
        <v>199.53</v>
      </c>
      <c r="S14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customFormat="1" x14ac:dyDescent="0.2">
      <c r="A1474" s="1" t="s">
        <v>13</v>
      </c>
      <c r="B1474" s="1" t="s">
        <v>14</v>
      </c>
      <c r="C1474" s="1" t="s">
        <v>70</v>
      </c>
      <c r="D1474" s="44">
        <v>7.0000000000000007E-2</v>
      </c>
      <c r="E1474" s="44">
        <v>5.98</v>
      </c>
      <c r="F1474" s="44">
        <v>7.15</v>
      </c>
      <c r="G1474" s="44">
        <v>0.36</v>
      </c>
      <c r="H1474" s="44">
        <v>-62</v>
      </c>
      <c r="I1474" s="49">
        <f>IF(Table2[[#This Row],[Order Priority]]=Introduction!$B$42,1,0)</f>
        <v>0</v>
      </c>
      <c r="J1474" s="49">
        <f>IF(Table2[[#This Row],[Order Priority]]=Introduction!$B$43,1,0)</f>
        <v>1</v>
      </c>
      <c r="K1474" s="49">
        <f>IF(Table2[[#This Row],[Order Priority]]=Introduction!$B$44,1,0)</f>
        <v>0</v>
      </c>
      <c r="L1474" s="49">
        <f>IF(Table2[[#This Row],[Order Priority]]=Introduction!$B$45,1,0)</f>
        <v>0</v>
      </c>
      <c r="M1474" s="49">
        <f>IF(Table2[[#This Row],[Ship Mode]]=Introduction!$C$42,1,0)</f>
        <v>0</v>
      </c>
      <c r="N1474" s="48">
        <f>IF(Table2[[#This Row],[Ship Mode]]=Introduction!$C$44,1,0)</f>
        <v>1</v>
      </c>
      <c r="O1474" s="48">
        <f>IF(Table2[[#This Row],[Customer Segment]]=Introduction!$D$45,1,0)</f>
        <v>0</v>
      </c>
      <c r="P1474" s="48">
        <f>IF(Table2[[#This Row],[Customer Segment]]=Introduction!$D$42,1,0)</f>
        <v>0</v>
      </c>
      <c r="Q1474" s="48">
        <f>IF(Table2[[#This Row],[Customer Segment]]=Introduction!$D$44,1,0)</f>
        <v>0</v>
      </c>
      <c r="R1474" s="41">
        <v>37.049999999999997</v>
      </c>
      <c r="S14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customFormat="1" x14ac:dyDescent="0.2">
      <c r="A1475" s="1" t="s">
        <v>23</v>
      </c>
      <c r="B1475" s="1" t="s">
        <v>14</v>
      </c>
      <c r="C1475" s="1" t="s">
        <v>70</v>
      </c>
      <c r="D1475" s="46">
        <v>7.0000000000000007E-2</v>
      </c>
      <c r="E1475" s="46">
        <v>35.99</v>
      </c>
      <c r="F1475" s="46">
        <v>5.99</v>
      </c>
      <c r="G1475" s="46">
        <v>0.38</v>
      </c>
      <c r="H1475" s="46">
        <v>17.8398</v>
      </c>
      <c r="I1475" s="49">
        <f>IF(Table2[[#This Row],[Order Priority]]=Introduction!$B$42,1,0)</f>
        <v>0</v>
      </c>
      <c r="J1475" s="49">
        <f>IF(Table2[[#This Row],[Order Priority]]=Introduction!$B$43,1,0)</f>
        <v>0</v>
      </c>
      <c r="K1475" s="49">
        <f>IF(Table2[[#This Row],[Order Priority]]=Introduction!$B$44,1,0)</f>
        <v>1</v>
      </c>
      <c r="L1475" s="49">
        <f>IF(Table2[[#This Row],[Order Priority]]=Introduction!$B$45,1,0)</f>
        <v>0</v>
      </c>
      <c r="M1475" s="49">
        <f>IF(Table2[[#This Row],[Ship Mode]]=Introduction!$C$42,1,0)</f>
        <v>0</v>
      </c>
      <c r="N1475" s="48">
        <f>IF(Table2[[#This Row],[Ship Mode]]=Introduction!$C$44,1,0)</f>
        <v>1</v>
      </c>
      <c r="O1475" s="48">
        <f>IF(Table2[[#This Row],[Customer Segment]]=Introduction!$D$45,1,0)</f>
        <v>0</v>
      </c>
      <c r="P1475" s="48">
        <f>IF(Table2[[#This Row],[Customer Segment]]=Introduction!$D$42,1,0)</f>
        <v>0</v>
      </c>
      <c r="Q1475" s="48">
        <f>IF(Table2[[#This Row],[Customer Segment]]=Introduction!$D$44,1,0)</f>
        <v>0</v>
      </c>
      <c r="R1475" s="38">
        <v>153.61000000000001</v>
      </c>
      <c r="S14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customFormat="1" x14ac:dyDescent="0.2">
      <c r="A1476" s="1" t="s">
        <v>23</v>
      </c>
      <c r="B1476" s="1" t="s">
        <v>63</v>
      </c>
      <c r="C1476" s="1" t="s">
        <v>70</v>
      </c>
      <c r="D1476" s="44">
        <v>0.08</v>
      </c>
      <c r="E1476" s="44">
        <v>65.989999999999995</v>
      </c>
      <c r="F1476" s="44">
        <v>5.92</v>
      </c>
      <c r="G1476" s="44">
        <v>0.57999999999999996</v>
      </c>
      <c r="H1476" s="44">
        <v>183.84299999999999</v>
      </c>
      <c r="I1476" s="49">
        <f>IF(Table2[[#This Row],[Order Priority]]=Introduction!$B$42,1,0)</f>
        <v>0</v>
      </c>
      <c r="J1476" s="49">
        <f>IF(Table2[[#This Row],[Order Priority]]=Introduction!$B$43,1,0)</f>
        <v>0</v>
      </c>
      <c r="K1476" s="49">
        <f>IF(Table2[[#This Row],[Order Priority]]=Introduction!$B$44,1,0)</f>
        <v>1</v>
      </c>
      <c r="L1476" s="49">
        <f>IF(Table2[[#This Row],[Order Priority]]=Introduction!$B$45,1,0)</f>
        <v>0</v>
      </c>
      <c r="M1476" s="49">
        <f>IF(Table2[[#This Row],[Ship Mode]]=Introduction!$C$42,1,0)</f>
        <v>0</v>
      </c>
      <c r="N1476" s="48">
        <f>IF(Table2[[#This Row],[Ship Mode]]=Introduction!$C$44,1,0)</f>
        <v>0</v>
      </c>
      <c r="O1476" s="48">
        <f>IF(Table2[[#This Row],[Customer Segment]]=Introduction!$D$45,1,0)</f>
        <v>0</v>
      </c>
      <c r="P1476" s="48">
        <f>IF(Table2[[#This Row],[Customer Segment]]=Introduction!$D$42,1,0)</f>
        <v>0</v>
      </c>
      <c r="Q1476" s="48">
        <f>IF(Table2[[#This Row],[Customer Segment]]=Introduction!$D$44,1,0)</f>
        <v>0</v>
      </c>
      <c r="R1476" s="41">
        <v>1063.81</v>
      </c>
      <c r="S14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customFormat="1" x14ac:dyDescent="0.2">
      <c r="A1477" s="1" t="s">
        <v>46</v>
      </c>
      <c r="B1477" s="1" t="s">
        <v>14</v>
      </c>
      <c r="C1477" s="1" t="s">
        <v>15</v>
      </c>
      <c r="D1477" s="46">
        <v>0.1</v>
      </c>
      <c r="E1477" s="46">
        <v>7.37</v>
      </c>
      <c r="F1477" s="46">
        <v>5.53</v>
      </c>
      <c r="G1477" s="46">
        <v>0.69</v>
      </c>
      <c r="H1477" s="46">
        <v>290.202</v>
      </c>
      <c r="I1477" s="49">
        <f>IF(Table2[[#This Row],[Order Priority]]=Introduction!$B$42,1,0)</f>
        <v>0</v>
      </c>
      <c r="J1477" s="49">
        <f>IF(Table2[[#This Row],[Order Priority]]=Introduction!$B$43,1,0)</f>
        <v>0</v>
      </c>
      <c r="K1477" s="49">
        <f>IF(Table2[[#This Row],[Order Priority]]=Introduction!$B$44,1,0)</f>
        <v>0</v>
      </c>
      <c r="L1477" s="49">
        <f>IF(Table2[[#This Row],[Order Priority]]=Introduction!$B$45,1,0)</f>
        <v>0</v>
      </c>
      <c r="M1477" s="49">
        <f>IF(Table2[[#This Row],[Ship Mode]]=Introduction!$C$42,1,0)</f>
        <v>0</v>
      </c>
      <c r="N1477" s="48">
        <f>IF(Table2[[#This Row],[Ship Mode]]=Introduction!$C$44,1,0)</f>
        <v>1</v>
      </c>
      <c r="O1477" s="48">
        <f>IF(Table2[[#This Row],[Customer Segment]]=Introduction!$D$45,1,0)</f>
        <v>0</v>
      </c>
      <c r="P1477" s="48">
        <f>IF(Table2[[#This Row],[Customer Segment]]=Introduction!$D$42,1,0)</f>
        <v>1</v>
      </c>
      <c r="Q1477" s="48">
        <f>IF(Table2[[#This Row],[Customer Segment]]=Introduction!$D$44,1,0)</f>
        <v>0</v>
      </c>
      <c r="R1477" s="38">
        <v>269.33</v>
      </c>
      <c r="S14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customFormat="1" x14ac:dyDescent="0.2">
      <c r="A1478" s="1" t="s">
        <v>13</v>
      </c>
      <c r="B1478" s="1" t="s">
        <v>14</v>
      </c>
      <c r="C1478" s="1" t="s">
        <v>47</v>
      </c>
      <c r="D1478" s="44">
        <v>7.0000000000000007E-2</v>
      </c>
      <c r="E1478" s="44">
        <v>19.84</v>
      </c>
      <c r="F1478" s="44">
        <v>4.0999999999999996</v>
      </c>
      <c r="G1478" s="44">
        <v>0.44</v>
      </c>
      <c r="H1478" s="44">
        <v>117.852</v>
      </c>
      <c r="I1478" s="49">
        <f>IF(Table2[[#This Row],[Order Priority]]=Introduction!$B$42,1,0)</f>
        <v>0</v>
      </c>
      <c r="J1478" s="49">
        <f>IF(Table2[[#This Row],[Order Priority]]=Introduction!$B$43,1,0)</f>
        <v>1</v>
      </c>
      <c r="K1478" s="49">
        <f>IF(Table2[[#This Row],[Order Priority]]=Introduction!$B$44,1,0)</f>
        <v>0</v>
      </c>
      <c r="L1478" s="49">
        <f>IF(Table2[[#This Row],[Order Priority]]=Introduction!$B$45,1,0)</f>
        <v>0</v>
      </c>
      <c r="M1478" s="49">
        <f>IF(Table2[[#This Row],[Ship Mode]]=Introduction!$C$42,1,0)</f>
        <v>0</v>
      </c>
      <c r="N1478" s="48">
        <f>IF(Table2[[#This Row],[Ship Mode]]=Introduction!$C$44,1,0)</f>
        <v>1</v>
      </c>
      <c r="O1478" s="48">
        <f>IF(Table2[[#This Row],[Customer Segment]]=Introduction!$D$45,1,0)</f>
        <v>0</v>
      </c>
      <c r="P1478" s="48">
        <f>IF(Table2[[#This Row],[Customer Segment]]=Introduction!$D$42,1,0)</f>
        <v>0</v>
      </c>
      <c r="Q1478" s="48">
        <f>IF(Table2[[#This Row],[Customer Segment]]=Introduction!$D$44,1,0)</f>
        <v>1</v>
      </c>
      <c r="R1478" s="41">
        <v>170.8</v>
      </c>
      <c r="S14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customFormat="1" x14ac:dyDescent="0.2">
      <c r="A1479" s="1" t="s">
        <v>13</v>
      </c>
      <c r="B1479" s="1" t="s">
        <v>14</v>
      </c>
      <c r="C1479" s="1" t="s">
        <v>47</v>
      </c>
      <c r="D1479" s="46">
        <v>7.0000000000000007E-2</v>
      </c>
      <c r="E1479" s="46">
        <v>8.34</v>
      </c>
      <c r="F1479" s="46">
        <v>1.43</v>
      </c>
      <c r="G1479" s="46">
        <v>0.35</v>
      </c>
      <c r="H1479" s="46">
        <v>-190.68</v>
      </c>
      <c r="I1479" s="49">
        <f>IF(Table2[[#This Row],[Order Priority]]=Introduction!$B$42,1,0)</f>
        <v>0</v>
      </c>
      <c r="J1479" s="49">
        <f>IF(Table2[[#This Row],[Order Priority]]=Introduction!$B$43,1,0)</f>
        <v>1</v>
      </c>
      <c r="K1479" s="49">
        <f>IF(Table2[[#This Row],[Order Priority]]=Introduction!$B$44,1,0)</f>
        <v>0</v>
      </c>
      <c r="L1479" s="49">
        <f>IF(Table2[[#This Row],[Order Priority]]=Introduction!$B$45,1,0)</f>
        <v>0</v>
      </c>
      <c r="M1479" s="49">
        <f>IF(Table2[[#This Row],[Ship Mode]]=Introduction!$C$42,1,0)</f>
        <v>0</v>
      </c>
      <c r="N1479" s="48">
        <f>IF(Table2[[#This Row],[Ship Mode]]=Introduction!$C$44,1,0)</f>
        <v>1</v>
      </c>
      <c r="O1479" s="48">
        <f>IF(Table2[[#This Row],[Customer Segment]]=Introduction!$D$45,1,0)</f>
        <v>0</v>
      </c>
      <c r="P1479" s="48">
        <f>IF(Table2[[#This Row],[Customer Segment]]=Introduction!$D$42,1,0)</f>
        <v>0</v>
      </c>
      <c r="Q1479" s="48">
        <f>IF(Table2[[#This Row],[Customer Segment]]=Introduction!$D$44,1,0)</f>
        <v>1</v>
      </c>
      <c r="R1479" s="38">
        <v>132.08000000000001</v>
      </c>
      <c r="S14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customFormat="1" x14ac:dyDescent="0.2">
      <c r="A1480" s="1" t="s">
        <v>13</v>
      </c>
      <c r="B1480" s="1" t="s">
        <v>14</v>
      </c>
      <c r="C1480" s="1" t="s">
        <v>47</v>
      </c>
      <c r="D1480" s="44">
        <v>0.09</v>
      </c>
      <c r="E1480" s="44">
        <v>4.9800000000000004</v>
      </c>
      <c r="F1480" s="44">
        <v>6.07</v>
      </c>
      <c r="G1480" s="44">
        <v>0.36</v>
      </c>
      <c r="H1480" s="44">
        <v>325.39800000000002</v>
      </c>
      <c r="I1480" s="49">
        <f>IF(Table2[[#This Row],[Order Priority]]=Introduction!$B$42,1,0)</f>
        <v>0</v>
      </c>
      <c r="J1480" s="49">
        <f>IF(Table2[[#This Row],[Order Priority]]=Introduction!$B$43,1,0)</f>
        <v>1</v>
      </c>
      <c r="K1480" s="49">
        <f>IF(Table2[[#This Row],[Order Priority]]=Introduction!$B$44,1,0)</f>
        <v>0</v>
      </c>
      <c r="L1480" s="49">
        <f>IF(Table2[[#This Row],[Order Priority]]=Introduction!$B$45,1,0)</f>
        <v>0</v>
      </c>
      <c r="M1480" s="49">
        <f>IF(Table2[[#This Row],[Ship Mode]]=Introduction!$C$42,1,0)</f>
        <v>0</v>
      </c>
      <c r="N1480" s="48">
        <f>IF(Table2[[#This Row],[Ship Mode]]=Introduction!$C$44,1,0)</f>
        <v>1</v>
      </c>
      <c r="O1480" s="48">
        <f>IF(Table2[[#This Row],[Customer Segment]]=Introduction!$D$45,1,0)</f>
        <v>0</v>
      </c>
      <c r="P1480" s="48">
        <f>IF(Table2[[#This Row],[Customer Segment]]=Introduction!$D$42,1,0)</f>
        <v>0</v>
      </c>
      <c r="Q1480" s="48">
        <f>IF(Table2[[#This Row],[Customer Segment]]=Introduction!$D$44,1,0)</f>
        <v>1</v>
      </c>
      <c r="R1480" s="41">
        <v>45.34</v>
      </c>
      <c r="S14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customFormat="1" x14ac:dyDescent="0.2">
      <c r="A1481" s="1" t="s">
        <v>23</v>
      </c>
      <c r="B1481" s="1" t="s">
        <v>63</v>
      </c>
      <c r="C1481" s="1" t="s">
        <v>3</v>
      </c>
      <c r="D1481" s="46">
        <v>0.02</v>
      </c>
      <c r="E1481" s="46">
        <v>4.0599999999999996</v>
      </c>
      <c r="F1481" s="46">
        <v>6.89</v>
      </c>
      <c r="G1481" s="46">
        <v>0.6</v>
      </c>
      <c r="H1481" s="46">
        <v>12.706</v>
      </c>
      <c r="I1481" s="49">
        <f>IF(Table2[[#This Row],[Order Priority]]=Introduction!$B$42,1,0)</f>
        <v>0</v>
      </c>
      <c r="J1481" s="49">
        <f>IF(Table2[[#This Row],[Order Priority]]=Introduction!$B$43,1,0)</f>
        <v>0</v>
      </c>
      <c r="K1481" s="49">
        <f>IF(Table2[[#This Row],[Order Priority]]=Introduction!$B$44,1,0)</f>
        <v>1</v>
      </c>
      <c r="L1481" s="49">
        <f>IF(Table2[[#This Row],[Order Priority]]=Introduction!$B$45,1,0)</f>
        <v>0</v>
      </c>
      <c r="M1481" s="49">
        <f>IF(Table2[[#This Row],[Ship Mode]]=Introduction!$C$42,1,0)</f>
        <v>0</v>
      </c>
      <c r="N1481" s="48">
        <f>IF(Table2[[#This Row],[Ship Mode]]=Introduction!$C$44,1,0)</f>
        <v>0</v>
      </c>
      <c r="O1481" s="48">
        <f>IF(Table2[[#This Row],[Customer Segment]]=Introduction!$D$45,1,0)</f>
        <v>1</v>
      </c>
      <c r="P1481" s="48">
        <f>IF(Table2[[#This Row],[Customer Segment]]=Introduction!$D$42,1,0)</f>
        <v>0</v>
      </c>
      <c r="Q1481" s="48">
        <f>IF(Table2[[#This Row],[Customer Segment]]=Introduction!$D$44,1,0)</f>
        <v>0</v>
      </c>
      <c r="R1481" s="38">
        <v>64.41</v>
      </c>
      <c r="S14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customFormat="1" x14ac:dyDescent="0.2">
      <c r="A1482" s="1" t="s">
        <v>23</v>
      </c>
      <c r="B1482" s="1" t="s">
        <v>14</v>
      </c>
      <c r="C1482" s="1" t="s">
        <v>3</v>
      </c>
      <c r="D1482" s="44">
        <v>7.0000000000000007E-2</v>
      </c>
      <c r="E1482" s="44">
        <v>9.49</v>
      </c>
      <c r="F1482" s="44">
        <v>5.76</v>
      </c>
      <c r="G1482" s="44">
        <v>0.39</v>
      </c>
      <c r="H1482" s="44">
        <v>7.71516</v>
      </c>
      <c r="I1482" s="49">
        <f>IF(Table2[[#This Row],[Order Priority]]=Introduction!$B$42,1,0)</f>
        <v>0</v>
      </c>
      <c r="J1482" s="49">
        <f>IF(Table2[[#This Row],[Order Priority]]=Introduction!$B$43,1,0)</f>
        <v>0</v>
      </c>
      <c r="K1482" s="49">
        <f>IF(Table2[[#This Row],[Order Priority]]=Introduction!$B$44,1,0)</f>
        <v>1</v>
      </c>
      <c r="L1482" s="49">
        <f>IF(Table2[[#This Row],[Order Priority]]=Introduction!$B$45,1,0)</f>
        <v>0</v>
      </c>
      <c r="M1482" s="49">
        <f>IF(Table2[[#This Row],[Ship Mode]]=Introduction!$C$42,1,0)</f>
        <v>0</v>
      </c>
      <c r="N1482" s="48">
        <f>IF(Table2[[#This Row],[Ship Mode]]=Introduction!$C$44,1,0)</f>
        <v>1</v>
      </c>
      <c r="O1482" s="48">
        <f>IF(Table2[[#This Row],[Customer Segment]]=Introduction!$D$45,1,0)</f>
        <v>1</v>
      </c>
      <c r="P1482" s="48">
        <f>IF(Table2[[#This Row],[Customer Segment]]=Introduction!$D$42,1,0)</f>
        <v>0</v>
      </c>
      <c r="Q1482" s="48">
        <f>IF(Table2[[#This Row],[Customer Segment]]=Introduction!$D$44,1,0)</f>
        <v>0</v>
      </c>
      <c r="R1482" s="41">
        <v>344.57</v>
      </c>
      <c r="S14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customFormat="1" x14ac:dyDescent="0.2">
      <c r="A1483" s="1" t="s">
        <v>23</v>
      </c>
      <c r="B1483" s="1" t="s">
        <v>14</v>
      </c>
      <c r="C1483" s="1" t="s">
        <v>70</v>
      </c>
      <c r="D1483" s="46">
        <v>7.0000000000000007E-2</v>
      </c>
      <c r="E1483" s="46">
        <v>172.99</v>
      </c>
      <c r="F1483" s="46">
        <v>19.989999999999998</v>
      </c>
      <c r="G1483" s="46">
        <v>0.39</v>
      </c>
      <c r="H1483" s="46">
        <v>2502.6851999999999</v>
      </c>
      <c r="I1483" s="49">
        <f>IF(Table2[[#This Row],[Order Priority]]=Introduction!$B$42,1,0)</f>
        <v>0</v>
      </c>
      <c r="J1483" s="49">
        <f>IF(Table2[[#This Row],[Order Priority]]=Introduction!$B$43,1,0)</f>
        <v>0</v>
      </c>
      <c r="K1483" s="49">
        <f>IF(Table2[[#This Row],[Order Priority]]=Introduction!$B$44,1,0)</f>
        <v>1</v>
      </c>
      <c r="L1483" s="49">
        <f>IF(Table2[[#This Row],[Order Priority]]=Introduction!$B$45,1,0)</f>
        <v>0</v>
      </c>
      <c r="M1483" s="49">
        <f>IF(Table2[[#This Row],[Ship Mode]]=Introduction!$C$42,1,0)</f>
        <v>0</v>
      </c>
      <c r="N1483" s="48">
        <f>IF(Table2[[#This Row],[Ship Mode]]=Introduction!$C$44,1,0)</f>
        <v>1</v>
      </c>
      <c r="O1483" s="48">
        <f>IF(Table2[[#This Row],[Customer Segment]]=Introduction!$D$45,1,0)</f>
        <v>0</v>
      </c>
      <c r="P1483" s="48">
        <f>IF(Table2[[#This Row],[Customer Segment]]=Introduction!$D$42,1,0)</f>
        <v>0</v>
      </c>
      <c r="Q1483" s="48">
        <f>IF(Table2[[#This Row],[Customer Segment]]=Introduction!$D$44,1,0)</f>
        <v>0</v>
      </c>
      <c r="R1483" s="38">
        <v>3627.08</v>
      </c>
      <c r="S14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customFormat="1" x14ac:dyDescent="0.2">
      <c r="A1484" s="1" t="s">
        <v>23</v>
      </c>
      <c r="B1484" s="1" t="s">
        <v>14</v>
      </c>
      <c r="C1484" s="1" t="s">
        <v>70</v>
      </c>
      <c r="D1484" s="44">
        <v>0.09</v>
      </c>
      <c r="E1484" s="44">
        <v>7.64</v>
      </c>
      <c r="F1484" s="44">
        <v>1.39</v>
      </c>
      <c r="G1484" s="44">
        <v>0.36</v>
      </c>
      <c r="H1484" s="44">
        <v>0.68799999999999994</v>
      </c>
      <c r="I1484" s="49">
        <f>IF(Table2[[#This Row],[Order Priority]]=Introduction!$B$42,1,0)</f>
        <v>0</v>
      </c>
      <c r="J1484" s="49">
        <f>IF(Table2[[#This Row],[Order Priority]]=Introduction!$B$43,1,0)</f>
        <v>0</v>
      </c>
      <c r="K1484" s="49">
        <f>IF(Table2[[#This Row],[Order Priority]]=Introduction!$B$44,1,0)</f>
        <v>1</v>
      </c>
      <c r="L1484" s="49">
        <f>IF(Table2[[#This Row],[Order Priority]]=Introduction!$B$45,1,0)</f>
        <v>0</v>
      </c>
      <c r="M1484" s="49">
        <f>IF(Table2[[#This Row],[Ship Mode]]=Introduction!$C$42,1,0)</f>
        <v>0</v>
      </c>
      <c r="N1484" s="48">
        <f>IF(Table2[[#This Row],[Ship Mode]]=Introduction!$C$44,1,0)</f>
        <v>1</v>
      </c>
      <c r="O1484" s="48">
        <f>IF(Table2[[#This Row],[Customer Segment]]=Introduction!$D$45,1,0)</f>
        <v>0</v>
      </c>
      <c r="P1484" s="48">
        <f>IF(Table2[[#This Row],[Customer Segment]]=Introduction!$D$42,1,0)</f>
        <v>0</v>
      </c>
      <c r="Q1484" s="48">
        <f>IF(Table2[[#This Row],[Customer Segment]]=Introduction!$D$44,1,0)</f>
        <v>0</v>
      </c>
      <c r="R1484" s="41">
        <v>8.34</v>
      </c>
      <c r="S14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customFormat="1" x14ac:dyDescent="0.2">
      <c r="A1485" s="1" t="s">
        <v>92</v>
      </c>
      <c r="B1485" s="1" t="s">
        <v>14</v>
      </c>
      <c r="C1485" s="1" t="s">
        <v>70</v>
      </c>
      <c r="D1485" s="46">
        <v>0.06</v>
      </c>
      <c r="E1485" s="46">
        <v>2.94</v>
      </c>
      <c r="F1485" s="46">
        <v>0.96</v>
      </c>
      <c r="G1485" s="46">
        <v>0.57999999999999996</v>
      </c>
      <c r="H1485" s="46">
        <v>-8.8759999999999994</v>
      </c>
      <c r="I1485" s="49">
        <f>IF(Table2[[#This Row],[Order Priority]]=Introduction!$B$42,1,0)</f>
        <v>0</v>
      </c>
      <c r="J1485" s="49">
        <f>IF(Table2[[#This Row],[Order Priority]]=Introduction!$B$43,1,0)</f>
        <v>0</v>
      </c>
      <c r="K1485" s="49">
        <f>IF(Table2[[#This Row],[Order Priority]]=Introduction!$B$44,1,0)</f>
        <v>0</v>
      </c>
      <c r="L1485" s="49">
        <f>IF(Table2[[#This Row],[Order Priority]]=Introduction!$B$45,1,0)</f>
        <v>1</v>
      </c>
      <c r="M1485" s="49">
        <f>IF(Table2[[#This Row],[Ship Mode]]=Introduction!$C$42,1,0)</f>
        <v>0</v>
      </c>
      <c r="N1485" s="48">
        <f>IF(Table2[[#This Row],[Ship Mode]]=Introduction!$C$44,1,0)</f>
        <v>1</v>
      </c>
      <c r="O1485" s="48">
        <f>IF(Table2[[#This Row],[Customer Segment]]=Introduction!$D$45,1,0)</f>
        <v>0</v>
      </c>
      <c r="P1485" s="48">
        <f>IF(Table2[[#This Row],[Customer Segment]]=Introduction!$D$42,1,0)</f>
        <v>0</v>
      </c>
      <c r="Q1485" s="48">
        <f>IF(Table2[[#This Row],[Customer Segment]]=Introduction!$D$44,1,0)</f>
        <v>0</v>
      </c>
      <c r="R1485" s="38">
        <v>8.7899999999999991</v>
      </c>
      <c r="S14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customFormat="1" x14ac:dyDescent="0.2">
      <c r="A1486" s="1" t="s">
        <v>92</v>
      </c>
      <c r="B1486" s="1" t="s">
        <v>14</v>
      </c>
      <c r="C1486" s="1" t="s">
        <v>70</v>
      </c>
      <c r="D1486" s="44">
        <v>0.04</v>
      </c>
      <c r="E1486" s="44">
        <v>62.05</v>
      </c>
      <c r="F1486" s="44">
        <v>3.99</v>
      </c>
      <c r="G1486" s="44">
        <v>0.55000000000000004</v>
      </c>
      <c r="H1486" s="44">
        <v>1644.0768</v>
      </c>
      <c r="I1486" s="49">
        <f>IF(Table2[[#This Row],[Order Priority]]=Introduction!$B$42,1,0)</f>
        <v>0</v>
      </c>
      <c r="J1486" s="49">
        <f>IF(Table2[[#This Row],[Order Priority]]=Introduction!$B$43,1,0)</f>
        <v>0</v>
      </c>
      <c r="K1486" s="49">
        <f>IF(Table2[[#This Row],[Order Priority]]=Introduction!$B$44,1,0)</f>
        <v>0</v>
      </c>
      <c r="L1486" s="49">
        <f>IF(Table2[[#This Row],[Order Priority]]=Introduction!$B$45,1,0)</f>
        <v>1</v>
      </c>
      <c r="M1486" s="49">
        <f>IF(Table2[[#This Row],[Ship Mode]]=Introduction!$C$42,1,0)</f>
        <v>0</v>
      </c>
      <c r="N1486" s="48">
        <f>IF(Table2[[#This Row],[Ship Mode]]=Introduction!$C$44,1,0)</f>
        <v>1</v>
      </c>
      <c r="O1486" s="48">
        <f>IF(Table2[[#This Row],[Customer Segment]]=Introduction!$D$45,1,0)</f>
        <v>0</v>
      </c>
      <c r="P1486" s="48">
        <f>IF(Table2[[#This Row],[Customer Segment]]=Introduction!$D$42,1,0)</f>
        <v>0</v>
      </c>
      <c r="Q1486" s="48">
        <f>IF(Table2[[#This Row],[Customer Segment]]=Introduction!$D$44,1,0)</f>
        <v>0</v>
      </c>
      <c r="R1486" s="41">
        <v>2382.7199999999998</v>
      </c>
      <c r="S14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customFormat="1" x14ac:dyDescent="0.2">
      <c r="A1487" s="1" t="s">
        <v>46</v>
      </c>
      <c r="B1487" s="1" t="s">
        <v>14</v>
      </c>
      <c r="C1487" s="1" t="s">
        <v>70</v>
      </c>
      <c r="D1487" s="46">
        <v>7.0000000000000007E-2</v>
      </c>
      <c r="E1487" s="46">
        <v>34.54</v>
      </c>
      <c r="F1487" s="46">
        <v>14.72</v>
      </c>
      <c r="G1487" s="46">
        <v>0.37</v>
      </c>
      <c r="H1487" s="46">
        <v>-20.182259999999999</v>
      </c>
      <c r="I1487" s="49">
        <f>IF(Table2[[#This Row],[Order Priority]]=Introduction!$B$42,1,0)</f>
        <v>0</v>
      </c>
      <c r="J1487" s="49">
        <f>IF(Table2[[#This Row],[Order Priority]]=Introduction!$B$43,1,0)</f>
        <v>0</v>
      </c>
      <c r="K1487" s="49">
        <f>IF(Table2[[#This Row],[Order Priority]]=Introduction!$B$44,1,0)</f>
        <v>0</v>
      </c>
      <c r="L1487" s="49">
        <f>IF(Table2[[#This Row],[Order Priority]]=Introduction!$B$45,1,0)</f>
        <v>0</v>
      </c>
      <c r="M1487" s="49">
        <f>IF(Table2[[#This Row],[Ship Mode]]=Introduction!$C$42,1,0)</f>
        <v>0</v>
      </c>
      <c r="N1487" s="48">
        <f>IF(Table2[[#This Row],[Ship Mode]]=Introduction!$C$44,1,0)</f>
        <v>1</v>
      </c>
      <c r="O1487" s="48">
        <f>IF(Table2[[#This Row],[Customer Segment]]=Introduction!$D$45,1,0)</f>
        <v>0</v>
      </c>
      <c r="P1487" s="48">
        <f>IF(Table2[[#This Row],[Customer Segment]]=Introduction!$D$42,1,0)</f>
        <v>0</v>
      </c>
      <c r="Q1487" s="48">
        <f>IF(Table2[[#This Row],[Customer Segment]]=Introduction!$D$44,1,0)</f>
        <v>0</v>
      </c>
      <c r="R1487" s="38">
        <v>574.97</v>
      </c>
      <c r="S14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customFormat="1" x14ac:dyDescent="0.2">
      <c r="A1488" s="1" t="s">
        <v>46</v>
      </c>
      <c r="B1488" s="1" t="s">
        <v>14</v>
      </c>
      <c r="C1488" s="1" t="s">
        <v>70</v>
      </c>
      <c r="D1488" s="44">
        <v>0.02</v>
      </c>
      <c r="E1488" s="44">
        <v>12.28</v>
      </c>
      <c r="F1488" s="44">
        <v>6.47</v>
      </c>
      <c r="G1488" s="44">
        <v>0.38</v>
      </c>
      <c r="H1488" s="44">
        <v>-156.97219999999999</v>
      </c>
      <c r="I1488" s="49">
        <f>IF(Table2[[#This Row],[Order Priority]]=Introduction!$B$42,1,0)</f>
        <v>0</v>
      </c>
      <c r="J1488" s="49">
        <f>IF(Table2[[#This Row],[Order Priority]]=Introduction!$B$43,1,0)</f>
        <v>0</v>
      </c>
      <c r="K1488" s="49">
        <f>IF(Table2[[#This Row],[Order Priority]]=Introduction!$B$44,1,0)</f>
        <v>0</v>
      </c>
      <c r="L1488" s="49">
        <f>IF(Table2[[#This Row],[Order Priority]]=Introduction!$B$45,1,0)</f>
        <v>0</v>
      </c>
      <c r="M1488" s="49">
        <f>IF(Table2[[#This Row],[Ship Mode]]=Introduction!$C$42,1,0)</f>
        <v>0</v>
      </c>
      <c r="N1488" s="48">
        <f>IF(Table2[[#This Row],[Ship Mode]]=Introduction!$C$44,1,0)</f>
        <v>1</v>
      </c>
      <c r="O1488" s="48">
        <f>IF(Table2[[#This Row],[Customer Segment]]=Introduction!$D$45,1,0)</f>
        <v>0</v>
      </c>
      <c r="P1488" s="48">
        <f>IF(Table2[[#This Row],[Customer Segment]]=Introduction!$D$42,1,0)</f>
        <v>0</v>
      </c>
      <c r="Q1488" s="48">
        <f>IF(Table2[[#This Row],[Customer Segment]]=Introduction!$D$44,1,0)</f>
        <v>0</v>
      </c>
      <c r="R1488" s="41">
        <v>115.22</v>
      </c>
      <c r="S14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customFormat="1" x14ac:dyDescent="0.2">
      <c r="A1489" s="1" t="s">
        <v>46</v>
      </c>
      <c r="B1489" s="1" t="s">
        <v>63</v>
      </c>
      <c r="C1489" s="1" t="s">
        <v>70</v>
      </c>
      <c r="D1489" s="46">
        <v>0.06</v>
      </c>
      <c r="E1489" s="46">
        <v>34.58</v>
      </c>
      <c r="F1489" s="46">
        <v>8.99</v>
      </c>
      <c r="G1489" s="46">
        <v>0.56000000000000005</v>
      </c>
      <c r="H1489" s="46">
        <v>384.5043</v>
      </c>
      <c r="I1489" s="49">
        <f>IF(Table2[[#This Row],[Order Priority]]=Introduction!$B$42,1,0)</f>
        <v>0</v>
      </c>
      <c r="J1489" s="49">
        <f>IF(Table2[[#This Row],[Order Priority]]=Introduction!$B$43,1,0)</f>
        <v>0</v>
      </c>
      <c r="K1489" s="49">
        <f>IF(Table2[[#This Row],[Order Priority]]=Introduction!$B$44,1,0)</f>
        <v>0</v>
      </c>
      <c r="L1489" s="49">
        <f>IF(Table2[[#This Row],[Order Priority]]=Introduction!$B$45,1,0)</f>
        <v>0</v>
      </c>
      <c r="M1489" s="49">
        <f>IF(Table2[[#This Row],[Ship Mode]]=Introduction!$C$42,1,0)</f>
        <v>0</v>
      </c>
      <c r="N1489" s="48">
        <f>IF(Table2[[#This Row],[Ship Mode]]=Introduction!$C$44,1,0)</f>
        <v>0</v>
      </c>
      <c r="O1489" s="48">
        <f>IF(Table2[[#This Row],[Customer Segment]]=Introduction!$D$45,1,0)</f>
        <v>0</v>
      </c>
      <c r="P1489" s="48">
        <f>IF(Table2[[#This Row],[Customer Segment]]=Introduction!$D$42,1,0)</f>
        <v>0</v>
      </c>
      <c r="Q1489" s="48">
        <f>IF(Table2[[#This Row],[Customer Segment]]=Introduction!$D$44,1,0)</f>
        <v>0</v>
      </c>
      <c r="R1489" s="38">
        <v>456.58</v>
      </c>
      <c r="S14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customFormat="1" x14ac:dyDescent="0.2">
      <c r="A1490" s="1" t="s">
        <v>1</v>
      </c>
      <c r="B1490" s="1" t="s">
        <v>14</v>
      </c>
      <c r="C1490" s="1" t="s">
        <v>15</v>
      </c>
      <c r="D1490" s="44">
        <v>0.1</v>
      </c>
      <c r="E1490" s="44">
        <v>1.89</v>
      </c>
      <c r="F1490" s="44">
        <v>0.76</v>
      </c>
      <c r="G1490" s="44">
        <v>0.83</v>
      </c>
      <c r="H1490" s="44">
        <v>-40.432000000000002</v>
      </c>
      <c r="I1490" s="49">
        <f>IF(Table2[[#This Row],[Order Priority]]=Introduction!$B$42,1,0)</f>
        <v>1</v>
      </c>
      <c r="J1490" s="49">
        <f>IF(Table2[[#This Row],[Order Priority]]=Introduction!$B$43,1,0)</f>
        <v>0</v>
      </c>
      <c r="K1490" s="49">
        <f>IF(Table2[[#This Row],[Order Priority]]=Introduction!$B$44,1,0)</f>
        <v>0</v>
      </c>
      <c r="L1490" s="49">
        <f>IF(Table2[[#This Row],[Order Priority]]=Introduction!$B$45,1,0)</f>
        <v>0</v>
      </c>
      <c r="M1490" s="49">
        <f>IF(Table2[[#This Row],[Ship Mode]]=Introduction!$C$42,1,0)</f>
        <v>0</v>
      </c>
      <c r="N1490" s="48">
        <f>IF(Table2[[#This Row],[Ship Mode]]=Introduction!$C$44,1,0)</f>
        <v>1</v>
      </c>
      <c r="O1490" s="48">
        <f>IF(Table2[[#This Row],[Customer Segment]]=Introduction!$D$45,1,0)</f>
        <v>0</v>
      </c>
      <c r="P1490" s="48">
        <f>IF(Table2[[#This Row],[Customer Segment]]=Introduction!$D$42,1,0)</f>
        <v>1</v>
      </c>
      <c r="Q1490" s="48">
        <f>IF(Table2[[#This Row],[Customer Segment]]=Introduction!$D$44,1,0)</f>
        <v>0</v>
      </c>
      <c r="R1490" s="41">
        <v>36.72</v>
      </c>
      <c r="S14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customFormat="1" x14ac:dyDescent="0.2">
      <c r="A1491" s="1" t="s">
        <v>13</v>
      </c>
      <c r="B1491" s="1" t="s">
        <v>14</v>
      </c>
      <c r="C1491" s="1" t="s">
        <v>3</v>
      </c>
      <c r="D1491" s="46">
        <v>0.04</v>
      </c>
      <c r="E1491" s="46">
        <v>10.98</v>
      </c>
      <c r="F1491" s="46">
        <v>3.99</v>
      </c>
      <c r="G1491" s="46">
        <v>0.57999999999999996</v>
      </c>
      <c r="H1491" s="46">
        <v>481.03199999999998</v>
      </c>
      <c r="I1491" s="49">
        <f>IF(Table2[[#This Row],[Order Priority]]=Introduction!$B$42,1,0)</f>
        <v>0</v>
      </c>
      <c r="J1491" s="49">
        <f>IF(Table2[[#This Row],[Order Priority]]=Introduction!$B$43,1,0)</f>
        <v>1</v>
      </c>
      <c r="K1491" s="49">
        <f>IF(Table2[[#This Row],[Order Priority]]=Introduction!$B$44,1,0)</f>
        <v>0</v>
      </c>
      <c r="L1491" s="49">
        <f>IF(Table2[[#This Row],[Order Priority]]=Introduction!$B$45,1,0)</f>
        <v>0</v>
      </c>
      <c r="M1491" s="49">
        <f>IF(Table2[[#This Row],[Ship Mode]]=Introduction!$C$42,1,0)</f>
        <v>0</v>
      </c>
      <c r="N1491" s="48">
        <f>IF(Table2[[#This Row],[Ship Mode]]=Introduction!$C$44,1,0)</f>
        <v>1</v>
      </c>
      <c r="O1491" s="48">
        <f>IF(Table2[[#This Row],[Customer Segment]]=Introduction!$D$45,1,0)</f>
        <v>1</v>
      </c>
      <c r="P1491" s="48">
        <f>IF(Table2[[#This Row],[Customer Segment]]=Introduction!$D$42,1,0)</f>
        <v>0</v>
      </c>
      <c r="Q1491" s="48">
        <f>IF(Table2[[#This Row],[Customer Segment]]=Introduction!$D$44,1,0)</f>
        <v>0</v>
      </c>
      <c r="R1491" s="38">
        <v>172.22</v>
      </c>
      <c r="S14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customFormat="1" x14ac:dyDescent="0.2">
      <c r="A1492" s="1" t="s">
        <v>13</v>
      </c>
      <c r="B1492" s="1" t="s">
        <v>63</v>
      </c>
      <c r="C1492" s="1" t="s">
        <v>15</v>
      </c>
      <c r="D1492" s="44">
        <v>0.05</v>
      </c>
      <c r="E1492" s="44">
        <v>39.99</v>
      </c>
      <c r="F1492" s="44">
        <v>10.25</v>
      </c>
      <c r="G1492" s="44">
        <v>0.55000000000000004</v>
      </c>
      <c r="H1492" s="44">
        <v>4.29</v>
      </c>
      <c r="I1492" s="49">
        <f>IF(Table2[[#This Row],[Order Priority]]=Introduction!$B$42,1,0)</f>
        <v>0</v>
      </c>
      <c r="J1492" s="49">
        <f>IF(Table2[[#This Row],[Order Priority]]=Introduction!$B$43,1,0)</f>
        <v>1</v>
      </c>
      <c r="K1492" s="49">
        <f>IF(Table2[[#This Row],[Order Priority]]=Introduction!$B$44,1,0)</f>
        <v>0</v>
      </c>
      <c r="L1492" s="49">
        <f>IF(Table2[[#This Row],[Order Priority]]=Introduction!$B$45,1,0)</f>
        <v>0</v>
      </c>
      <c r="M1492" s="49">
        <f>IF(Table2[[#This Row],[Ship Mode]]=Introduction!$C$42,1,0)</f>
        <v>0</v>
      </c>
      <c r="N1492" s="48">
        <f>IF(Table2[[#This Row],[Ship Mode]]=Introduction!$C$44,1,0)</f>
        <v>0</v>
      </c>
      <c r="O1492" s="48">
        <f>IF(Table2[[#This Row],[Customer Segment]]=Introduction!$D$45,1,0)</f>
        <v>0</v>
      </c>
      <c r="P1492" s="48">
        <f>IF(Table2[[#This Row],[Customer Segment]]=Introduction!$D$42,1,0)</f>
        <v>1</v>
      </c>
      <c r="Q1492" s="48">
        <f>IF(Table2[[#This Row],[Customer Segment]]=Introduction!$D$44,1,0)</f>
        <v>0</v>
      </c>
      <c r="R1492" s="41">
        <v>130.91</v>
      </c>
      <c r="S14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customFormat="1" x14ac:dyDescent="0.2">
      <c r="A1493" s="1" t="s">
        <v>92</v>
      </c>
      <c r="B1493" s="1" t="s">
        <v>63</v>
      </c>
      <c r="C1493" s="1" t="s">
        <v>70</v>
      </c>
      <c r="D1493" s="46">
        <v>0.1</v>
      </c>
      <c r="E1493" s="46">
        <v>3.36</v>
      </c>
      <c r="F1493" s="46">
        <v>6.27</v>
      </c>
      <c r="G1493" s="46">
        <v>0.4</v>
      </c>
      <c r="H1493" s="46">
        <v>-67.0565</v>
      </c>
      <c r="I1493" s="49">
        <f>IF(Table2[[#This Row],[Order Priority]]=Introduction!$B$42,1,0)</f>
        <v>0</v>
      </c>
      <c r="J1493" s="49">
        <f>IF(Table2[[#This Row],[Order Priority]]=Introduction!$B$43,1,0)</f>
        <v>0</v>
      </c>
      <c r="K1493" s="49">
        <f>IF(Table2[[#This Row],[Order Priority]]=Introduction!$B$44,1,0)</f>
        <v>0</v>
      </c>
      <c r="L1493" s="49">
        <f>IF(Table2[[#This Row],[Order Priority]]=Introduction!$B$45,1,0)</f>
        <v>1</v>
      </c>
      <c r="M1493" s="49">
        <f>IF(Table2[[#This Row],[Ship Mode]]=Introduction!$C$42,1,0)</f>
        <v>0</v>
      </c>
      <c r="N1493" s="48">
        <f>IF(Table2[[#This Row],[Ship Mode]]=Introduction!$C$44,1,0)</f>
        <v>0</v>
      </c>
      <c r="O1493" s="48">
        <f>IF(Table2[[#This Row],[Customer Segment]]=Introduction!$D$45,1,0)</f>
        <v>0</v>
      </c>
      <c r="P1493" s="48">
        <f>IF(Table2[[#This Row],[Customer Segment]]=Introduction!$D$42,1,0)</f>
        <v>0</v>
      </c>
      <c r="Q1493" s="48">
        <f>IF(Table2[[#This Row],[Customer Segment]]=Introduction!$D$44,1,0)</f>
        <v>0</v>
      </c>
      <c r="R1493" s="38">
        <v>20.87</v>
      </c>
      <c r="S14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customFormat="1" x14ac:dyDescent="0.2">
      <c r="A1494" s="1" t="s">
        <v>92</v>
      </c>
      <c r="B1494" s="1" t="s">
        <v>14</v>
      </c>
      <c r="C1494" s="1" t="s">
        <v>70</v>
      </c>
      <c r="D1494" s="44">
        <v>7.0000000000000007E-2</v>
      </c>
      <c r="E1494" s="44">
        <v>12.28</v>
      </c>
      <c r="F1494" s="44">
        <v>4.8600000000000003</v>
      </c>
      <c r="G1494" s="44">
        <v>0.38</v>
      </c>
      <c r="H1494" s="44">
        <v>-7.94</v>
      </c>
      <c r="I1494" s="49">
        <f>IF(Table2[[#This Row],[Order Priority]]=Introduction!$B$42,1,0)</f>
        <v>0</v>
      </c>
      <c r="J1494" s="49">
        <f>IF(Table2[[#This Row],[Order Priority]]=Introduction!$B$43,1,0)</f>
        <v>0</v>
      </c>
      <c r="K1494" s="49">
        <f>IF(Table2[[#This Row],[Order Priority]]=Introduction!$B$44,1,0)</f>
        <v>0</v>
      </c>
      <c r="L1494" s="49">
        <f>IF(Table2[[#This Row],[Order Priority]]=Introduction!$B$45,1,0)</f>
        <v>1</v>
      </c>
      <c r="M1494" s="49">
        <f>IF(Table2[[#This Row],[Ship Mode]]=Introduction!$C$42,1,0)</f>
        <v>0</v>
      </c>
      <c r="N1494" s="48">
        <f>IF(Table2[[#This Row],[Ship Mode]]=Introduction!$C$44,1,0)</f>
        <v>1</v>
      </c>
      <c r="O1494" s="48">
        <f>IF(Table2[[#This Row],[Customer Segment]]=Introduction!$D$45,1,0)</f>
        <v>0</v>
      </c>
      <c r="P1494" s="48">
        <f>IF(Table2[[#This Row],[Customer Segment]]=Introduction!$D$42,1,0)</f>
        <v>0</v>
      </c>
      <c r="Q1494" s="48">
        <f>IF(Table2[[#This Row],[Customer Segment]]=Introduction!$D$44,1,0)</f>
        <v>0</v>
      </c>
      <c r="R1494" s="41">
        <v>25.7</v>
      </c>
      <c r="S14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customFormat="1" x14ac:dyDescent="0.2">
      <c r="A1495" s="1" t="s">
        <v>92</v>
      </c>
      <c r="B1495" s="1" t="s">
        <v>14</v>
      </c>
      <c r="C1495" s="1" t="s">
        <v>70</v>
      </c>
      <c r="D1495" s="46">
        <v>0.09</v>
      </c>
      <c r="E1495" s="46">
        <v>20.99</v>
      </c>
      <c r="F1495" s="46">
        <v>0.99</v>
      </c>
      <c r="G1495" s="46">
        <v>0.56999999999999995</v>
      </c>
      <c r="H1495" s="46">
        <v>122.292</v>
      </c>
      <c r="I1495" s="49">
        <f>IF(Table2[[#This Row],[Order Priority]]=Introduction!$B$42,1,0)</f>
        <v>0</v>
      </c>
      <c r="J1495" s="49">
        <f>IF(Table2[[#This Row],[Order Priority]]=Introduction!$B$43,1,0)</f>
        <v>0</v>
      </c>
      <c r="K1495" s="49">
        <f>IF(Table2[[#This Row],[Order Priority]]=Introduction!$B$44,1,0)</f>
        <v>0</v>
      </c>
      <c r="L1495" s="49">
        <f>IF(Table2[[#This Row],[Order Priority]]=Introduction!$B$45,1,0)</f>
        <v>1</v>
      </c>
      <c r="M1495" s="49">
        <f>IF(Table2[[#This Row],[Ship Mode]]=Introduction!$C$42,1,0)</f>
        <v>0</v>
      </c>
      <c r="N1495" s="48">
        <f>IF(Table2[[#This Row],[Ship Mode]]=Introduction!$C$44,1,0)</f>
        <v>1</v>
      </c>
      <c r="O1495" s="48">
        <f>IF(Table2[[#This Row],[Customer Segment]]=Introduction!$D$45,1,0)</f>
        <v>0</v>
      </c>
      <c r="P1495" s="48">
        <f>IF(Table2[[#This Row],[Customer Segment]]=Introduction!$D$42,1,0)</f>
        <v>0</v>
      </c>
      <c r="Q1495" s="48">
        <f>IF(Table2[[#This Row],[Customer Segment]]=Introduction!$D$44,1,0)</f>
        <v>0</v>
      </c>
      <c r="R1495" s="38">
        <v>229.57</v>
      </c>
      <c r="S14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customFormat="1" x14ac:dyDescent="0.2">
      <c r="A1496" s="1" t="s">
        <v>46</v>
      </c>
      <c r="B1496" s="1" t="s">
        <v>63</v>
      </c>
      <c r="C1496" s="1" t="s">
        <v>70</v>
      </c>
      <c r="D1496" s="44">
        <v>0</v>
      </c>
      <c r="E1496" s="44">
        <v>73.98</v>
      </c>
      <c r="F1496" s="44">
        <v>12.14</v>
      </c>
      <c r="G1496" s="44">
        <v>0.67</v>
      </c>
      <c r="H1496" s="44">
        <v>326.25</v>
      </c>
      <c r="I1496" s="49">
        <f>IF(Table2[[#This Row],[Order Priority]]=Introduction!$B$42,1,0)</f>
        <v>0</v>
      </c>
      <c r="J1496" s="49">
        <f>IF(Table2[[#This Row],[Order Priority]]=Introduction!$B$43,1,0)</f>
        <v>0</v>
      </c>
      <c r="K1496" s="49">
        <f>IF(Table2[[#This Row],[Order Priority]]=Introduction!$B$44,1,0)</f>
        <v>0</v>
      </c>
      <c r="L1496" s="49">
        <f>IF(Table2[[#This Row],[Order Priority]]=Introduction!$B$45,1,0)</f>
        <v>0</v>
      </c>
      <c r="M1496" s="49">
        <f>IF(Table2[[#This Row],[Ship Mode]]=Introduction!$C$42,1,0)</f>
        <v>0</v>
      </c>
      <c r="N1496" s="48">
        <f>IF(Table2[[#This Row],[Ship Mode]]=Introduction!$C$44,1,0)</f>
        <v>0</v>
      </c>
      <c r="O1496" s="48">
        <f>IF(Table2[[#This Row],[Customer Segment]]=Introduction!$D$45,1,0)</f>
        <v>0</v>
      </c>
      <c r="P1496" s="48">
        <f>IF(Table2[[#This Row],[Customer Segment]]=Introduction!$D$42,1,0)</f>
        <v>0</v>
      </c>
      <c r="Q1496" s="48">
        <f>IF(Table2[[#This Row],[Customer Segment]]=Introduction!$D$44,1,0)</f>
        <v>0</v>
      </c>
      <c r="R1496" s="41">
        <v>1300.81</v>
      </c>
      <c r="S14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customFormat="1" x14ac:dyDescent="0.2">
      <c r="A1497" s="1" t="s">
        <v>13</v>
      </c>
      <c r="B1497" s="1" t="s">
        <v>2</v>
      </c>
      <c r="C1497" s="1" t="s">
        <v>70</v>
      </c>
      <c r="D1497" s="46">
        <v>7.0000000000000007E-2</v>
      </c>
      <c r="E1497" s="46">
        <v>300.98</v>
      </c>
      <c r="F1497" s="46">
        <v>64.73</v>
      </c>
      <c r="G1497" s="46">
        <v>0.56000000000000005</v>
      </c>
      <c r="H1497" s="46">
        <v>1399.64</v>
      </c>
      <c r="I1497" s="49">
        <f>IF(Table2[[#This Row],[Order Priority]]=Introduction!$B$42,1,0)</f>
        <v>0</v>
      </c>
      <c r="J1497" s="49">
        <f>IF(Table2[[#This Row],[Order Priority]]=Introduction!$B$43,1,0)</f>
        <v>1</v>
      </c>
      <c r="K1497" s="49">
        <f>IF(Table2[[#This Row],[Order Priority]]=Introduction!$B$44,1,0)</f>
        <v>0</v>
      </c>
      <c r="L1497" s="49">
        <f>IF(Table2[[#This Row],[Order Priority]]=Introduction!$B$45,1,0)</f>
        <v>0</v>
      </c>
      <c r="M1497" s="49">
        <f>IF(Table2[[#This Row],[Ship Mode]]=Introduction!$C$42,1,0)</f>
        <v>1</v>
      </c>
      <c r="N1497" s="48">
        <f>IF(Table2[[#This Row],[Ship Mode]]=Introduction!$C$44,1,0)</f>
        <v>0</v>
      </c>
      <c r="O1497" s="48">
        <f>IF(Table2[[#This Row],[Customer Segment]]=Introduction!$D$45,1,0)</f>
        <v>0</v>
      </c>
      <c r="P1497" s="48">
        <f>IF(Table2[[#This Row],[Customer Segment]]=Introduction!$D$42,1,0)</f>
        <v>0</v>
      </c>
      <c r="Q1497" s="48">
        <f>IF(Table2[[#This Row],[Customer Segment]]=Introduction!$D$44,1,0)</f>
        <v>0</v>
      </c>
      <c r="R1497" s="38">
        <v>4285.5600000000004</v>
      </c>
      <c r="S14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customFormat="1" x14ac:dyDescent="0.2">
      <c r="A1498" s="1" t="s">
        <v>13</v>
      </c>
      <c r="B1498" s="1" t="s">
        <v>2</v>
      </c>
      <c r="C1498" s="1" t="s">
        <v>70</v>
      </c>
      <c r="D1498" s="44">
        <v>0.01</v>
      </c>
      <c r="E1498" s="44">
        <v>20.98</v>
      </c>
      <c r="F1498" s="44">
        <v>45</v>
      </c>
      <c r="G1498" s="44">
        <v>0.61</v>
      </c>
      <c r="H1498" s="44">
        <v>232.642</v>
      </c>
      <c r="I1498" s="49">
        <f>IF(Table2[[#This Row],[Order Priority]]=Introduction!$B$42,1,0)</f>
        <v>0</v>
      </c>
      <c r="J1498" s="49">
        <f>IF(Table2[[#This Row],[Order Priority]]=Introduction!$B$43,1,0)</f>
        <v>1</v>
      </c>
      <c r="K1498" s="49">
        <f>IF(Table2[[#This Row],[Order Priority]]=Introduction!$B$44,1,0)</f>
        <v>0</v>
      </c>
      <c r="L1498" s="49">
        <f>IF(Table2[[#This Row],[Order Priority]]=Introduction!$B$45,1,0)</f>
        <v>0</v>
      </c>
      <c r="M1498" s="49">
        <f>IF(Table2[[#This Row],[Ship Mode]]=Introduction!$C$42,1,0)</f>
        <v>1</v>
      </c>
      <c r="N1498" s="48">
        <f>IF(Table2[[#This Row],[Ship Mode]]=Introduction!$C$44,1,0)</f>
        <v>0</v>
      </c>
      <c r="O1498" s="48">
        <f>IF(Table2[[#This Row],[Customer Segment]]=Introduction!$D$45,1,0)</f>
        <v>0</v>
      </c>
      <c r="P1498" s="48">
        <f>IF(Table2[[#This Row],[Customer Segment]]=Introduction!$D$42,1,0)</f>
        <v>0</v>
      </c>
      <c r="Q1498" s="48">
        <f>IF(Table2[[#This Row],[Customer Segment]]=Introduction!$D$44,1,0)</f>
        <v>0</v>
      </c>
      <c r="R1498" s="41">
        <v>631.37</v>
      </c>
      <c r="S14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customFormat="1" x14ac:dyDescent="0.2">
      <c r="A1499" s="1" t="s">
        <v>13</v>
      </c>
      <c r="B1499" s="1" t="s">
        <v>14</v>
      </c>
      <c r="C1499" s="1" t="s">
        <v>15</v>
      </c>
      <c r="D1499" s="46">
        <v>7.0000000000000007E-2</v>
      </c>
      <c r="E1499" s="46">
        <v>155.06</v>
      </c>
      <c r="F1499" s="46">
        <v>7.07</v>
      </c>
      <c r="G1499" s="46">
        <v>0.59</v>
      </c>
      <c r="H1499" s="46">
        <v>-121.75</v>
      </c>
      <c r="I1499" s="49">
        <f>IF(Table2[[#This Row],[Order Priority]]=Introduction!$B$42,1,0)</f>
        <v>0</v>
      </c>
      <c r="J1499" s="49">
        <f>IF(Table2[[#This Row],[Order Priority]]=Introduction!$B$43,1,0)</f>
        <v>1</v>
      </c>
      <c r="K1499" s="49">
        <f>IF(Table2[[#This Row],[Order Priority]]=Introduction!$B$44,1,0)</f>
        <v>0</v>
      </c>
      <c r="L1499" s="49">
        <f>IF(Table2[[#This Row],[Order Priority]]=Introduction!$B$45,1,0)</f>
        <v>0</v>
      </c>
      <c r="M1499" s="49">
        <f>IF(Table2[[#This Row],[Ship Mode]]=Introduction!$C$42,1,0)</f>
        <v>0</v>
      </c>
      <c r="N1499" s="48">
        <f>IF(Table2[[#This Row],[Ship Mode]]=Introduction!$C$44,1,0)</f>
        <v>1</v>
      </c>
      <c r="O1499" s="48">
        <f>IF(Table2[[#This Row],[Customer Segment]]=Introduction!$D$45,1,0)</f>
        <v>0</v>
      </c>
      <c r="P1499" s="48">
        <f>IF(Table2[[#This Row],[Customer Segment]]=Introduction!$D$42,1,0)</f>
        <v>1</v>
      </c>
      <c r="Q1499" s="48">
        <f>IF(Table2[[#This Row],[Customer Segment]]=Introduction!$D$44,1,0)</f>
        <v>0</v>
      </c>
      <c r="R1499" s="38">
        <v>2039.07</v>
      </c>
      <c r="S14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customFormat="1" x14ac:dyDescent="0.2">
      <c r="A1500" s="1" t="s">
        <v>13</v>
      </c>
      <c r="B1500" s="1" t="s">
        <v>14</v>
      </c>
      <c r="C1500" s="1" t="s">
        <v>15</v>
      </c>
      <c r="D1500" s="44">
        <v>7.0000000000000007E-2</v>
      </c>
      <c r="E1500" s="44">
        <v>155.06</v>
      </c>
      <c r="F1500" s="44">
        <v>7.07</v>
      </c>
      <c r="G1500" s="44">
        <v>0.59</v>
      </c>
      <c r="H1500" s="44">
        <v>24.35</v>
      </c>
      <c r="I1500" s="49">
        <f>IF(Table2[[#This Row],[Order Priority]]=Introduction!$B$42,1,0)</f>
        <v>0</v>
      </c>
      <c r="J1500" s="49">
        <f>IF(Table2[[#This Row],[Order Priority]]=Introduction!$B$43,1,0)</f>
        <v>1</v>
      </c>
      <c r="K1500" s="49">
        <f>IF(Table2[[#This Row],[Order Priority]]=Introduction!$B$44,1,0)</f>
        <v>0</v>
      </c>
      <c r="L1500" s="49">
        <f>IF(Table2[[#This Row],[Order Priority]]=Introduction!$B$45,1,0)</f>
        <v>0</v>
      </c>
      <c r="M1500" s="49">
        <f>IF(Table2[[#This Row],[Ship Mode]]=Introduction!$C$42,1,0)</f>
        <v>0</v>
      </c>
      <c r="N1500" s="48">
        <f>IF(Table2[[#This Row],[Ship Mode]]=Introduction!$C$44,1,0)</f>
        <v>1</v>
      </c>
      <c r="O1500" s="48">
        <f>IF(Table2[[#This Row],[Customer Segment]]=Introduction!$D$45,1,0)</f>
        <v>0</v>
      </c>
      <c r="P1500" s="48">
        <f>IF(Table2[[#This Row],[Customer Segment]]=Introduction!$D$42,1,0)</f>
        <v>1</v>
      </c>
      <c r="Q1500" s="48">
        <f>IF(Table2[[#This Row],[Customer Segment]]=Introduction!$D$44,1,0)</f>
        <v>0</v>
      </c>
      <c r="R1500" s="41">
        <v>436.94</v>
      </c>
      <c r="S15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customFormat="1" x14ac:dyDescent="0.2">
      <c r="A1501" s="1" t="s">
        <v>92</v>
      </c>
      <c r="B1501" s="1" t="s">
        <v>14</v>
      </c>
      <c r="C1501" s="1" t="s">
        <v>70</v>
      </c>
      <c r="D1501" s="46">
        <v>0.04</v>
      </c>
      <c r="E1501" s="46">
        <v>9.99</v>
      </c>
      <c r="F1501" s="46">
        <v>11.59</v>
      </c>
      <c r="G1501" s="46">
        <v>0.4</v>
      </c>
      <c r="H1501" s="46">
        <v>-92.32</v>
      </c>
      <c r="I1501" s="49">
        <f>IF(Table2[[#This Row],[Order Priority]]=Introduction!$B$42,1,0)</f>
        <v>0</v>
      </c>
      <c r="J1501" s="49">
        <f>IF(Table2[[#This Row],[Order Priority]]=Introduction!$B$43,1,0)</f>
        <v>0</v>
      </c>
      <c r="K1501" s="49">
        <f>IF(Table2[[#This Row],[Order Priority]]=Introduction!$B$44,1,0)</f>
        <v>0</v>
      </c>
      <c r="L1501" s="49">
        <f>IF(Table2[[#This Row],[Order Priority]]=Introduction!$B$45,1,0)</f>
        <v>1</v>
      </c>
      <c r="M1501" s="49">
        <f>IF(Table2[[#This Row],[Ship Mode]]=Introduction!$C$42,1,0)</f>
        <v>0</v>
      </c>
      <c r="N1501" s="48">
        <f>IF(Table2[[#This Row],[Ship Mode]]=Introduction!$C$44,1,0)</f>
        <v>1</v>
      </c>
      <c r="O1501" s="48">
        <f>IF(Table2[[#This Row],[Customer Segment]]=Introduction!$D$45,1,0)</f>
        <v>0</v>
      </c>
      <c r="P1501" s="48">
        <f>IF(Table2[[#This Row],[Customer Segment]]=Introduction!$D$42,1,0)</f>
        <v>0</v>
      </c>
      <c r="Q1501" s="48">
        <f>IF(Table2[[#This Row],[Customer Segment]]=Introduction!$D$44,1,0)</f>
        <v>0</v>
      </c>
      <c r="R1501" s="38">
        <v>52.09</v>
      </c>
      <c r="S15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customFormat="1" x14ac:dyDescent="0.2">
      <c r="A1502" s="1" t="s">
        <v>1</v>
      </c>
      <c r="B1502" s="1" t="s">
        <v>2</v>
      </c>
      <c r="C1502" s="1" t="s">
        <v>70</v>
      </c>
      <c r="D1502" s="44">
        <v>0.09</v>
      </c>
      <c r="E1502" s="44">
        <v>58.14</v>
      </c>
      <c r="F1502" s="44">
        <v>36.61</v>
      </c>
      <c r="G1502" s="44">
        <v>0.61</v>
      </c>
      <c r="H1502" s="44">
        <v>187.41200000000001</v>
      </c>
      <c r="I1502" s="49">
        <f>IF(Table2[[#This Row],[Order Priority]]=Introduction!$B$42,1,0)</f>
        <v>1</v>
      </c>
      <c r="J1502" s="49">
        <f>IF(Table2[[#This Row],[Order Priority]]=Introduction!$B$43,1,0)</f>
        <v>0</v>
      </c>
      <c r="K1502" s="49">
        <f>IF(Table2[[#This Row],[Order Priority]]=Introduction!$B$44,1,0)</f>
        <v>0</v>
      </c>
      <c r="L1502" s="49">
        <f>IF(Table2[[#This Row],[Order Priority]]=Introduction!$B$45,1,0)</f>
        <v>0</v>
      </c>
      <c r="M1502" s="49">
        <f>IF(Table2[[#This Row],[Ship Mode]]=Introduction!$C$42,1,0)</f>
        <v>1</v>
      </c>
      <c r="N1502" s="48">
        <f>IF(Table2[[#This Row],[Ship Mode]]=Introduction!$C$44,1,0)</f>
        <v>0</v>
      </c>
      <c r="O1502" s="48">
        <f>IF(Table2[[#This Row],[Customer Segment]]=Introduction!$D$45,1,0)</f>
        <v>0</v>
      </c>
      <c r="P1502" s="48">
        <f>IF(Table2[[#This Row],[Customer Segment]]=Introduction!$D$42,1,0)</f>
        <v>0</v>
      </c>
      <c r="Q1502" s="48">
        <f>IF(Table2[[#This Row],[Customer Segment]]=Introduction!$D$44,1,0)</f>
        <v>0</v>
      </c>
      <c r="R1502" s="41">
        <v>2115.06</v>
      </c>
      <c r="S15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customFormat="1" x14ac:dyDescent="0.2">
      <c r="A1503" s="1" t="s">
        <v>1</v>
      </c>
      <c r="B1503" s="1" t="s">
        <v>2</v>
      </c>
      <c r="C1503" s="1" t="s">
        <v>47</v>
      </c>
      <c r="D1503" s="46">
        <v>0.1</v>
      </c>
      <c r="E1503" s="46">
        <v>442.14</v>
      </c>
      <c r="F1503" s="46">
        <v>14.7</v>
      </c>
      <c r="G1503" s="46">
        <v>0.56000000000000005</v>
      </c>
      <c r="H1503" s="46">
        <v>137.68794</v>
      </c>
      <c r="I1503" s="49">
        <f>IF(Table2[[#This Row],[Order Priority]]=Introduction!$B$42,1,0)</f>
        <v>1</v>
      </c>
      <c r="J1503" s="49">
        <f>IF(Table2[[#This Row],[Order Priority]]=Introduction!$B$43,1,0)</f>
        <v>0</v>
      </c>
      <c r="K1503" s="49">
        <f>IF(Table2[[#This Row],[Order Priority]]=Introduction!$B$44,1,0)</f>
        <v>0</v>
      </c>
      <c r="L1503" s="49">
        <f>IF(Table2[[#This Row],[Order Priority]]=Introduction!$B$45,1,0)</f>
        <v>0</v>
      </c>
      <c r="M1503" s="49">
        <f>IF(Table2[[#This Row],[Ship Mode]]=Introduction!$C$42,1,0)</f>
        <v>1</v>
      </c>
      <c r="N1503" s="48">
        <f>IF(Table2[[#This Row],[Ship Mode]]=Introduction!$C$44,1,0)</f>
        <v>0</v>
      </c>
      <c r="O1503" s="48">
        <f>IF(Table2[[#This Row],[Customer Segment]]=Introduction!$D$45,1,0)</f>
        <v>0</v>
      </c>
      <c r="P1503" s="48">
        <f>IF(Table2[[#This Row],[Customer Segment]]=Introduction!$D$42,1,0)</f>
        <v>0</v>
      </c>
      <c r="Q1503" s="48">
        <f>IF(Table2[[#This Row],[Customer Segment]]=Introduction!$D$44,1,0)</f>
        <v>1</v>
      </c>
      <c r="R1503" s="38">
        <v>2411.4299999999998</v>
      </c>
      <c r="S15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customFormat="1" x14ac:dyDescent="0.2">
      <c r="A1504" s="1" t="s">
        <v>13</v>
      </c>
      <c r="B1504" s="1" t="s">
        <v>2</v>
      </c>
      <c r="C1504" s="1" t="s">
        <v>15</v>
      </c>
      <c r="D1504" s="44">
        <v>0.04</v>
      </c>
      <c r="E1504" s="44">
        <v>100.98</v>
      </c>
      <c r="F1504" s="44">
        <v>35.840000000000003</v>
      </c>
      <c r="G1504" s="44">
        <v>0.62</v>
      </c>
      <c r="H1504" s="44">
        <v>-152.76</v>
      </c>
      <c r="I1504" s="49">
        <f>IF(Table2[[#This Row],[Order Priority]]=Introduction!$B$42,1,0)</f>
        <v>0</v>
      </c>
      <c r="J1504" s="49">
        <f>IF(Table2[[#This Row],[Order Priority]]=Introduction!$B$43,1,0)</f>
        <v>1</v>
      </c>
      <c r="K1504" s="49">
        <f>IF(Table2[[#This Row],[Order Priority]]=Introduction!$B$44,1,0)</f>
        <v>0</v>
      </c>
      <c r="L1504" s="49">
        <f>IF(Table2[[#This Row],[Order Priority]]=Introduction!$B$45,1,0)</f>
        <v>0</v>
      </c>
      <c r="M1504" s="49">
        <f>IF(Table2[[#This Row],[Ship Mode]]=Introduction!$C$42,1,0)</f>
        <v>1</v>
      </c>
      <c r="N1504" s="48">
        <f>IF(Table2[[#This Row],[Ship Mode]]=Introduction!$C$44,1,0)</f>
        <v>0</v>
      </c>
      <c r="O1504" s="48">
        <f>IF(Table2[[#This Row],[Customer Segment]]=Introduction!$D$45,1,0)</f>
        <v>0</v>
      </c>
      <c r="P1504" s="48">
        <f>IF(Table2[[#This Row],[Customer Segment]]=Introduction!$D$42,1,0)</f>
        <v>1</v>
      </c>
      <c r="Q1504" s="48">
        <f>IF(Table2[[#This Row],[Customer Segment]]=Introduction!$D$44,1,0)</f>
        <v>0</v>
      </c>
      <c r="R1504" s="41">
        <v>110.75</v>
      </c>
      <c r="S15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customFormat="1" x14ac:dyDescent="0.2">
      <c r="A1505" s="1" t="s">
        <v>13</v>
      </c>
      <c r="B1505" s="1" t="s">
        <v>2</v>
      </c>
      <c r="C1505" s="1" t="s">
        <v>70</v>
      </c>
      <c r="D1505" s="46">
        <v>0.1</v>
      </c>
      <c r="E1505" s="46">
        <v>218.75</v>
      </c>
      <c r="F1505" s="46">
        <v>69.64</v>
      </c>
      <c r="G1505" s="46">
        <v>0.77</v>
      </c>
      <c r="H1505" s="46">
        <v>62.298000000000002</v>
      </c>
      <c r="I1505" s="49">
        <f>IF(Table2[[#This Row],[Order Priority]]=Introduction!$B$42,1,0)</f>
        <v>0</v>
      </c>
      <c r="J1505" s="49">
        <f>IF(Table2[[#This Row],[Order Priority]]=Introduction!$B$43,1,0)</f>
        <v>1</v>
      </c>
      <c r="K1505" s="49">
        <f>IF(Table2[[#This Row],[Order Priority]]=Introduction!$B$44,1,0)</f>
        <v>0</v>
      </c>
      <c r="L1505" s="49">
        <f>IF(Table2[[#This Row],[Order Priority]]=Introduction!$B$45,1,0)</f>
        <v>0</v>
      </c>
      <c r="M1505" s="49">
        <f>IF(Table2[[#This Row],[Ship Mode]]=Introduction!$C$42,1,0)</f>
        <v>1</v>
      </c>
      <c r="N1505" s="48">
        <f>IF(Table2[[#This Row],[Ship Mode]]=Introduction!$C$44,1,0)</f>
        <v>0</v>
      </c>
      <c r="O1505" s="48">
        <f>IF(Table2[[#This Row],[Customer Segment]]=Introduction!$D$45,1,0)</f>
        <v>0</v>
      </c>
      <c r="P1505" s="48">
        <f>IF(Table2[[#This Row],[Customer Segment]]=Introduction!$D$42,1,0)</f>
        <v>0</v>
      </c>
      <c r="Q1505" s="48">
        <f>IF(Table2[[#This Row],[Customer Segment]]=Introduction!$D$44,1,0)</f>
        <v>0</v>
      </c>
      <c r="R1505" s="38">
        <v>2805.18</v>
      </c>
      <c r="S15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customFormat="1" x14ac:dyDescent="0.2">
      <c r="A1506" s="1" t="s">
        <v>23</v>
      </c>
      <c r="B1506" s="1" t="s">
        <v>14</v>
      </c>
      <c r="C1506" s="1" t="s">
        <v>15</v>
      </c>
      <c r="D1506" s="44">
        <v>0.02</v>
      </c>
      <c r="E1506" s="44">
        <v>27.48</v>
      </c>
      <c r="F1506" s="44">
        <v>4</v>
      </c>
      <c r="G1506" s="44">
        <v>0.75</v>
      </c>
      <c r="H1506" s="44">
        <v>19.308</v>
      </c>
      <c r="I1506" s="49">
        <f>IF(Table2[[#This Row],[Order Priority]]=Introduction!$B$42,1,0)</f>
        <v>0</v>
      </c>
      <c r="J1506" s="49">
        <f>IF(Table2[[#This Row],[Order Priority]]=Introduction!$B$43,1,0)</f>
        <v>0</v>
      </c>
      <c r="K1506" s="49">
        <f>IF(Table2[[#This Row],[Order Priority]]=Introduction!$B$44,1,0)</f>
        <v>1</v>
      </c>
      <c r="L1506" s="49">
        <f>IF(Table2[[#This Row],[Order Priority]]=Introduction!$B$45,1,0)</f>
        <v>0</v>
      </c>
      <c r="M1506" s="49">
        <f>IF(Table2[[#This Row],[Ship Mode]]=Introduction!$C$42,1,0)</f>
        <v>0</v>
      </c>
      <c r="N1506" s="48">
        <f>IF(Table2[[#This Row],[Ship Mode]]=Introduction!$C$44,1,0)</f>
        <v>1</v>
      </c>
      <c r="O1506" s="48">
        <f>IF(Table2[[#This Row],[Customer Segment]]=Introduction!$D$45,1,0)</f>
        <v>0</v>
      </c>
      <c r="P1506" s="48">
        <f>IF(Table2[[#This Row],[Customer Segment]]=Introduction!$D$42,1,0)</f>
        <v>1</v>
      </c>
      <c r="Q1506" s="48">
        <f>IF(Table2[[#This Row],[Customer Segment]]=Introduction!$D$44,1,0)</f>
        <v>0</v>
      </c>
      <c r="R1506" s="41">
        <v>87.21</v>
      </c>
      <c r="S15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customFormat="1" x14ac:dyDescent="0.2">
      <c r="A1507" s="1" t="s">
        <v>23</v>
      </c>
      <c r="B1507" s="1" t="s">
        <v>14</v>
      </c>
      <c r="C1507" s="1" t="s">
        <v>15</v>
      </c>
      <c r="D1507" s="46">
        <v>0.08</v>
      </c>
      <c r="E1507" s="46">
        <v>10.06</v>
      </c>
      <c r="F1507" s="46">
        <v>2.06</v>
      </c>
      <c r="G1507" s="46">
        <v>0.39</v>
      </c>
      <c r="H1507" s="46">
        <v>0.33</v>
      </c>
      <c r="I1507" s="49">
        <f>IF(Table2[[#This Row],[Order Priority]]=Introduction!$B$42,1,0)</f>
        <v>0</v>
      </c>
      <c r="J1507" s="49">
        <f>IF(Table2[[#This Row],[Order Priority]]=Introduction!$B$43,1,0)</f>
        <v>0</v>
      </c>
      <c r="K1507" s="49">
        <f>IF(Table2[[#This Row],[Order Priority]]=Introduction!$B$44,1,0)</f>
        <v>1</v>
      </c>
      <c r="L1507" s="49">
        <f>IF(Table2[[#This Row],[Order Priority]]=Introduction!$B$45,1,0)</f>
        <v>0</v>
      </c>
      <c r="M1507" s="49">
        <f>IF(Table2[[#This Row],[Ship Mode]]=Introduction!$C$42,1,0)</f>
        <v>0</v>
      </c>
      <c r="N1507" s="48">
        <f>IF(Table2[[#This Row],[Ship Mode]]=Introduction!$C$44,1,0)</f>
        <v>1</v>
      </c>
      <c r="O1507" s="48">
        <f>IF(Table2[[#This Row],[Customer Segment]]=Introduction!$D$45,1,0)</f>
        <v>0</v>
      </c>
      <c r="P1507" s="48">
        <f>IF(Table2[[#This Row],[Customer Segment]]=Introduction!$D$42,1,0)</f>
        <v>1</v>
      </c>
      <c r="Q1507" s="48">
        <f>IF(Table2[[#This Row],[Customer Segment]]=Introduction!$D$44,1,0)</f>
        <v>0</v>
      </c>
      <c r="R1507" s="38">
        <v>40.15</v>
      </c>
      <c r="S15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customFormat="1" x14ac:dyDescent="0.2">
      <c r="A1508" s="1" t="s">
        <v>92</v>
      </c>
      <c r="B1508" s="1" t="s">
        <v>14</v>
      </c>
      <c r="C1508" s="1" t="s">
        <v>15</v>
      </c>
      <c r="D1508" s="44">
        <v>0.1</v>
      </c>
      <c r="E1508" s="44">
        <v>4.26</v>
      </c>
      <c r="F1508" s="44">
        <v>1.2</v>
      </c>
      <c r="G1508" s="44">
        <v>0.44</v>
      </c>
      <c r="H1508" s="44">
        <v>15.42</v>
      </c>
      <c r="I1508" s="49">
        <f>IF(Table2[[#This Row],[Order Priority]]=Introduction!$B$42,1,0)</f>
        <v>0</v>
      </c>
      <c r="J1508" s="49">
        <f>IF(Table2[[#This Row],[Order Priority]]=Introduction!$B$43,1,0)</f>
        <v>0</v>
      </c>
      <c r="K1508" s="49">
        <f>IF(Table2[[#This Row],[Order Priority]]=Introduction!$B$44,1,0)</f>
        <v>0</v>
      </c>
      <c r="L1508" s="49">
        <f>IF(Table2[[#This Row],[Order Priority]]=Introduction!$B$45,1,0)</f>
        <v>1</v>
      </c>
      <c r="M1508" s="49">
        <f>IF(Table2[[#This Row],[Ship Mode]]=Introduction!$C$42,1,0)</f>
        <v>0</v>
      </c>
      <c r="N1508" s="48">
        <f>IF(Table2[[#This Row],[Ship Mode]]=Introduction!$C$44,1,0)</f>
        <v>1</v>
      </c>
      <c r="O1508" s="48">
        <f>IF(Table2[[#This Row],[Customer Segment]]=Introduction!$D$45,1,0)</f>
        <v>0</v>
      </c>
      <c r="P1508" s="48">
        <f>IF(Table2[[#This Row],[Customer Segment]]=Introduction!$D$42,1,0)</f>
        <v>1</v>
      </c>
      <c r="Q1508" s="48">
        <f>IF(Table2[[#This Row],[Customer Segment]]=Introduction!$D$44,1,0)</f>
        <v>0</v>
      </c>
      <c r="R1508" s="41">
        <v>351.56</v>
      </c>
      <c r="S15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customFormat="1" x14ac:dyDescent="0.2">
      <c r="A1509" s="1" t="s">
        <v>92</v>
      </c>
      <c r="B1509" s="1" t="s">
        <v>14</v>
      </c>
      <c r="C1509" s="1" t="s">
        <v>15</v>
      </c>
      <c r="D1509" s="46">
        <v>0.1</v>
      </c>
      <c r="E1509" s="46">
        <v>4.26</v>
      </c>
      <c r="F1509" s="46">
        <v>1.2</v>
      </c>
      <c r="G1509" s="46">
        <v>0.44</v>
      </c>
      <c r="H1509" s="46">
        <v>33.923999999999999</v>
      </c>
      <c r="I1509" s="49">
        <f>IF(Table2[[#This Row],[Order Priority]]=Introduction!$B$42,1,0)</f>
        <v>0</v>
      </c>
      <c r="J1509" s="49">
        <f>IF(Table2[[#This Row],[Order Priority]]=Introduction!$B$43,1,0)</f>
        <v>0</v>
      </c>
      <c r="K1509" s="49">
        <f>IF(Table2[[#This Row],[Order Priority]]=Introduction!$B$44,1,0)</f>
        <v>0</v>
      </c>
      <c r="L1509" s="49">
        <f>IF(Table2[[#This Row],[Order Priority]]=Introduction!$B$45,1,0)</f>
        <v>1</v>
      </c>
      <c r="M1509" s="49">
        <f>IF(Table2[[#This Row],[Ship Mode]]=Introduction!$C$42,1,0)</f>
        <v>0</v>
      </c>
      <c r="N1509" s="48">
        <f>IF(Table2[[#This Row],[Ship Mode]]=Introduction!$C$44,1,0)</f>
        <v>1</v>
      </c>
      <c r="O1509" s="48">
        <f>IF(Table2[[#This Row],[Customer Segment]]=Introduction!$D$45,1,0)</f>
        <v>0</v>
      </c>
      <c r="P1509" s="48">
        <f>IF(Table2[[#This Row],[Customer Segment]]=Introduction!$D$42,1,0)</f>
        <v>1</v>
      </c>
      <c r="Q1509" s="48">
        <f>IF(Table2[[#This Row],[Customer Segment]]=Introduction!$D$44,1,0)</f>
        <v>0</v>
      </c>
      <c r="R1509" s="38">
        <v>87.89</v>
      </c>
      <c r="S15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customFormat="1" x14ac:dyDescent="0.2">
      <c r="A1510" s="1" t="s">
        <v>92</v>
      </c>
      <c r="B1510" s="1" t="s">
        <v>14</v>
      </c>
      <c r="C1510" s="1" t="s">
        <v>3</v>
      </c>
      <c r="D1510" s="44">
        <v>0.04</v>
      </c>
      <c r="E1510" s="44">
        <v>6.35</v>
      </c>
      <c r="F1510" s="44">
        <v>1.02</v>
      </c>
      <c r="G1510" s="44">
        <v>0.39</v>
      </c>
      <c r="H1510" s="44">
        <v>81.91</v>
      </c>
      <c r="I1510" s="49">
        <f>IF(Table2[[#This Row],[Order Priority]]=Introduction!$B$42,1,0)</f>
        <v>0</v>
      </c>
      <c r="J1510" s="49">
        <f>IF(Table2[[#This Row],[Order Priority]]=Introduction!$B$43,1,0)</f>
        <v>0</v>
      </c>
      <c r="K1510" s="49">
        <f>IF(Table2[[#This Row],[Order Priority]]=Introduction!$B$44,1,0)</f>
        <v>0</v>
      </c>
      <c r="L1510" s="49">
        <f>IF(Table2[[#This Row],[Order Priority]]=Introduction!$B$45,1,0)</f>
        <v>1</v>
      </c>
      <c r="M1510" s="49">
        <f>IF(Table2[[#This Row],[Ship Mode]]=Introduction!$C$42,1,0)</f>
        <v>0</v>
      </c>
      <c r="N1510" s="48">
        <f>IF(Table2[[#This Row],[Ship Mode]]=Introduction!$C$44,1,0)</f>
        <v>1</v>
      </c>
      <c r="O1510" s="48">
        <f>IF(Table2[[#This Row],[Customer Segment]]=Introduction!$D$45,1,0)</f>
        <v>1</v>
      </c>
      <c r="P1510" s="48">
        <f>IF(Table2[[#This Row],[Customer Segment]]=Introduction!$D$42,1,0)</f>
        <v>0</v>
      </c>
      <c r="Q1510" s="48">
        <f>IF(Table2[[#This Row],[Customer Segment]]=Introduction!$D$44,1,0)</f>
        <v>0</v>
      </c>
      <c r="R1510" s="41">
        <v>318.47000000000003</v>
      </c>
      <c r="S15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customFormat="1" x14ac:dyDescent="0.2">
      <c r="A1511" s="1" t="s">
        <v>92</v>
      </c>
      <c r="B1511" s="1" t="s">
        <v>63</v>
      </c>
      <c r="C1511" s="1" t="s">
        <v>3</v>
      </c>
      <c r="D1511" s="46">
        <v>0.09</v>
      </c>
      <c r="E1511" s="46">
        <v>31.74</v>
      </c>
      <c r="F1511" s="46">
        <v>12.62</v>
      </c>
      <c r="G1511" s="46">
        <v>0.37</v>
      </c>
      <c r="H1511" s="46">
        <v>67.107500000000002</v>
      </c>
      <c r="I1511" s="49">
        <f>IF(Table2[[#This Row],[Order Priority]]=Introduction!$B$42,1,0)</f>
        <v>0</v>
      </c>
      <c r="J1511" s="49">
        <f>IF(Table2[[#This Row],[Order Priority]]=Introduction!$B$43,1,0)</f>
        <v>0</v>
      </c>
      <c r="K1511" s="49">
        <f>IF(Table2[[#This Row],[Order Priority]]=Introduction!$B$44,1,0)</f>
        <v>0</v>
      </c>
      <c r="L1511" s="49">
        <f>IF(Table2[[#This Row],[Order Priority]]=Introduction!$B$45,1,0)</f>
        <v>1</v>
      </c>
      <c r="M1511" s="49">
        <f>IF(Table2[[#This Row],[Ship Mode]]=Introduction!$C$42,1,0)</f>
        <v>0</v>
      </c>
      <c r="N1511" s="48">
        <f>IF(Table2[[#This Row],[Ship Mode]]=Introduction!$C$44,1,0)</f>
        <v>0</v>
      </c>
      <c r="O1511" s="48">
        <f>IF(Table2[[#This Row],[Customer Segment]]=Introduction!$D$45,1,0)</f>
        <v>1</v>
      </c>
      <c r="P1511" s="48">
        <f>IF(Table2[[#This Row],[Customer Segment]]=Introduction!$D$42,1,0)</f>
        <v>0</v>
      </c>
      <c r="Q1511" s="48">
        <f>IF(Table2[[#This Row],[Customer Segment]]=Introduction!$D$44,1,0)</f>
        <v>0</v>
      </c>
      <c r="R1511" s="38">
        <v>270.55</v>
      </c>
      <c r="S15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customFormat="1" x14ac:dyDescent="0.2">
      <c r="A1512" s="1" t="s">
        <v>92</v>
      </c>
      <c r="B1512" s="1" t="s">
        <v>14</v>
      </c>
      <c r="C1512" s="1" t="s">
        <v>3</v>
      </c>
      <c r="D1512" s="44">
        <v>0.04</v>
      </c>
      <c r="E1512" s="44">
        <v>6.35</v>
      </c>
      <c r="F1512" s="44">
        <v>1.02</v>
      </c>
      <c r="G1512" s="44">
        <v>0.39</v>
      </c>
      <c r="H1512" s="44">
        <v>54.937800000000003</v>
      </c>
      <c r="I1512" s="49">
        <f>IF(Table2[[#This Row],[Order Priority]]=Introduction!$B$42,1,0)</f>
        <v>0</v>
      </c>
      <c r="J1512" s="49">
        <f>IF(Table2[[#This Row],[Order Priority]]=Introduction!$B$43,1,0)</f>
        <v>0</v>
      </c>
      <c r="K1512" s="49">
        <f>IF(Table2[[#This Row],[Order Priority]]=Introduction!$B$44,1,0)</f>
        <v>0</v>
      </c>
      <c r="L1512" s="49">
        <f>IF(Table2[[#This Row],[Order Priority]]=Introduction!$B$45,1,0)</f>
        <v>1</v>
      </c>
      <c r="M1512" s="49">
        <f>IF(Table2[[#This Row],[Ship Mode]]=Introduction!$C$42,1,0)</f>
        <v>0</v>
      </c>
      <c r="N1512" s="48">
        <f>IF(Table2[[#This Row],[Ship Mode]]=Introduction!$C$44,1,0)</f>
        <v>1</v>
      </c>
      <c r="O1512" s="48">
        <f>IF(Table2[[#This Row],[Customer Segment]]=Introduction!$D$45,1,0)</f>
        <v>1</v>
      </c>
      <c r="P1512" s="48">
        <f>IF(Table2[[#This Row],[Customer Segment]]=Introduction!$D$42,1,0)</f>
        <v>0</v>
      </c>
      <c r="Q1512" s="48">
        <f>IF(Table2[[#This Row],[Customer Segment]]=Introduction!$D$44,1,0)</f>
        <v>0</v>
      </c>
      <c r="R1512" s="41">
        <v>79.62</v>
      </c>
      <c r="S15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customFormat="1" x14ac:dyDescent="0.2">
      <c r="A1513" s="1" t="s">
        <v>92</v>
      </c>
      <c r="B1513" s="1" t="s">
        <v>63</v>
      </c>
      <c r="C1513" s="1" t="s">
        <v>3</v>
      </c>
      <c r="D1513" s="46">
        <v>0.02</v>
      </c>
      <c r="E1513" s="46">
        <v>65.989999999999995</v>
      </c>
      <c r="F1513" s="46">
        <v>8.99</v>
      </c>
      <c r="G1513" s="46">
        <v>0.56000000000000005</v>
      </c>
      <c r="H1513" s="46">
        <v>168.23699999999999</v>
      </c>
      <c r="I1513" s="49">
        <f>IF(Table2[[#This Row],[Order Priority]]=Introduction!$B$42,1,0)</f>
        <v>0</v>
      </c>
      <c r="J1513" s="49">
        <f>IF(Table2[[#This Row],[Order Priority]]=Introduction!$B$43,1,0)</f>
        <v>0</v>
      </c>
      <c r="K1513" s="49">
        <f>IF(Table2[[#This Row],[Order Priority]]=Introduction!$B$44,1,0)</f>
        <v>0</v>
      </c>
      <c r="L1513" s="49">
        <f>IF(Table2[[#This Row],[Order Priority]]=Introduction!$B$45,1,0)</f>
        <v>1</v>
      </c>
      <c r="M1513" s="49">
        <f>IF(Table2[[#This Row],[Ship Mode]]=Introduction!$C$42,1,0)</f>
        <v>0</v>
      </c>
      <c r="N1513" s="48">
        <f>IF(Table2[[#This Row],[Ship Mode]]=Introduction!$C$44,1,0)</f>
        <v>0</v>
      </c>
      <c r="O1513" s="48">
        <f>IF(Table2[[#This Row],[Customer Segment]]=Introduction!$D$45,1,0)</f>
        <v>1</v>
      </c>
      <c r="P1513" s="48">
        <f>IF(Table2[[#This Row],[Customer Segment]]=Introduction!$D$42,1,0)</f>
        <v>0</v>
      </c>
      <c r="Q1513" s="48">
        <f>IF(Table2[[#This Row],[Customer Segment]]=Introduction!$D$44,1,0)</f>
        <v>0</v>
      </c>
      <c r="R1513" s="38">
        <v>479.79</v>
      </c>
      <c r="S15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customFormat="1" x14ac:dyDescent="0.2">
      <c r="A1514" s="1" t="s">
        <v>92</v>
      </c>
      <c r="B1514" s="1" t="s">
        <v>14</v>
      </c>
      <c r="C1514" s="1" t="s">
        <v>15</v>
      </c>
      <c r="D1514" s="44">
        <v>0.09</v>
      </c>
      <c r="E1514" s="44">
        <v>20.48</v>
      </c>
      <c r="F1514" s="44">
        <v>6.32</v>
      </c>
      <c r="G1514" s="44">
        <v>0.57999999999999996</v>
      </c>
      <c r="H1514" s="44">
        <v>-16.89</v>
      </c>
      <c r="I1514" s="49">
        <f>IF(Table2[[#This Row],[Order Priority]]=Introduction!$B$42,1,0)</f>
        <v>0</v>
      </c>
      <c r="J1514" s="49">
        <f>IF(Table2[[#This Row],[Order Priority]]=Introduction!$B$43,1,0)</f>
        <v>0</v>
      </c>
      <c r="K1514" s="49">
        <f>IF(Table2[[#This Row],[Order Priority]]=Introduction!$B$44,1,0)</f>
        <v>0</v>
      </c>
      <c r="L1514" s="49">
        <f>IF(Table2[[#This Row],[Order Priority]]=Introduction!$B$45,1,0)</f>
        <v>1</v>
      </c>
      <c r="M1514" s="49">
        <f>IF(Table2[[#This Row],[Ship Mode]]=Introduction!$C$42,1,0)</f>
        <v>0</v>
      </c>
      <c r="N1514" s="48">
        <f>IF(Table2[[#This Row],[Ship Mode]]=Introduction!$C$44,1,0)</f>
        <v>1</v>
      </c>
      <c r="O1514" s="48">
        <f>IF(Table2[[#This Row],[Customer Segment]]=Introduction!$D$45,1,0)</f>
        <v>0</v>
      </c>
      <c r="P1514" s="48">
        <f>IF(Table2[[#This Row],[Customer Segment]]=Introduction!$D$42,1,0)</f>
        <v>1</v>
      </c>
      <c r="Q1514" s="48">
        <f>IF(Table2[[#This Row],[Customer Segment]]=Introduction!$D$44,1,0)</f>
        <v>0</v>
      </c>
      <c r="R1514" s="41">
        <v>99.02</v>
      </c>
      <c r="S15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customFormat="1" x14ac:dyDescent="0.2">
      <c r="A1515" s="1" t="s">
        <v>92</v>
      </c>
      <c r="B1515" s="1" t="s">
        <v>14</v>
      </c>
      <c r="C1515" s="1" t="s">
        <v>15</v>
      </c>
      <c r="D1515" s="46">
        <v>0.06</v>
      </c>
      <c r="E1515" s="46">
        <v>15.67</v>
      </c>
      <c r="F1515" s="46">
        <v>1.39</v>
      </c>
      <c r="G1515" s="46">
        <v>0.38</v>
      </c>
      <c r="H1515" s="46">
        <v>25.51</v>
      </c>
      <c r="I1515" s="49">
        <f>IF(Table2[[#This Row],[Order Priority]]=Introduction!$B$42,1,0)</f>
        <v>0</v>
      </c>
      <c r="J1515" s="49">
        <f>IF(Table2[[#This Row],[Order Priority]]=Introduction!$B$43,1,0)</f>
        <v>0</v>
      </c>
      <c r="K1515" s="49">
        <f>IF(Table2[[#This Row],[Order Priority]]=Introduction!$B$44,1,0)</f>
        <v>0</v>
      </c>
      <c r="L1515" s="49">
        <f>IF(Table2[[#This Row],[Order Priority]]=Introduction!$B$45,1,0)</f>
        <v>1</v>
      </c>
      <c r="M1515" s="49">
        <f>IF(Table2[[#This Row],[Ship Mode]]=Introduction!$C$42,1,0)</f>
        <v>0</v>
      </c>
      <c r="N1515" s="48">
        <f>IF(Table2[[#This Row],[Ship Mode]]=Introduction!$C$44,1,0)</f>
        <v>1</v>
      </c>
      <c r="O1515" s="48">
        <f>IF(Table2[[#This Row],[Customer Segment]]=Introduction!$D$45,1,0)</f>
        <v>0</v>
      </c>
      <c r="P1515" s="48">
        <f>IF(Table2[[#This Row],[Customer Segment]]=Introduction!$D$42,1,0)</f>
        <v>1</v>
      </c>
      <c r="Q1515" s="48">
        <f>IF(Table2[[#This Row],[Customer Segment]]=Introduction!$D$44,1,0)</f>
        <v>0</v>
      </c>
      <c r="R1515" s="38">
        <v>46.4</v>
      </c>
      <c r="S15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customFormat="1" x14ac:dyDescent="0.2">
      <c r="A1516" s="1" t="s">
        <v>92</v>
      </c>
      <c r="B1516" s="1" t="s">
        <v>14</v>
      </c>
      <c r="C1516" s="1" t="s">
        <v>70</v>
      </c>
      <c r="D1516" s="44">
        <v>0.08</v>
      </c>
      <c r="E1516" s="44">
        <v>30.98</v>
      </c>
      <c r="F1516" s="44">
        <v>8.74</v>
      </c>
      <c r="G1516" s="44">
        <v>0.4</v>
      </c>
      <c r="H1516" s="44">
        <v>371.27199999999999</v>
      </c>
      <c r="I1516" s="49">
        <f>IF(Table2[[#This Row],[Order Priority]]=Introduction!$B$42,1,0)</f>
        <v>0</v>
      </c>
      <c r="J1516" s="49">
        <f>IF(Table2[[#This Row],[Order Priority]]=Introduction!$B$43,1,0)</f>
        <v>0</v>
      </c>
      <c r="K1516" s="49">
        <f>IF(Table2[[#This Row],[Order Priority]]=Introduction!$B$44,1,0)</f>
        <v>0</v>
      </c>
      <c r="L1516" s="49">
        <f>IF(Table2[[#This Row],[Order Priority]]=Introduction!$B$45,1,0)</f>
        <v>1</v>
      </c>
      <c r="M1516" s="49">
        <f>IF(Table2[[#This Row],[Ship Mode]]=Introduction!$C$42,1,0)</f>
        <v>0</v>
      </c>
      <c r="N1516" s="48">
        <f>IF(Table2[[#This Row],[Ship Mode]]=Introduction!$C$44,1,0)</f>
        <v>1</v>
      </c>
      <c r="O1516" s="48">
        <f>IF(Table2[[#This Row],[Customer Segment]]=Introduction!$D$45,1,0)</f>
        <v>0</v>
      </c>
      <c r="P1516" s="48">
        <f>IF(Table2[[#This Row],[Customer Segment]]=Introduction!$D$42,1,0)</f>
        <v>0</v>
      </c>
      <c r="Q1516" s="48">
        <f>IF(Table2[[#This Row],[Customer Segment]]=Introduction!$D$44,1,0)</f>
        <v>0</v>
      </c>
      <c r="R1516" s="41">
        <v>727.2</v>
      </c>
      <c r="S15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customFormat="1" x14ac:dyDescent="0.2">
      <c r="A1517" s="1" t="s">
        <v>92</v>
      </c>
      <c r="B1517" s="1" t="s">
        <v>2</v>
      </c>
      <c r="C1517" s="1" t="s">
        <v>70</v>
      </c>
      <c r="D1517" s="46">
        <v>0.09</v>
      </c>
      <c r="E1517" s="46">
        <v>159.31</v>
      </c>
      <c r="F1517" s="46">
        <v>60</v>
      </c>
      <c r="G1517" s="46">
        <v>0.55000000000000004</v>
      </c>
      <c r="H1517" s="46">
        <v>77.000895400000005</v>
      </c>
      <c r="I1517" s="49">
        <f>IF(Table2[[#This Row],[Order Priority]]=Introduction!$B$42,1,0)</f>
        <v>0</v>
      </c>
      <c r="J1517" s="49">
        <f>IF(Table2[[#This Row],[Order Priority]]=Introduction!$B$43,1,0)</f>
        <v>0</v>
      </c>
      <c r="K1517" s="49">
        <f>IF(Table2[[#This Row],[Order Priority]]=Introduction!$B$44,1,0)</f>
        <v>0</v>
      </c>
      <c r="L1517" s="49">
        <f>IF(Table2[[#This Row],[Order Priority]]=Introduction!$B$45,1,0)</f>
        <v>1</v>
      </c>
      <c r="M1517" s="49">
        <f>IF(Table2[[#This Row],[Ship Mode]]=Introduction!$C$42,1,0)</f>
        <v>1</v>
      </c>
      <c r="N1517" s="48">
        <f>IF(Table2[[#This Row],[Ship Mode]]=Introduction!$C$44,1,0)</f>
        <v>0</v>
      </c>
      <c r="O1517" s="48">
        <f>IF(Table2[[#This Row],[Customer Segment]]=Introduction!$D$45,1,0)</f>
        <v>0</v>
      </c>
      <c r="P1517" s="48">
        <f>IF(Table2[[#This Row],[Customer Segment]]=Introduction!$D$42,1,0)</f>
        <v>0</v>
      </c>
      <c r="Q1517" s="48">
        <f>IF(Table2[[#This Row],[Customer Segment]]=Introduction!$D$44,1,0)</f>
        <v>0</v>
      </c>
      <c r="R1517" s="38">
        <v>6173.42</v>
      </c>
      <c r="S15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customFormat="1" x14ac:dyDescent="0.2">
      <c r="A1518" s="1" t="s">
        <v>92</v>
      </c>
      <c r="B1518" s="1" t="s">
        <v>14</v>
      </c>
      <c r="C1518" s="1" t="s">
        <v>70</v>
      </c>
      <c r="D1518" s="44">
        <v>0.06</v>
      </c>
      <c r="E1518" s="44">
        <v>55.99</v>
      </c>
      <c r="F1518" s="44">
        <v>5</v>
      </c>
      <c r="G1518" s="44">
        <v>0.83</v>
      </c>
      <c r="H1518" s="44">
        <v>27.968599999999999</v>
      </c>
      <c r="I1518" s="49">
        <f>IF(Table2[[#This Row],[Order Priority]]=Introduction!$B$42,1,0)</f>
        <v>0</v>
      </c>
      <c r="J1518" s="49">
        <f>IF(Table2[[#This Row],[Order Priority]]=Introduction!$B$43,1,0)</f>
        <v>0</v>
      </c>
      <c r="K1518" s="49">
        <f>IF(Table2[[#This Row],[Order Priority]]=Introduction!$B$44,1,0)</f>
        <v>0</v>
      </c>
      <c r="L1518" s="49">
        <f>IF(Table2[[#This Row],[Order Priority]]=Introduction!$B$45,1,0)</f>
        <v>1</v>
      </c>
      <c r="M1518" s="49">
        <f>IF(Table2[[#This Row],[Ship Mode]]=Introduction!$C$42,1,0)</f>
        <v>0</v>
      </c>
      <c r="N1518" s="48">
        <f>IF(Table2[[#This Row],[Ship Mode]]=Introduction!$C$44,1,0)</f>
        <v>1</v>
      </c>
      <c r="O1518" s="48">
        <f>IF(Table2[[#This Row],[Customer Segment]]=Introduction!$D$45,1,0)</f>
        <v>0</v>
      </c>
      <c r="P1518" s="48">
        <f>IF(Table2[[#This Row],[Customer Segment]]=Introduction!$D$42,1,0)</f>
        <v>0</v>
      </c>
      <c r="Q1518" s="48">
        <f>IF(Table2[[#This Row],[Customer Segment]]=Introduction!$D$44,1,0)</f>
        <v>0</v>
      </c>
      <c r="R1518" s="41">
        <v>1553.7</v>
      </c>
      <c r="S15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customFormat="1" x14ac:dyDescent="0.2">
      <c r="A1519" s="1" t="s">
        <v>46</v>
      </c>
      <c r="B1519" s="1" t="s">
        <v>14</v>
      </c>
      <c r="C1519" s="1" t="s">
        <v>47</v>
      </c>
      <c r="D1519" s="46">
        <v>0.01</v>
      </c>
      <c r="E1519" s="46">
        <v>5.94</v>
      </c>
      <c r="F1519" s="46">
        <v>9.92</v>
      </c>
      <c r="G1519" s="46">
        <v>0.38</v>
      </c>
      <c r="H1519" s="46">
        <v>-239.315</v>
      </c>
      <c r="I1519" s="49">
        <f>IF(Table2[[#This Row],[Order Priority]]=Introduction!$B$42,1,0)</f>
        <v>0</v>
      </c>
      <c r="J1519" s="49">
        <f>IF(Table2[[#This Row],[Order Priority]]=Introduction!$B$43,1,0)</f>
        <v>0</v>
      </c>
      <c r="K1519" s="49">
        <f>IF(Table2[[#This Row],[Order Priority]]=Introduction!$B$44,1,0)</f>
        <v>0</v>
      </c>
      <c r="L1519" s="49">
        <f>IF(Table2[[#This Row],[Order Priority]]=Introduction!$B$45,1,0)</f>
        <v>0</v>
      </c>
      <c r="M1519" s="49">
        <f>IF(Table2[[#This Row],[Ship Mode]]=Introduction!$C$42,1,0)</f>
        <v>0</v>
      </c>
      <c r="N1519" s="48">
        <f>IF(Table2[[#This Row],[Ship Mode]]=Introduction!$C$44,1,0)</f>
        <v>1</v>
      </c>
      <c r="O1519" s="48">
        <f>IF(Table2[[#This Row],[Customer Segment]]=Introduction!$D$45,1,0)</f>
        <v>0</v>
      </c>
      <c r="P1519" s="48">
        <f>IF(Table2[[#This Row],[Customer Segment]]=Introduction!$D$42,1,0)</f>
        <v>0</v>
      </c>
      <c r="Q1519" s="48">
        <f>IF(Table2[[#This Row],[Customer Segment]]=Introduction!$D$44,1,0)</f>
        <v>1</v>
      </c>
      <c r="R1519" s="38">
        <v>74.77</v>
      </c>
      <c r="S15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customFormat="1" x14ac:dyDescent="0.2">
      <c r="A1520" s="1" t="s">
        <v>46</v>
      </c>
      <c r="B1520" s="1" t="s">
        <v>14</v>
      </c>
      <c r="C1520" s="1" t="s">
        <v>47</v>
      </c>
      <c r="D1520" s="44">
        <v>0</v>
      </c>
      <c r="E1520" s="44">
        <v>6.48</v>
      </c>
      <c r="F1520" s="44">
        <v>5.1100000000000003</v>
      </c>
      <c r="G1520" s="44">
        <v>0.37</v>
      </c>
      <c r="H1520" s="44">
        <v>-33.31</v>
      </c>
      <c r="I1520" s="49">
        <f>IF(Table2[[#This Row],[Order Priority]]=Introduction!$B$42,1,0)</f>
        <v>0</v>
      </c>
      <c r="J1520" s="49">
        <f>IF(Table2[[#This Row],[Order Priority]]=Introduction!$B$43,1,0)</f>
        <v>0</v>
      </c>
      <c r="K1520" s="49">
        <f>IF(Table2[[#This Row],[Order Priority]]=Introduction!$B$44,1,0)</f>
        <v>0</v>
      </c>
      <c r="L1520" s="49">
        <f>IF(Table2[[#This Row],[Order Priority]]=Introduction!$B$45,1,0)</f>
        <v>0</v>
      </c>
      <c r="M1520" s="49">
        <f>IF(Table2[[#This Row],[Ship Mode]]=Introduction!$C$42,1,0)</f>
        <v>0</v>
      </c>
      <c r="N1520" s="48">
        <f>IF(Table2[[#This Row],[Ship Mode]]=Introduction!$C$44,1,0)</f>
        <v>1</v>
      </c>
      <c r="O1520" s="48">
        <f>IF(Table2[[#This Row],[Customer Segment]]=Introduction!$D$45,1,0)</f>
        <v>0</v>
      </c>
      <c r="P1520" s="48">
        <f>IF(Table2[[#This Row],[Customer Segment]]=Introduction!$D$42,1,0)</f>
        <v>0</v>
      </c>
      <c r="Q1520" s="48">
        <f>IF(Table2[[#This Row],[Customer Segment]]=Introduction!$D$44,1,0)</f>
        <v>1</v>
      </c>
      <c r="R1520" s="41">
        <v>127.81</v>
      </c>
      <c r="S15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customFormat="1" x14ac:dyDescent="0.2">
      <c r="A1521" s="1" t="s">
        <v>46</v>
      </c>
      <c r="B1521" s="1" t="s">
        <v>63</v>
      </c>
      <c r="C1521" s="1" t="s">
        <v>3</v>
      </c>
      <c r="D1521" s="46">
        <v>0.01</v>
      </c>
      <c r="E1521" s="46">
        <v>65.989999999999995</v>
      </c>
      <c r="F1521" s="46">
        <v>8.99</v>
      </c>
      <c r="G1521" s="46">
        <v>0.56000000000000005</v>
      </c>
      <c r="H1521" s="46">
        <v>396.97199999999998</v>
      </c>
      <c r="I1521" s="49">
        <f>IF(Table2[[#This Row],[Order Priority]]=Introduction!$B$42,1,0)</f>
        <v>0</v>
      </c>
      <c r="J1521" s="49">
        <f>IF(Table2[[#This Row],[Order Priority]]=Introduction!$B$43,1,0)</f>
        <v>0</v>
      </c>
      <c r="K1521" s="49">
        <f>IF(Table2[[#This Row],[Order Priority]]=Introduction!$B$44,1,0)</f>
        <v>0</v>
      </c>
      <c r="L1521" s="49">
        <f>IF(Table2[[#This Row],[Order Priority]]=Introduction!$B$45,1,0)</f>
        <v>0</v>
      </c>
      <c r="M1521" s="49">
        <f>IF(Table2[[#This Row],[Ship Mode]]=Introduction!$C$42,1,0)</f>
        <v>0</v>
      </c>
      <c r="N1521" s="48">
        <f>IF(Table2[[#This Row],[Ship Mode]]=Introduction!$C$44,1,0)</f>
        <v>0</v>
      </c>
      <c r="O1521" s="48">
        <f>IF(Table2[[#This Row],[Customer Segment]]=Introduction!$D$45,1,0)</f>
        <v>1</v>
      </c>
      <c r="P1521" s="48">
        <f>IF(Table2[[#This Row],[Customer Segment]]=Introduction!$D$42,1,0)</f>
        <v>0</v>
      </c>
      <c r="Q1521" s="48">
        <f>IF(Table2[[#This Row],[Customer Segment]]=Introduction!$D$44,1,0)</f>
        <v>0</v>
      </c>
      <c r="R1521" s="38">
        <v>782</v>
      </c>
      <c r="S15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customFormat="1" x14ac:dyDescent="0.2">
      <c r="A1522" s="1" t="s">
        <v>46</v>
      </c>
      <c r="B1522" s="1" t="s">
        <v>14</v>
      </c>
      <c r="C1522" s="1" t="s">
        <v>3</v>
      </c>
      <c r="D1522" s="44">
        <v>0.03</v>
      </c>
      <c r="E1522" s="44">
        <v>205.99</v>
      </c>
      <c r="F1522" s="44">
        <v>3</v>
      </c>
      <c r="G1522" s="44">
        <v>0.57999999999999996</v>
      </c>
      <c r="H1522" s="44">
        <v>3670.3515000000002</v>
      </c>
      <c r="I1522" s="49">
        <f>IF(Table2[[#This Row],[Order Priority]]=Introduction!$B$42,1,0)</f>
        <v>0</v>
      </c>
      <c r="J1522" s="49">
        <f>IF(Table2[[#This Row],[Order Priority]]=Introduction!$B$43,1,0)</f>
        <v>0</v>
      </c>
      <c r="K1522" s="49">
        <f>IF(Table2[[#This Row],[Order Priority]]=Introduction!$B$44,1,0)</f>
        <v>0</v>
      </c>
      <c r="L1522" s="49">
        <f>IF(Table2[[#This Row],[Order Priority]]=Introduction!$B$45,1,0)</f>
        <v>0</v>
      </c>
      <c r="M1522" s="49">
        <f>IF(Table2[[#This Row],[Ship Mode]]=Introduction!$C$42,1,0)</f>
        <v>0</v>
      </c>
      <c r="N1522" s="48">
        <f>IF(Table2[[#This Row],[Ship Mode]]=Introduction!$C$44,1,0)</f>
        <v>1</v>
      </c>
      <c r="O1522" s="48">
        <f>IF(Table2[[#This Row],[Customer Segment]]=Introduction!$D$45,1,0)</f>
        <v>1</v>
      </c>
      <c r="P1522" s="48">
        <f>IF(Table2[[#This Row],[Customer Segment]]=Introduction!$D$42,1,0)</f>
        <v>0</v>
      </c>
      <c r="Q1522" s="48">
        <f>IF(Table2[[#This Row],[Customer Segment]]=Introduction!$D$44,1,0)</f>
        <v>0</v>
      </c>
      <c r="R1522" s="41">
        <v>5319.35</v>
      </c>
      <c r="S15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customFormat="1" x14ac:dyDescent="0.2">
      <c r="A1523" s="1" t="s">
        <v>1</v>
      </c>
      <c r="B1523" s="1" t="s">
        <v>63</v>
      </c>
      <c r="C1523" s="1" t="s">
        <v>70</v>
      </c>
      <c r="D1523" s="46">
        <v>0.04</v>
      </c>
      <c r="E1523" s="46">
        <v>1.98</v>
      </c>
      <c r="F1523" s="46">
        <v>0.7</v>
      </c>
      <c r="G1523" s="46">
        <v>0.83</v>
      </c>
      <c r="H1523" s="46">
        <v>-1</v>
      </c>
      <c r="I1523" s="49">
        <f>IF(Table2[[#This Row],[Order Priority]]=Introduction!$B$42,1,0)</f>
        <v>1</v>
      </c>
      <c r="J1523" s="49">
        <f>IF(Table2[[#This Row],[Order Priority]]=Introduction!$B$43,1,0)</f>
        <v>0</v>
      </c>
      <c r="K1523" s="49">
        <f>IF(Table2[[#This Row],[Order Priority]]=Introduction!$B$44,1,0)</f>
        <v>0</v>
      </c>
      <c r="L1523" s="49">
        <f>IF(Table2[[#This Row],[Order Priority]]=Introduction!$B$45,1,0)</f>
        <v>0</v>
      </c>
      <c r="M1523" s="49">
        <f>IF(Table2[[#This Row],[Ship Mode]]=Introduction!$C$42,1,0)</f>
        <v>0</v>
      </c>
      <c r="N1523" s="48">
        <f>IF(Table2[[#This Row],[Ship Mode]]=Introduction!$C$44,1,0)</f>
        <v>0</v>
      </c>
      <c r="O1523" s="48">
        <f>IF(Table2[[#This Row],[Customer Segment]]=Introduction!$D$45,1,0)</f>
        <v>0</v>
      </c>
      <c r="P1523" s="48">
        <f>IF(Table2[[#This Row],[Customer Segment]]=Introduction!$D$42,1,0)</f>
        <v>0</v>
      </c>
      <c r="Q1523" s="48">
        <f>IF(Table2[[#This Row],[Customer Segment]]=Introduction!$D$44,1,0)</f>
        <v>0</v>
      </c>
      <c r="R1523" s="38">
        <v>8.3000000000000007</v>
      </c>
      <c r="S15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customFormat="1" x14ac:dyDescent="0.2">
      <c r="A1524" s="1" t="s">
        <v>1</v>
      </c>
      <c r="B1524" s="1" t="s">
        <v>14</v>
      </c>
      <c r="C1524" s="1" t="s">
        <v>70</v>
      </c>
      <c r="D1524" s="44">
        <v>0.03</v>
      </c>
      <c r="E1524" s="44">
        <v>55.99</v>
      </c>
      <c r="F1524" s="44">
        <v>5</v>
      </c>
      <c r="G1524" s="44">
        <v>0.83</v>
      </c>
      <c r="H1524" s="44">
        <v>-221.25399999999999</v>
      </c>
      <c r="I1524" s="49">
        <f>IF(Table2[[#This Row],[Order Priority]]=Introduction!$B$42,1,0)</f>
        <v>1</v>
      </c>
      <c r="J1524" s="49">
        <f>IF(Table2[[#This Row],[Order Priority]]=Introduction!$B$43,1,0)</f>
        <v>0</v>
      </c>
      <c r="K1524" s="49">
        <f>IF(Table2[[#This Row],[Order Priority]]=Introduction!$B$44,1,0)</f>
        <v>0</v>
      </c>
      <c r="L1524" s="49">
        <f>IF(Table2[[#This Row],[Order Priority]]=Introduction!$B$45,1,0)</f>
        <v>0</v>
      </c>
      <c r="M1524" s="49">
        <f>IF(Table2[[#This Row],[Ship Mode]]=Introduction!$C$42,1,0)</f>
        <v>0</v>
      </c>
      <c r="N1524" s="48">
        <f>IF(Table2[[#This Row],[Ship Mode]]=Introduction!$C$44,1,0)</f>
        <v>1</v>
      </c>
      <c r="O1524" s="48">
        <f>IF(Table2[[#This Row],[Customer Segment]]=Introduction!$D$45,1,0)</f>
        <v>0</v>
      </c>
      <c r="P1524" s="48">
        <f>IF(Table2[[#This Row],[Customer Segment]]=Introduction!$D$42,1,0)</f>
        <v>0</v>
      </c>
      <c r="Q1524" s="48">
        <f>IF(Table2[[#This Row],[Customer Segment]]=Introduction!$D$44,1,0)</f>
        <v>0</v>
      </c>
      <c r="R1524" s="41">
        <v>416.95</v>
      </c>
      <c r="S15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customFormat="1" x14ac:dyDescent="0.2">
      <c r="A1525" s="1" t="s">
        <v>1</v>
      </c>
      <c r="B1525" s="1" t="s">
        <v>14</v>
      </c>
      <c r="C1525" s="1" t="s">
        <v>47</v>
      </c>
      <c r="D1525" s="46">
        <v>0</v>
      </c>
      <c r="E1525" s="46">
        <v>11.97</v>
      </c>
      <c r="F1525" s="46">
        <v>4.9800000000000004</v>
      </c>
      <c r="G1525" s="46">
        <v>0.57999999999999996</v>
      </c>
      <c r="H1525" s="46">
        <v>3.3839999999999999</v>
      </c>
      <c r="I1525" s="49">
        <f>IF(Table2[[#This Row],[Order Priority]]=Introduction!$B$42,1,0)</f>
        <v>1</v>
      </c>
      <c r="J1525" s="49">
        <f>IF(Table2[[#This Row],[Order Priority]]=Introduction!$B$43,1,0)</f>
        <v>0</v>
      </c>
      <c r="K1525" s="49">
        <f>IF(Table2[[#This Row],[Order Priority]]=Introduction!$B$44,1,0)</f>
        <v>0</v>
      </c>
      <c r="L1525" s="49">
        <f>IF(Table2[[#This Row],[Order Priority]]=Introduction!$B$45,1,0)</f>
        <v>0</v>
      </c>
      <c r="M1525" s="49">
        <f>IF(Table2[[#This Row],[Ship Mode]]=Introduction!$C$42,1,0)</f>
        <v>0</v>
      </c>
      <c r="N1525" s="48">
        <f>IF(Table2[[#This Row],[Ship Mode]]=Introduction!$C$44,1,0)</f>
        <v>1</v>
      </c>
      <c r="O1525" s="48">
        <f>IF(Table2[[#This Row],[Customer Segment]]=Introduction!$D$45,1,0)</f>
        <v>0</v>
      </c>
      <c r="P1525" s="48">
        <f>IF(Table2[[#This Row],[Customer Segment]]=Introduction!$D$42,1,0)</f>
        <v>0</v>
      </c>
      <c r="Q1525" s="48">
        <f>IF(Table2[[#This Row],[Customer Segment]]=Introduction!$D$44,1,0)</f>
        <v>1</v>
      </c>
      <c r="R1525" s="38">
        <v>53.3</v>
      </c>
      <c r="S15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customFormat="1" x14ac:dyDescent="0.2">
      <c r="A1526" s="1" t="s">
        <v>13</v>
      </c>
      <c r="B1526" s="1" t="s">
        <v>14</v>
      </c>
      <c r="C1526" s="1" t="s">
        <v>3</v>
      </c>
      <c r="D1526" s="44">
        <v>0.03</v>
      </c>
      <c r="E1526" s="44">
        <v>4.9800000000000004</v>
      </c>
      <c r="F1526" s="44">
        <v>0.8</v>
      </c>
      <c r="G1526" s="44">
        <v>0.36</v>
      </c>
      <c r="H1526" s="44">
        <v>50.2044</v>
      </c>
      <c r="I1526" s="49">
        <f>IF(Table2[[#This Row],[Order Priority]]=Introduction!$B$42,1,0)</f>
        <v>0</v>
      </c>
      <c r="J1526" s="49">
        <f>IF(Table2[[#This Row],[Order Priority]]=Introduction!$B$43,1,0)</f>
        <v>1</v>
      </c>
      <c r="K1526" s="49">
        <f>IF(Table2[[#This Row],[Order Priority]]=Introduction!$B$44,1,0)</f>
        <v>0</v>
      </c>
      <c r="L1526" s="49">
        <f>IF(Table2[[#This Row],[Order Priority]]=Introduction!$B$45,1,0)</f>
        <v>0</v>
      </c>
      <c r="M1526" s="49">
        <f>IF(Table2[[#This Row],[Ship Mode]]=Introduction!$C$42,1,0)</f>
        <v>0</v>
      </c>
      <c r="N1526" s="48">
        <f>IF(Table2[[#This Row],[Ship Mode]]=Introduction!$C$44,1,0)</f>
        <v>1</v>
      </c>
      <c r="O1526" s="48">
        <f>IF(Table2[[#This Row],[Customer Segment]]=Introduction!$D$45,1,0)</f>
        <v>1</v>
      </c>
      <c r="P1526" s="48">
        <f>IF(Table2[[#This Row],[Customer Segment]]=Introduction!$D$42,1,0)</f>
        <v>0</v>
      </c>
      <c r="Q1526" s="48">
        <f>IF(Table2[[#This Row],[Customer Segment]]=Introduction!$D$44,1,0)</f>
        <v>0</v>
      </c>
      <c r="R1526" s="41">
        <v>72.760000000000005</v>
      </c>
      <c r="S15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customFormat="1" x14ac:dyDescent="0.2">
      <c r="A1527" s="1" t="s">
        <v>13</v>
      </c>
      <c r="B1527" s="1" t="s">
        <v>14</v>
      </c>
      <c r="C1527" s="1" t="s">
        <v>3</v>
      </c>
      <c r="D1527" s="46">
        <v>0.01</v>
      </c>
      <c r="E1527" s="46">
        <v>9.31</v>
      </c>
      <c r="F1527" s="46">
        <v>3.98</v>
      </c>
      <c r="G1527" s="46">
        <v>0.56000000000000005</v>
      </c>
      <c r="H1527" s="46">
        <v>-10.9</v>
      </c>
      <c r="I1527" s="49">
        <f>IF(Table2[[#This Row],[Order Priority]]=Introduction!$B$42,1,0)</f>
        <v>0</v>
      </c>
      <c r="J1527" s="49">
        <f>IF(Table2[[#This Row],[Order Priority]]=Introduction!$B$43,1,0)</f>
        <v>1</v>
      </c>
      <c r="K1527" s="49">
        <f>IF(Table2[[#This Row],[Order Priority]]=Introduction!$B$44,1,0)</f>
        <v>0</v>
      </c>
      <c r="L1527" s="49">
        <f>IF(Table2[[#This Row],[Order Priority]]=Introduction!$B$45,1,0)</f>
        <v>0</v>
      </c>
      <c r="M1527" s="49">
        <f>IF(Table2[[#This Row],[Ship Mode]]=Introduction!$C$42,1,0)</f>
        <v>0</v>
      </c>
      <c r="N1527" s="48">
        <f>IF(Table2[[#This Row],[Ship Mode]]=Introduction!$C$44,1,0)</f>
        <v>1</v>
      </c>
      <c r="O1527" s="48">
        <f>IF(Table2[[#This Row],[Customer Segment]]=Introduction!$D$45,1,0)</f>
        <v>1</v>
      </c>
      <c r="P1527" s="48">
        <f>IF(Table2[[#This Row],[Customer Segment]]=Introduction!$D$42,1,0)</f>
        <v>0</v>
      </c>
      <c r="Q1527" s="48">
        <f>IF(Table2[[#This Row],[Customer Segment]]=Introduction!$D$44,1,0)</f>
        <v>0</v>
      </c>
      <c r="R1527" s="38">
        <v>586.96</v>
      </c>
      <c r="S15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customFormat="1" x14ac:dyDescent="0.2">
      <c r="A1528" s="1" t="s">
        <v>13</v>
      </c>
      <c r="B1528" s="1" t="s">
        <v>14</v>
      </c>
      <c r="C1528" s="1" t="s">
        <v>3</v>
      </c>
      <c r="D1528" s="44">
        <v>0.01</v>
      </c>
      <c r="E1528" s="44">
        <v>9.31</v>
      </c>
      <c r="F1528" s="44">
        <v>3.98</v>
      </c>
      <c r="G1528" s="44">
        <v>0.56000000000000005</v>
      </c>
      <c r="H1528" s="44">
        <v>2.1800000000000002</v>
      </c>
      <c r="I1528" s="49">
        <f>IF(Table2[[#This Row],[Order Priority]]=Introduction!$B$42,1,0)</f>
        <v>0</v>
      </c>
      <c r="J1528" s="49">
        <f>IF(Table2[[#This Row],[Order Priority]]=Introduction!$B$43,1,0)</f>
        <v>1</v>
      </c>
      <c r="K1528" s="49">
        <f>IF(Table2[[#This Row],[Order Priority]]=Introduction!$B$44,1,0)</f>
        <v>0</v>
      </c>
      <c r="L1528" s="49">
        <f>IF(Table2[[#This Row],[Order Priority]]=Introduction!$B$45,1,0)</f>
        <v>0</v>
      </c>
      <c r="M1528" s="49">
        <f>IF(Table2[[#This Row],[Ship Mode]]=Introduction!$C$42,1,0)</f>
        <v>0</v>
      </c>
      <c r="N1528" s="48">
        <f>IF(Table2[[#This Row],[Ship Mode]]=Introduction!$C$44,1,0)</f>
        <v>1</v>
      </c>
      <c r="O1528" s="48">
        <f>IF(Table2[[#This Row],[Customer Segment]]=Introduction!$D$45,1,0)</f>
        <v>1</v>
      </c>
      <c r="P1528" s="48">
        <f>IF(Table2[[#This Row],[Customer Segment]]=Introduction!$D$42,1,0)</f>
        <v>0</v>
      </c>
      <c r="Q1528" s="48">
        <f>IF(Table2[[#This Row],[Customer Segment]]=Introduction!$D$44,1,0)</f>
        <v>0</v>
      </c>
      <c r="R1528" s="41">
        <v>144.33000000000001</v>
      </c>
      <c r="S15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customFormat="1" x14ac:dyDescent="0.2">
      <c r="A1529" s="1" t="s">
        <v>23</v>
      </c>
      <c r="B1529" s="1" t="s">
        <v>14</v>
      </c>
      <c r="C1529" s="1" t="s">
        <v>3</v>
      </c>
      <c r="D1529" s="46">
        <v>0.09</v>
      </c>
      <c r="E1529" s="46">
        <v>5.84</v>
      </c>
      <c r="F1529" s="46">
        <v>0.83</v>
      </c>
      <c r="G1529" s="46">
        <v>0.49</v>
      </c>
      <c r="H1529" s="46">
        <v>-2.87</v>
      </c>
      <c r="I1529" s="49">
        <f>IF(Table2[[#This Row],[Order Priority]]=Introduction!$B$42,1,0)</f>
        <v>0</v>
      </c>
      <c r="J1529" s="49">
        <f>IF(Table2[[#This Row],[Order Priority]]=Introduction!$B$43,1,0)</f>
        <v>0</v>
      </c>
      <c r="K1529" s="49">
        <f>IF(Table2[[#This Row],[Order Priority]]=Introduction!$B$44,1,0)</f>
        <v>1</v>
      </c>
      <c r="L1529" s="49">
        <f>IF(Table2[[#This Row],[Order Priority]]=Introduction!$B$45,1,0)</f>
        <v>0</v>
      </c>
      <c r="M1529" s="49">
        <f>IF(Table2[[#This Row],[Ship Mode]]=Introduction!$C$42,1,0)</f>
        <v>0</v>
      </c>
      <c r="N1529" s="48">
        <f>IF(Table2[[#This Row],[Ship Mode]]=Introduction!$C$44,1,0)</f>
        <v>1</v>
      </c>
      <c r="O1529" s="48">
        <f>IF(Table2[[#This Row],[Customer Segment]]=Introduction!$D$45,1,0)</f>
        <v>1</v>
      </c>
      <c r="P1529" s="48">
        <f>IF(Table2[[#This Row],[Customer Segment]]=Introduction!$D$42,1,0)</f>
        <v>0</v>
      </c>
      <c r="Q1529" s="48">
        <f>IF(Table2[[#This Row],[Customer Segment]]=Introduction!$D$44,1,0)</f>
        <v>0</v>
      </c>
      <c r="R1529" s="38">
        <v>5.9</v>
      </c>
      <c r="S15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customFormat="1" x14ac:dyDescent="0.2">
      <c r="A1530" s="1" t="s">
        <v>23</v>
      </c>
      <c r="B1530" s="1" t="s">
        <v>14</v>
      </c>
      <c r="C1530" s="1" t="s">
        <v>47</v>
      </c>
      <c r="D1530" s="44">
        <v>0.09</v>
      </c>
      <c r="E1530" s="44">
        <v>50.98</v>
      </c>
      <c r="F1530" s="44">
        <v>6.5</v>
      </c>
      <c r="G1530" s="44">
        <v>0.73</v>
      </c>
      <c r="H1530" s="44">
        <v>70.176000000000002</v>
      </c>
      <c r="I1530" s="49">
        <f>IF(Table2[[#This Row],[Order Priority]]=Introduction!$B$42,1,0)</f>
        <v>0</v>
      </c>
      <c r="J1530" s="49">
        <f>IF(Table2[[#This Row],[Order Priority]]=Introduction!$B$43,1,0)</f>
        <v>0</v>
      </c>
      <c r="K1530" s="49">
        <f>IF(Table2[[#This Row],[Order Priority]]=Introduction!$B$44,1,0)</f>
        <v>1</v>
      </c>
      <c r="L1530" s="49">
        <f>IF(Table2[[#This Row],[Order Priority]]=Introduction!$B$45,1,0)</f>
        <v>0</v>
      </c>
      <c r="M1530" s="49">
        <f>IF(Table2[[#This Row],[Ship Mode]]=Introduction!$C$42,1,0)</f>
        <v>0</v>
      </c>
      <c r="N1530" s="48">
        <f>IF(Table2[[#This Row],[Ship Mode]]=Introduction!$C$44,1,0)</f>
        <v>1</v>
      </c>
      <c r="O1530" s="48">
        <f>IF(Table2[[#This Row],[Customer Segment]]=Introduction!$D$45,1,0)</f>
        <v>0</v>
      </c>
      <c r="P1530" s="48">
        <f>IF(Table2[[#This Row],[Customer Segment]]=Introduction!$D$42,1,0)</f>
        <v>0</v>
      </c>
      <c r="Q1530" s="48">
        <f>IF(Table2[[#This Row],[Customer Segment]]=Introduction!$D$44,1,0)</f>
        <v>1</v>
      </c>
      <c r="R1530" s="41">
        <v>1395.41</v>
      </c>
      <c r="S15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customFormat="1" x14ac:dyDescent="0.2">
      <c r="A1531" s="1" t="s">
        <v>23</v>
      </c>
      <c r="B1531" s="1" t="s">
        <v>14</v>
      </c>
      <c r="C1531" s="1" t="s">
        <v>3</v>
      </c>
      <c r="D1531" s="46">
        <v>0.03</v>
      </c>
      <c r="E1531" s="46">
        <v>20.98</v>
      </c>
      <c r="F1531" s="46">
        <v>1.49</v>
      </c>
      <c r="G1531" s="46">
        <v>0.35</v>
      </c>
      <c r="H1531" s="46">
        <v>30.024000000000001</v>
      </c>
      <c r="I1531" s="49">
        <f>IF(Table2[[#This Row],[Order Priority]]=Introduction!$B$42,1,0)</f>
        <v>0</v>
      </c>
      <c r="J1531" s="49">
        <f>IF(Table2[[#This Row],[Order Priority]]=Introduction!$B$43,1,0)</f>
        <v>0</v>
      </c>
      <c r="K1531" s="49">
        <f>IF(Table2[[#This Row],[Order Priority]]=Introduction!$B$44,1,0)</f>
        <v>1</v>
      </c>
      <c r="L1531" s="49">
        <f>IF(Table2[[#This Row],[Order Priority]]=Introduction!$B$45,1,0)</f>
        <v>0</v>
      </c>
      <c r="M1531" s="49">
        <f>IF(Table2[[#This Row],[Ship Mode]]=Introduction!$C$42,1,0)</f>
        <v>0</v>
      </c>
      <c r="N1531" s="48">
        <f>IF(Table2[[#This Row],[Ship Mode]]=Introduction!$C$44,1,0)</f>
        <v>1</v>
      </c>
      <c r="O1531" s="48">
        <f>IF(Table2[[#This Row],[Customer Segment]]=Introduction!$D$45,1,0)</f>
        <v>1</v>
      </c>
      <c r="P1531" s="48">
        <f>IF(Table2[[#This Row],[Customer Segment]]=Introduction!$D$42,1,0)</f>
        <v>0</v>
      </c>
      <c r="Q1531" s="48">
        <f>IF(Table2[[#This Row],[Customer Segment]]=Introduction!$D$44,1,0)</f>
        <v>0</v>
      </c>
      <c r="R1531" s="38">
        <v>431.43</v>
      </c>
      <c r="S15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customFormat="1" x14ac:dyDescent="0.2">
      <c r="A1532" s="1" t="s">
        <v>92</v>
      </c>
      <c r="B1532" s="1" t="s">
        <v>14</v>
      </c>
      <c r="C1532" s="1" t="s">
        <v>47</v>
      </c>
      <c r="D1532" s="44">
        <v>0.02</v>
      </c>
      <c r="E1532" s="44">
        <v>7.64</v>
      </c>
      <c r="F1532" s="44">
        <v>1.39</v>
      </c>
      <c r="G1532" s="44">
        <v>0.36</v>
      </c>
      <c r="H1532" s="44">
        <v>117.38</v>
      </c>
      <c r="I1532" s="49">
        <f>IF(Table2[[#This Row],[Order Priority]]=Introduction!$B$42,1,0)</f>
        <v>0</v>
      </c>
      <c r="J1532" s="49">
        <f>IF(Table2[[#This Row],[Order Priority]]=Introduction!$B$43,1,0)</f>
        <v>0</v>
      </c>
      <c r="K1532" s="49">
        <f>IF(Table2[[#This Row],[Order Priority]]=Introduction!$B$44,1,0)</f>
        <v>0</v>
      </c>
      <c r="L1532" s="49">
        <f>IF(Table2[[#This Row],[Order Priority]]=Introduction!$B$45,1,0)</f>
        <v>1</v>
      </c>
      <c r="M1532" s="49">
        <f>IF(Table2[[#This Row],[Ship Mode]]=Introduction!$C$42,1,0)</f>
        <v>0</v>
      </c>
      <c r="N1532" s="48">
        <f>IF(Table2[[#This Row],[Ship Mode]]=Introduction!$C$44,1,0)</f>
        <v>1</v>
      </c>
      <c r="O1532" s="48">
        <f>IF(Table2[[#This Row],[Customer Segment]]=Introduction!$D$45,1,0)</f>
        <v>0</v>
      </c>
      <c r="P1532" s="48">
        <f>IF(Table2[[#This Row],[Customer Segment]]=Introduction!$D$42,1,0)</f>
        <v>0</v>
      </c>
      <c r="Q1532" s="48">
        <f>IF(Table2[[#This Row],[Customer Segment]]=Introduction!$D$44,1,0)</f>
        <v>1</v>
      </c>
      <c r="R1532" s="41">
        <v>406.91</v>
      </c>
      <c r="S15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customFormat="1" x14ac:dyDescent="0.2">
      <c r="A1533" s="1" t="s">
        <v>92</v>
      </c>
      <c r="B1533" s="1" t="s">
        <v>14</v>
      </c>
      <c r="C1533" s="1" t="s">
        <v>47</v>
      </c>
      <c r="D1533" s="46">
        <v>0.02</v>
      </c>
      <c r="E1533" s="46">
        <v>7.64</v>
      </c>
      <c r="F1533" s="46">
        <v>1.39</v>
      </c>
      <c r="G1533" s="46">
        <v>0.36</v>
      </c>
      <c r="H1533" s="46">
        <v>70.193700000000007</v>
      </c>
      <c r="I1533" s="49">
        <f>IF(Table2[[#This Row],[Order Priority]]=Introduction!$B$42,1,0)</f>
        <v>0</v>
      </c>
      <c r="J1533" s="49">
        <f>IF(Table2[[#This Row],[Order Priority]]=Introduction!$B$43,1,0)</f>
        <v>0</v>
      </c>
      <c r="K1533" s="49">
        <f>IF(Table2[[#This Row],[Order Priority]]=Introduction!$B$44,1,0)</f>
        <v>0</v>
      </c>
      <c r="L1533" s="49">
        <f>IF(Table2[[#This Row],[Order Priority]]=Introduction!$B$45,1,0)</f>
        <v>1</v>
      </c>
      <c r="M1533" s="49">
        <f>IF(Table2[[#This Row],[Ship Mode]]=Introduction!$C$42,1,0)</f>
        <v>0</v>
      </c>
      <c r="N1533" s="48">
        <f>IF(Table2[[#This Row],[Ship Mode]]=Introduction!$C$44,1,0)</f>
        <v>1</v>
      </c>
      <c r="O1533" s="48">
        <f>IF(Table2[[#This Row],[Customer Segment]]=Introduction!$D$45,1,0)</f>
        <v>0</v>
      </c>
      <c r="P1533" s="48">
        <f>IF(Table2[[#This Row],[Customer Segment]]=Introduction!$D$42,1,0)</f>
        <v>0</v>
      </c>
      <c r="Q1533" s="48">
        <f>IF(Table2[[#This Row],[Customer Segment]]=Introduction!$D$44,1,0)</f>
        <v>1</v>
      </c>
      <c r="R1533" s="38">
        <v>101.73</v>
      </c>
      <c r="S15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customFormat="1" x14ac:dyDescent="0.2">
      <c r="A1534" s="1" t="s">
        <v>92</v>
      </c>
      <c r="B1534" s="1" t="s">
        <v>14</v>
      </c>
      <c r="C1534" s="1" t="s">
        <v>47</v>
      </c>
      <c r="D1534" s="44">
        <v>0.04</v>
      </c>
      <c r="E1534" s="44">
        <v>2.08</v>
      </c>
      <c r="F1534" s="44">
        <v>1.49</v>
      </c>
      <c r="G1534" s="44">
        <v>0.36</v>
      </c>
      <c r="H1534" s="44">
        <v>-11.281499999999999</v>
      </c>
      <c r="I1534" s="49">
        <f>IF(Table2[[#This Row],[Order Priority]]=Introduction!$B$42,1,0)</f>
        <v>0</v>
      </c>
      <c r="J1534" s="49">
        <f>IF(Table2[[#This Row],[Order Priority]]=Introduction!$B$43,1,0)</f>
        <v>0</v>
      </c>
      <c r="K1534" s="49">
        <f>IF(Table2[[#This Row],[Order Priority]]=Introduction!$B$44,1,0)</f>
        <v>0</v>
      </c>
      <c r="L1534" s="49">
        <f>IF(Table2[[#This Row],[Order Priority]]=Introduction!$B$45,1,0)</f>
        <v>1</v>
      </c>
      <c r="M1534" s="49">
        <f>IF(Table2[[#This Row],[Ship Mode]]=Introduction!$C$42,1,0)</f>
        <v>0</v>
      </c>
      <c r="N1534" s="48">
        <f>IF(Table2[[#This Row],[Ship Mode]]=Introduction!$C$44,1,0)</f>
        <v>1</v>
      </c>
      <c r="O1534" s="48">
        <f>IF(Table2[[#This Row],[Customer Segment]]=Introduction!$D$45,1,0)</f>
        <v>0</v>
      </c>
      <c r="P1534" s="48">
        <f>IF(Table2[[#This Row],[Customer Segment]]=Introduction!$D$42,1,0)</f>
        <v>0</v>
      </c>
      <c r="Q1534" s="48">
        <f>IF(Table2[[#This Row],[Customer Segment]]=Introduction!$D$44,1,0)</f>
        <v>1</v>
      </c>
      <c r="R1534" s="41">
        <v>33.770000000000003</v>
      </c>
      <c r="S15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customFormat="1" x14ac:dyDescent="0.2">
      <c r="A1535" s="1" t="s">
        <v>46</v>
      </c>
      <c r="B1535" s="1" t="s">
        <v>14</v>
      </c>
      <c r="C1535" s="1" t="s">
        <v>3</v>
      </c>
      <c r="D1535" s="46">
        <v>7.0000000000000007E-2</v>
      </c>
      <c r="E1535" s="46">
        <v>12.99</v>
      </c>
      <c r="F1535" s="46">
        <v>9.44</v>
      </c>
      <c r="G1535" s="46">
        <v>0.39</v>
      </c>
      <c r="H1535" s="46">
        <v>-114.6399</v>
      </c>
      <c r="I1535" s="49">
        <f>IF(Table2[[#This Row],[Order Priority]]=Introduction!$B$42,1,0)</f>
        <v>0</v>
      </c>
      <c r="J1535" s="49">
        <f>IF(Table2[[#This Row],[Order Priority]]=Introduction!$B$43,1,0)</f>
        <v>0</v>
      </c>
      <c r="K1535" s="49">
        <f>IF(Table2[[#This Row],[Order Priority]]=Introduction!$B$44,1,0)</f>
        <v>0</v>
      </c>
      <c r="L1535" s="49">
        <f>IF(Table2[[#This Row],[Order Priority]]=Introduction!$B$45,1,0)</f>
        <v>0</v>
      </c>
      <c r="M1535" s="49">
        <f>IF(Table2[[#This Row],[Ship Mode]]=Introduction!$C$42,1,0)</f>
        <v>0</v>
      </c>
      <c r="N1535" s="48">
        <f>IF(Table2[[#This Row],[Ship Mode]]=Introduction!$C$44,1,0)</f>
        <v>1</v>
      </c>
      <c r="O1535" s="48">
        <f>IF(Table2[[#This Row],[Customer Segment]]=Introduction!$D$45,1,0)</f>
        <v>1</v>
      </c>
      <c r="P1535" s="48">
        <f>IF(Table2[[#This Row],[Customer Segment]]=Introduction!$D$42,1,0)</f>
        <v>0</v>
      </c>
      <c r="Q1535" s="48">
        <f>IF(Table2[[#This Row],[Customer Segment]]=Introduction!$D$44,1,0)</f>
        <v>0</v>
      </c>
      <c r="R1535" s="38">
        <v>231.79</v>
      </c>
      <c r="S15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customFormat="1" x14ac:dyDescent="0.2">
      <c r="A1536" s="1" t="s">
        <v>46</v>
      </c>
      <c r="B1536" s="1" t="s">
        <v>14</v>
      </c>
      <c r="C1536" s="1" t="s">
        <v>3</v>
      </c>
      <c r="D1536" s="44">
        <v>0.08</v>
      </c>
      <c r="E1536" s="44">
        <v>5</v>
      </c>
      <c r="F1536" s="44">
        <v>3.39</v>
      </c>
      <c r="G1536" s="44">
        <v>0.37</v>
      </c>
      <c r="H1536" s="44">
        <v>-17.489999999999998</v>
      </c>
      <c r="I1536" s="49">
        <f>IF(Table2[[#This Row],[Order Priority]]=Introduction!$B$42,1,0)</f>
        <v>0</v>
      </c>
      <c r="J1536" s="49">
        <f>IF(Table2[[#This Row],[Order Priority]]=Introduction!$B$43,1,0)</f>
        <v>0</v>
      </c>
      <c r="K1536" s="49">
        <f>IF(Table2[[#This Row],[Order Priority]]=Introduction!$B$44,1,0)</f>
        <v>0</v>
      </c>
      <c r="L1536" s="49">
        <f>IF(Table2[[#This Row],[Order Priority]]=Introduction!$B$45,1,0)</f>
        <v>0</v>
      </c>
      <c r="M1536" s="49">
        <f>IF(Table2[[#This Row],[Ship Mode]]=Introduction!$C$42,1,0)</f>
        <v>0</v>
      </c>
      <c r="N1536" s="48">
        <f>IF(Table2[[#This Row],[Ship Mode]]=Introduction!$C$44,1,0)</f>
        <v>1</v>
      </c>
      <c r="O1536" s="48">
        <f>IF(Table2[[#This Row],[Customer Segment]]=Introduction!$D$45,1,0)</f>
        <v>1</v>
      </c>
      <c r="P1536" s="48">
        <f>IF(Table2[[#This Row],[Customer Segment]]=Introduction!$D$42,1,0)</f>
        <v>0</v>
      </c>
      <c r="Q1536" s="48">
        <f>IF(Table2[[#This Row],[Customer Segment]]=Introduction!$D$44,1,0)</f>
        <v>0</v>
      </c>
      <c r="R1536" s="41">
        <v>293.06</v>
      </c>
      <c r="S15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customFormat="1" x14ac:dyDescent="0.2">
      <c r="A1537" s="1" t="s">
        <v>46</v>
      </c>
      <c r="B1537" s="1" t="s">
        <v>14</v>
      </c>
      <c r="C1537" s="1" t="s">
        <v>3</v>
      </c>
      <c r="D1537" s="46">
        <v>7.0000000000000007E-2</v>
      </c>
      <c r="E1537" s="46">
        <v>12.99</v>
      </c>
      <c r="F1537" s="46">
        <v>9.44</v>
      </c>
      <c r="G1537" s="46">
        <v>0.39</v>
      </c>
      <c r="H1537" s="46">
        <v>-114.6399</v>
      </c>
      <c r="I1537" s="49">
        <f>IF(Table2[[#This Row],[Order Priority]]=Introduction!$B$42,1,0)</f>
        <v>0</v>
      </c>
      <c r="J1537" s="49">
        <f>IF(Table2[[#This Row],[Order Priority]]=Introduction!$B$43,1,0)</f>
        <v>0</v>
      </c>
      <c r="K1537" s="49">
        <f>IF(Table2[[#This Row],[Order Priority]]=Introduction!$B$44,1,0)</f>
        <v>0</v>
      </c>
      <c r="L1537" s="49">
        <f>IF(Table2[[#This Row],[Order Priority]]=Introduction!$B$45,1,0)</f>
        <v>0</v>
      </c>
      <c r="M1537" s="49">
        <f>IF(Table2[[#This Row],[Ship Mode]]=Introduction!$C$42,1,0)</f>
        <v>0</v>
      </c>
      <c r="N1537" s="48">
        <f>IF(Table2[[#This Row],[Ship Mode]]=Introduction!$C$44,1,0)</f>
        <v>1</v>
      </c>
      <c r="O1537" s="48">
        <f>IF(Table2[[#This Row],[Customer Segment]]=Introduction!$D$45,1,0)</f>
        <v>1</v>
      </c>
      <c r="P1537" s="48">
        <f>IF(Table2[[#This Row],[Customer Segment]]=Introduction!$D$42,1,0)</f>
        <v>0</v>
      </c>
      <c r="Q1537" s="48">
        <f>IF(Table2[[#This Row],[Customer Segment]]=Introduction!$D$44,1,0)</f>
        <v>0</v>
      </c>
      <c r="R1537" s="38">
        <v>914.29</v>
      </c>
      <c r="S15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customFormat="1" x14ac:dyDescent="0.2">
      <c r="A1538" s="1" t="s">
        <v>46</v>
      </c>
      <c r="B1538" s="1" t="s">
        <v>63</v>
      </c>
      <c r="C1538" s="1" t="s">
        <v>15</v>
      </c>
      <c r="D1538" s="44">
        <v>0.06</v>
      </c>
      <c r="E1538" s="44">
        <v>218.08</v>
      </c>
      <c r="F1538" s="44">
        <v>18.059999999999999</v>
      </c>
      <c r="G1538" s="44">
        <v>0.56999999999999995</v>
      </c>
      <c r="H1538" s="44">
        <v>969.42</v>
      </c>
      <c r="I1538" s="49">
        <f>IF(Table2[[#This Row],[Order Priority]]=Introduction!$B$42,1,0)</f>
        <v>0</v>
      </c>
      <c r="J1538" s="49">
        <f>IF(Table2[[#This Row],[Order Priority]]=Introduction!$B$43,1,0)</f>
        <v>0</v>
      </c>
      <c r="K1538" s="49">
        <f>IF(Table2[[#This Row],[Order Priority]]=Introduction!$B$44,1,0)</f>
        <v>0</v>
      </c>
      <c r="L1538" s="49">
        <f>IF(Table2[[#This Row],[Order Priority]]=Introduction!$B$45,1,0)</f>
        <v>0</v>
      </c>
      <c r="M1538" s="49">
        <f>IF(Table2[[#This Row],[Ship Mode]]=Introduction!$C$42,1,0)</f>
        <v>0</v>
      </c>
      <c r="N1538" s="48">
        <f>IF(Table2[[#This Row],[Ship Mode]]=Introduction!$C$44,1,0)</f>
        <v>0</v>
      </c>
      <c r="O1538" s="48">
        <f>IF(Table2[[#This Row],[Customer Segment]]=Introduction!$D$45,1,0)</f>
        <v>0</v>
      </c>
      <c r="P1538" s="48">
        <f>IF(Table2[[#This Row],[Customer Segment]]=Introduction!$D$42,1,0)</f>
        <v>1</v>
      </c>
      <c r="Q1538" s="48">
        <f>IF(Table2[[#This Row],[Customer Segment]]=Introduction!$D$44,1,0)</f>
        <v>0</v>
      </c>
      <c r="R1538" s="41">
        <v>1488.51</v>
      </c>
      <c r="S15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customFormat="1" x14ac:dyDescent="0.2">
      <c r="A1539" s="1" t="s">
        <v>1</v>
      </c>
      <c r="B1539" s="1" t="s">
        <v>2</v>
      </c>
      <c r="C1539" s="1" t="s">
        <v>3</v>
      </c>
      <c r="D1539" s="46">
        <v>0.1</v>
      </c>
      <c r="E1539" s="46">
        <v>130.97999999999999</v>
      </c>
      <c r="F1539" s="46">
        <v>30</v>
      </c>
      <c r="G1539" s="46">
        <v>0.78</v>
      </c>
      <c r="H1539" s="46">
        <v>2000.11</v>
      </c>
      <c r="I1539" s="49">
        <f>IF(Table2[[#This Row],[Order Priority]]=Introduction!$B$42,1,0)</f>
        <v>1</v>
      </c>
      <c r="J1539" s="49">
        <f>IF(Table2[[#This Row],[Order Priority]]=Introduction!$B$43,1,0)</f>
        <v>0</v>
      </c>
      <c r="K1539" s="49">
        <f>IF(Table2[[#This Row],[Order Priority]]=Introduction!$B$44,1,0)</f>
        <v>0</v>
      </c>
      <c r="L1539" s="49">
        <f>IF(Table2[[#This Row],[Order Priority]]=Introduction!$B$45,1,0)</f>
        <v>0</v>
      </c>
      <c r="M1539" s="49">
        <f>IF(Table2[[#This Row],[Ship Mode]]=Introduction!$C$42,1,0)</f>
        <v>1</v>
      </c>
      <c r="N1539" s="48">
        <f>IF(Table2[[#This Row],[Ship Mode]]=Introduction!$C$44,1,0)</f>
        <v>0</v>
      </c>
      <c r="O1539" s="48">
        <f>IF(Table2[[#This Row],[Customer Segment]]=Introduction!$D$45,1,0)</f>
        <v>1</v>
      </c>
      <c r="P1539" s="48">
        <f>IF(Table2[[#This Row],[Customer Segment]]=Introduction!$D$42,1,0)</f>
        <v>0</v>
      </c>
      <c r="Q1539" s="48">
        <f>IF(Table2[[#This Row],[Customer Segment]]=Introduction!$D$44,1,0)</f>
        <v>0</v>
      </c>
      <c r="R1539" s="38">
        <v>2259.9899999999998</v>
      </c>
      <c r="S15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customFormat="1" x14ac:dyDescent="0.2">
      <c r="A1540" s="1" t="s">
        <v>1</v>
      </c>
      <c r="B1540" s="1" t="s">
        <v>14</v>
      </c>
      <c r="C1540" s="1" t="s">
        <v>70</v>
      </c>
      <c r="D1540" s="44">
        <v>0.06</v>
      </c>
      <c r="E1540" s="44">
        <v>4.9800000000000004</v>
      </c>
      <c r="F1540" s="44">
        <v>4.95</v>
      </c>
      <c r="G1540" s="44">
        <v>0.37</v>
      </c>
      <c r="H1540" s="44">
        <v>-103.224</v>
      </c>
      <c r="I1540" s="49">
        <f>IF(Table2[[#This Row],[Order Priority]]=Introduction!$B$42,1,0)</f>
        <v>1</v>
      </c>
      <c r="J1540" s="49">
        <f>IF(Table2[[#This Row],[Order Priority]]=Introduction!$B$43,1,0)</f>
        <v>0</v>
      </c>
      <c r="K1540" s="49">
        <f>IF(Table2[[#This Row],[Order Priority]]=Introduction!$B$44,1,0)</f>
        <v>0</v>
      </c>
      <c r="L1540" s="49">
        <f>IF(Table2[[#This Row],[Order Priority]]=Introduction!$B$45,1,0)</f>
        <v>0</v>
      </c>
      <c r="M1540" s="49">
        <f>IF(Table2[[#This Row],[Ship Mode]]=Introduction!$C$42,1,0)</f>
        <v>0</v>
      </c>
      <c r="N1540" s="48">
        <f>IF(Table2[[#This Row],[Ship Mode]]=Introduction!$C$44,1,0)</f>
        <v>1</v>
      </c>
      <c r="O1540" s="48">
        <f>IF(Table2[[#This Row],[Customer Segment]]=Introduction!$D$45,1,0)</f>
        <v>0</v>
      </c>
      <c r="P1540" s="48">
        <f>IF(Table2[[#This Row],[Customer Segment]]=Introduction!$D$42,1,0)</f>
        <v>0</v>
      </c>
      <c r="Q1540" s="48">
        <f>IF(Table2[[#This Row],[Customer Segment]]=Introduction!$D$44,1,0)</f>
        <v>0</v>
      </c>
      <c r="R1540" s="41">
        <v>78.989999999999995</v>
      </c>
      <c r="S15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customFormat="1" x14ac:dyDescent="0.2">
      <c r="A1541" s="1" t="s">
        <v>13</v>
      </c>
      <c r="B1541" s="1" t="s">
        <v>14</v>
      </c>
      <c r="C1541" s="1" t="s">
        <v>70</v>
      </c>
      <c r="D1541" s="46">
        <v>7.0000000000000007E-2</v>
      </c>
      <c r="E1541" s="46">
        <v>1.68</v>
      </c>
      <c r="F1541" s="46">
        <v>1.57</v>
      </c>
      <c r="G1541" s="46">
        <v>0.59</v>
      </c>
      <c r="H1541" s="46">
        <v>-35.75</v>
      </c>
      <c r="I1541" s="49">
        <f>IF(Table2[[#This Row],[Order Priority]]=Introduction!$B$42,1,0)</f>
        <v>0</v>
      </c>
      <c r="J1541" s="49">
        <f>IF(Table2[[#This Row],[Order Priority]]=Introduction!$B$43,1,0)</f>
        <v>1</v>
      </c>
      <c r="K1541" s="49">
        <f>IF(Table2[[#This Row],[Order Priority]]=Introduction!$B$44,1,0)</f>
        <v>0</v>
      </c>
      <c r="L1541" s="49">
        <f>IF(Table2[[#This Row],[Order Priority]]=Introduction!$B$45,1,0)</f>
        <v>0</v>
      </c>
      <c r="M1541" s="49">
        <f>IF(Table2[[#This Row],[Ship Mode]]=Introduction!$C$42,1,0)</f>
        <v>0</v>
      </c>
      <c r="N1541" s="48">
        <f>IF(Table2[[#This Row],[Ship Mode]]=Introduction!$C$44,1,0)</f>
        <v>1</v>
      </c>
      <c r="O1541" s="48">
        <f>IF(Table2[[#This Row],[Customer Segment]]=Introduction!$D$45,1,0)</f>
        <v>0</v>
      </c>
      <c r="P1541" s="48">
        <f>IF(Table2[[#This Row],[Customer Segment]]=Introduction!$D$42,1,0)</f>
        <v>0</v>
      </c>
      <c r="Q1541" s="48">
        <f>IF(Table2[[#This Row],[Customer Segment]]=Introduction!$D$44,1,0)</f>
        <v>0</v>
      </c>
      <c r="R1541" s="38">
        <v>186.59</v>
      </c>
      <c r="S15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customFormat="1" x14ac:dyDescent="0.2">
      <c r="A1542" s="1" t="s">
        <v>13</v>
      </c>
      <c r="B1542" s="1" t="s">
        <v>14</v>
      </c>
      <c r="C1542" s="1" t="s">
        <v>70</v>
      </c>
      <c r="D1542" s="44">
        <v>7.0000000000000007E-2</v>
      </c>
      <c r="E1542" s="44">
        <v>10.06</v>
      </c>
      <c r="F1542" s="44">
        <v>2.06</v>
      </c>
      <c r="G1542" s="44">
        <v>0.39</v>
      </c>
      <c r="H1542" s="44">
        <v>152.65559999999999</v>
      </c>
      <c r="I1542" s="49">
        <f>IF(Table2[[#This Row],[Order Priority]]=Introduction!$B$42,1,0)</f>
        <v>0</v>
      </c>
      <c r="J1542" s="49">
        <f>IF(Table2[[#This Row],[Order Priority]]=Introduction!$B$43,1,0)</f>
        <v>1</v>
      </c>
      <c r="K1542" s="49">
        <f>IF(Table2[[#This Row],[Order Priority]]=Introduction!$B$44,1,0)</f>
        <v>0</v>
      </c>
      <c r="L1542" s="49">
        <f>IF(Table2[[#This Row],[Order Priority]]=Introduction!$B$45,1,0)</f>
        <v>0</v>
      </c>
      <c r="M1542" s="49">
        <f>IF(Table2[[#This Row],[Ship Mode]]=Introduction!$C$42,1,0)</f>
        <v>0</v>
      </c>
      <c r="N1542" s="48">
        <f>IF(Table2[[#This Row],[Ship Mode]]=Introduction!$C$44,1,0)</f>
        <v>1</v>
      </c>
      <c r="O1542" s="48">
        <f>IF(Table2[[#This Row],[Customer Segment]]=Introduction!$D$45,1,0)</f>
        <v>0</v>
      </c>
      <c r="P1542" s="48">
        <f>IF(Table2[[#This Row],[Customer Segment]]=Introduction!$D$42,1,0)</f>
        <v>0</v>
      </c>
      <c r="Q1542" s="48">
        <f>IF(Table2[[#This Row],[Customer Segment]]=Introduction!$D$44,1,0)</f>
        <v>0</v>
      </c>
      <c r="R1542" s="41">
        <v>221.24</v>
      </c>
      <c r="S15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customFormat="1" x14ac:dyDescent="0.2">
      <c r="A1543" s="1" t="s">
        <v>13</v>
      </c>
      <c r="B1543" s="1" t="s">
        <v>14</v>
      </c>
      <c r="C1543" s="1" t="s">
        <v>70</v>
      </c>
      <c r="D1543" s="46">
        <v>7.0000000000000007E-2</v>
      </c>
      <c r="E1543" s="46">
        <v>1.68</v>
      </c>
      <c r="F1543" s="46">
        <v>1.57</v>
      </c>
      <c r="G1543" s="46">
        <v>0.59</v>
      </c>
      <c r="H1543" s="46">
        <v>7.15</v>
      </c>
      <c r="I1543" s="49">
        <f>IF(Table2[[#This Row],[Order Priority]]=Introduction!$B$42,1,0)</f>
        <v>0</v>
      </c>
      <c r="J1543" s="49">
        <f>IF(Table2[[#This Row],[Order Priority]]=Introduction!$B$43,1,0)</f>
        <v>1</v>
      </c>
      <c r="K1543" s="49">
        <f>IF(Table2[[#This Row],[Order Priority]]=Introduction!$B$44,1,0)</f>
        <v>0</v>
      </c>
      <c r="L1543" s="49">
        <f>IF(Table2[[#This Row],[Order Priority]]=Introduction!$B$45,1,0)</f>
        <v>0</v>
      </c>
      <c r="M1543" s="49">
        <f>IF(Table2[[#This Row],[Ship Mode]]=Introduction!$C$42,1,0)</f>
        <v>0</v>
      </c>
      <c r="N1543" s="48">
        <f>IF(Table2[[#This Row],[Ship Mode]]=Introduction!$C$44,1,0)</f>
        <v>1</v>
      </c>
      <c r="O1543" s="48">
        <f>IF(Table2[[#This Row],[Customer Segment]]=Introduction!$D$45,1,0)</f>
        <v>0</v>
      </c>
      <c r="P1543" s="48">
        <f>IF(Table2[[#This Row],[Customer Segment]]=Introduction!$D$42,1,0)</f>
        <v>0</v>
      </c>
      <c r="Q1543" s="48">
        <f>IF(Table2[[#This Row],[Customer Segment]]=Introduction!$D$44,1,0)</f>
        <v>0</v>
      </c>
      <c r="R1543" s="38">
        <v>46.65</v>
      </c>
      <c r="S15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customFormat="1" x14ac:dyDescent="0.2">
      <c r="A1544" s="1" t="s">
        <v>23</v>
      </c>
      <c r="B1544" s="1" t="s">
        <v>14</v>
      </c>
      <c r="C1544" s="1" t="s">
        <v>47</v>
      </c>
      <c r="D1544" s="44">
        <v>0.03</v>
      </c>
      <c r="E1544" s="44">
        <v>256.99</v>
      </c>
      <c r="F1544" s="44">
        <v>11.25</v>
      </c>
      <c r="G1544" s="44">
        <v>0.51</v>
      </c>
      <c r="H1544" s="44">
        <v>1489.8</v>
      </c>
      <c r="I1544" s="49">
        <f>IF(Table2[[#This Row],[Order Priority]]=Introduction!$B$42,1,0)</f>
        <v>0</v>
      </c>
      <c r="J1544" s="49">
        <f>IF(Table2[[#This Row],[Order Priority]]=Introduction!$B$43,1,0)</f>
        <v>0</v>
      </c>
      <c r="K1544" s="49">
        <f>IF(Table2[[#This Row],[Order Priority]]=Introduction!$B$44,1,0)</f>
        <v>1</v>
      </c>
      <c r="L1544" s="49">
        <f>IF(Table2[[#This Row],[Order Priority]]=Introduction!$B$45,1,0)</f>
        <v>0</v>
      </c>
      <c r="M1544" s="49">
        <f>IF(Table2[[#This Row],[Ship Mode]]=Introduction!$C$42,1,0)</f>
        <v>0</v>
      </c>
      <c r="N1544" s="48">
        <f>IF(Table2[[#This Row],[Ship Mode]]=Introduction!$C$44,1,0)</f>
        <v>1</v>
      </c>
      <c r="O1544" s="48">
        <f>IF(Table2[[#This Row],[Customer Segment]]=Introduction!$D$45,1,0)</f>
        <v>0</v>
      </c>
      <c r="P1544" s="48">
        <f>IF(Table2[[#This Row],[Customer Segment]]=Introduction!$D$42,1,0)</f>
        <v>0</v>
      </c>
      <c r="Q1544" s="48">
        <f>IF(Table2[[#This Row],[Customer Segment]]=Introduction!$D$44,1,0)</f>
        <v>1</v>
      </c>
      <c r="R1544" s="41">
        <v>8216.2800000000007</v>
      </c>
      <c r="S15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customFormat="1" x14ac:dyDescent="0.2">
      <c r="A1545" s="1" t="s">
        <v>92</v>
      </c>
      <c r="B1545" s="1" t="s">
        <v>2</v>
      </c>
      <c r="C1545" s="1" t="s">
        <v>47</v>
      </c>
      <c r="D1545" s="46">
        <v>0.01</v>
      </c>
      <c r="E1545" s="46">
        <v>115.99</v>
      </c>
      <c r="F1545" s="46">
        <v>56.14</v>
      </c>
      <c r="G1545" s="46">
        <v>0.4</v>
      </c>
      <c r="H1545" s="46">
        <v>-164.39519999999999</v>
      </c>
      <c r="I1545" s="49">
        <f>IF(Table2[[#This Row],[Order Priority]]=Introduction!$B$42,1,0)</f>
        <v>0</v>
      </c>
      <c r="J1545" s="49">
        <f>IF(Table2[[#This Row],[Order Priority]]=Introduction!$B$43,1,0)</f>
        <v>0</v>
      </c>
      <c r="K1545" s="49">
        <f>IF(Table2[[#This Row],[Order Priority]]=Introduction!$B$44,1,0)</f>
        <v>0</v>
      </c>
      <c r="L1545" s="49">
        <f>IF(Table2[[#This Row],[Order Priority]]=Introduction!$B$45,1,0)</f>
        <v>1</v>
      </c>
      <c r="M1545" s="49">
        <f>IF(Table2[[#This Row],[Ship Mode]]=Introduction!$C$42,1,0)</f>
        <v>1</v>
      </c>
      <c r="N1545" s="48">
        <f>IF(Table2[[#This Row],[Ship Mode]]=Introduction!$C$44,1,0)</f>
        <v>0</v>
      </c>
      <c r="O1545" s="48">
        <f>IF(Table2[[#This Row],[Customer Segment]]=Introduction!$D$45,1,0)</f>
        <v>0</v>
      </c>
      <c r="P1545" s="48">
        <f>IF(Table2[[#This Row],[Customer Segment]]=Introduction!$D$42,1,0)</f>
        <v>0</v>
      </c>
      <c r="Q1545" s="48">
        <f>IF(Table2[[#This Row],[Customer Segment]]=Introduction!$D$44,1,0)</f>
        <v>1</v>
      </c>
      <c r="R1545" s="38">
        <v>604.35</v>
      </c>
      <c r="S15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customFormat="1" x14ac:dyDescent="0.2">
      <c r="A1546" s="1" t="s">
        <v>92</v>
      </c>
      <c r="B1546" s="1" t="s">
        <v>14</v>
      </c>
      <c r="C1546" s="1" t="s">
        <v>3</v>
      </c>
      <c r="D1546" s="44">
        <v>0.01</v>
      </c>
      <c r="E1546" s="44">
        <v>35.99</v>
      </c>
      <c r="F1546" s="44">
        <v>0.99</v>
      </c>
      <c r="G1546" s="44">
        <v>0.35</v>
      </c>
      <c r="H1546" s="44">
        <v>882.48239999999998</v>
      </c>
      <c r="I1546" s="49">
        <f>IF(Table2[[#This Row],[Order Priority]]=Introduction!$B$42,1,0)</f>
        <v>0</v>
      </c>
      <c r="J1546" s="49">
        <f>IF(Table2[[#This Row],[Order Priority]]=Introduction!$B$43,1,0)</f>
        <v>0</v>
      </c>
      <c r="K1546" s="49">
        <f>IF(Table2[[#This Row],[Order Priority]]=Introduction!$B$44,1,0)</f>
        <v>0</v>
      </c>
      <c r="L1546" s="49">
        <f>IF(Table2[[#This Row],[Order Priority]]=Introduction!$B$45,1,0)</f>
        <v>1</v>
      </c>
      <c r="M1546" s="49">
        <f>IF(Table2[[#This Row],[Ship Mode]]=Introduction!$C$42,1,0)</f>
        <v>0</v>
      </c>
      <c r="N1546" s="48">
        <f>IF(Table2[[#This Row],[Ship Mode]]=Introduction!$C$44,1,0)</f>
        <v>1</v>
      </c>
      <c r="O1546" s="48">
        <f>IF(Table2[[#This Row],[Customer Segment]]=Introduction!$D$45,1,0)</f>
        <v>1</v>
      </c>
      <c r="P1546" s="48">
        <f>IF(Table2[[#This Row],[Customer Segment]]=Introduction!$D$42,1,0)</f>
        <v>0</v>
      </c>
      <c r="Q1546" s="48">
        <f>IF(Table2[[#This Row],[Customer Segment]]=Introduction!$D$44,1,0)</f>
        <v>0</v>
      </c>
      <c r="R1546" s="41">
        <v>1278.96</v>
      </c>
      <c r="S15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customFormat="1" x14ac:dyDescent="0.2">
      <c r="A1547" s="1" t="s">
        <v>46</v>
      </c>
      <c r="B1547" s="1" t="s">
        <v>14</v>
      </c>
      <c r="C1547" s="1" t="s">
        <v>3</v>
      </c>
      <c r="D1547" s="46">
        <v>0.03</v>
      </c>
      <c r="E1547" s="46">
        <v>25.98</v>
      </c>
      <c r="F1547" s="46">
        <v>4.08</v>
      </c>
      <c r="G1547" s="46">
        <v>0.56999999999999995</v>
      </c>
      <c r="H1547" s="46">
        <v>295.90649999999999</v>
      </c>
      <c r="I1547" s="49">
        <f>IF(Table2[[#This Row],[Order Priority]]=Introduction!$B$42,1,0)</f>
        <v>0</v>
      </c>
      <c r="J1547" s="49">
        <f>IF(Table2[[#This Row],[Order Priority]]=Introduction!$B$43,1,0)</f>
        <v>0</v>
      </c>
      <c r="K1547" s="49">
        <f>IF(Table2[[#This Row],[Order Priority]]=Introduction!$B$44,1,0)</f>
        <v>0</v>
      </c>
      <c r="L1547" s="49">
        <f>IF(Table2[[#This Row],[Order Priority]]=Introduction!$B$45,1,0)</f>
        <v>0</v>
      </c>
      <c r="M1547" s="49">
        <f>IF(Table2[[#This Row],[Ship Mode]]=Introduction!$C$42,1,0)</f>
        <v>0</v>
      </c>
      <c r="N1547" s="48">
        <f>IF(Table2[[#This Row],[Ship Mode]]=Introduction!$C$44,1,0)</f>
        <v>1</v>
      </c>
      <c r="O1547" s="48">
        <f>IF(Table2[[#This Row],[Customer Segment]]=Introduction!$D$45,1,0)</f>
        <v>1</v>
      </c>
      <c r="P1547" s="48">
        <f>IF(Table2[[#This Row],[Customer Segment]]=Introduction!$D$42,1,0)</f>
        <v>0</v>
      </c>
      <c r="Q1547" s="48">
        <f>IF(Table2[[#This Row],[Customer Segment]]=Introduction!$D$44,1,0)</f>
        <v>0</v>
      </c>
      <c r="R1547" s="38">
        <v>428.85</v>
      </c>
      <c r="S15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customFormat="1" x14ac:dyDescent="0.2">
      <c r="A1548" s="1" t="s">
        <v>46</v>
      </c>
      <c r="B1548" s="1" t="s">
        <v>2</v>
      </c>
      <c r="C1548" s="1" t="s">
        <v>3</v>
      </c>
      <c r="D1548" s="44">
        <v>0.1</v>
      </c>
      <c r="E1548" s="44">
        <v>20.98</v>
      </c>
      <c r="F1548" s="44">
        <v>53.03</v>
      </c>
      <c r="G1548" s="44">
        <v>0.78</v>
      </c>
      <c r="H1548" s="44">
        <v>-2111.36</v>
      </c>
      <c r="I1548" s="49">
        <f>IF(Table2[[#This Row],[Order Priority]]=Introduction!$B$42,1,0)</f>
        <v>0</v>
      </c>
      <c r="J1548" s="49">
        <f>IF(Table2[[#This Row],[Order Priority]]=Introduction!$B$43,1,0)</f>
        <v>0</v>
      </c>
      <c r="K1548" s="49">
        <f>IF(Table2[[#This Row],[Order Priority]]=Introduction!$B$44,1,0)</f>
        <v>0</v>
      </c>
      <c r="L1548" s="49">
        <f>IF(Table2[[#This Row],[Order Priority]]=Introduction!$B$45,1,0)</f>
        <v>0</v>
      </c>
      <c r="M1548" s="49">
        <f>IF(Table2[[#This Row],[Ship Mode]]=Introduction!$C$42,1,0)</f>
        <v>1</v>
      </c>
      <c r="N1548" s="48">
        <f>IF(Table2[[#This Row],[Ship Mode]]=Introduction!$C$44,1,0)</f>
        <v>0</v>
      </c>
      <c r="O1548" s="48">
        <f>IF(Table2[[#This Row],[Customer Segment]]=Introduction!$D$45,1,0)</f>
        <v>1</v>
      </c>
      <c r="P1548" s="48">
        <f>IF(Table2[[#This Row],[Customer Segment]]=Introduction!$D$42,1,0)</f>
        <v>0</v>
      </c>
      <c r="Q1548" s="48">
        <f>IF(Table2[[#This Row],[Customer Segment]]=Introduction!$D$44,1,0)</f>
        <v>0</v>
      </c>
      <c r="R1548" s="41">
        <v>342.54</v>
      </c>
      <c r="S15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customFormat="1" x14ac:dyDescent="0.2">
      <c r="A1549" s="1" t="s">
        <v>1</v>
      </c>
      <c r="B1549" s="1" t="s">
        <v>14</v>
      </c>
      <c r="C1549" s="1" t="s">
        <v>70</v>
      </c>
      <c r="D1549" s="46">
        <v>0.01</v>
      </c>
      <c r="E1549" s="46">
        <v>2.16</v>
      </c>
      <c r="F1549" s="46">
        <v>6.05</v>
      </c>
      <c r="G1549" s="46">
        <v>0.37</v>
      </c>
      <c r="H1549" s="46">
        <v>395.76</v>
      </c>
      <c r="I1549" s="49">
        <f>IF(Table2[[#This Row],[Order Priority]]=Introduction!$B$42,1,0)</f>
        <v>1</v>
      </c>
      <c r="J1549" s="49">
        <f>IF(Table2[[#This Row],[Order Priority]]=Introduction!$B$43,1,0)</f>
        <v>0</v>
      </c>
      <c r="K1549" s="49">
        <f>IF(Table2[[#This Row],[Order Priority]]=Introduction!$B$44,1,0)</f>
        <v>0</v>
      </c>
      <c r="L1549" s="49">
        <f>IF(Table2[[#This Row],[Order Priority]]=Introduction!$B$45,1,0)</f>
        <v>0</v>
      </c>
      <c r="M1549" s="49">
        <f>IF(Table2[[#This Row],[Ship Mode]]=Introduction!$C$42,1,0)</f>
        <v>0</v>
      </c>
      <c r="N1549" s="48">
        <f>IF(Table2[[#This Row],[Ship Mode]]=Introduction!$C$44,1,0)</f>
        <v>1</v>
      </c>
      <c r="O1549" s="48">
        <f>IF(Table2[[#This Row],[Customer Segment]]=Introduction!$D$45,1,0)</f>
        <v>0</v>
      </c>
      <c r="P1549" s="48">
        <f>IF(Table2[[#This Row],[Customer Segment]]=Introduction!$D$42,1,0)</f>
        <v>0</v>
      </c>
      <c r="Q1549" s="48">
        <f>IF(Table2[[#This Row],[Customer Segment]]=Introduction!$D$44,1,0)</f>
        <v>0</v>
      </c>
      <c r="R1549" s="38">
        <v>58.05</v>
      </c>
      <c r="S15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customFormat="1" x14ac:dyDescent="0.2">
      <c r="A1550" s="1" t="s">
        <v>1</v>
      </c>
      <c r="B1550" s="1" t="s">
        <v>14</v>
      </c>
      <c r="C1550" s="1" t="s">
        <v>70</v>
      </c>
      <c r="D1550" s="44">
        <v>7.0000000000000007E-2</v>
      </c>
      <c r="E1550" s="44">
        <v>21.38</v>
      </c>
      <c r="F1550" s="44">
        <v>8.99</v>
      </c>
      <c r="G1550" s="44">
        <v>0.59</v>
      </c>
      <c r="H1550" s="44">
        <v>-39.396000000000001</v>
      </c>
      <c r="I1550" s="49">
        <f>IF(Table2[[#This Row],[Order Priority]]=Introduction!$B$42,1,0)</f>
        <v>1</v>
      </c>
      <c r="J1550" s="49">
        <f>IF(Table2[[#This Row],[Order Priority]]=Introduction!$B$43,1,0)</f>
        <v>0</v>
      </c>
      <c r="K1550" s="49">
        <f>IF(Table2[[#This Row],[Order Priority]]=Introduction!$B$44,1,0)</f>
        <v>0</v>
      </c>
      <c r="L1550" s="49">
        <f>IF(Table2[[#This Row],[Order Priority]]=Introduction!$B$45,1,0)</f>
        <v>0</v>
      </c>
      <c r="M1550" s="49">
        <f>IF(Table2[[#This Row],[Ship Mode]]=Introduction!$C$42,1,0)</f>
        <v>0</v>
      </c>
      <c r="N1550" s="48">
        <f>IF(Table2[[#This Row],[Ship Mode]]=Introduction!$C$44,1,0)</f>
        <v>1</v>
      </c>
      <c r="O1550" s="48">
        <f>IF(Table2[[#This Row],[Customer Segment]]=Introduction!$D$45,1,0)</f>
        <v>0</v>
      </c>
      <c r="P1550" s="48">
        <f>IF(Table2[[#This Row],[Customer Segment]]=Introduction!$D$42,1,0)</f>
        <v>0</v>
      </c>
      <c r="Q1550" s="48">
        <f>IF(Table2[[#This Row],[Customer Segment]]=Introduction!$D$44,1,0)</f>
        <v>0</v>
      </c>
      <c r="R1550" s="41">
        <v>68.64</v>
      </c>
      <c r="S15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customFormat="1" x14ac:dyDescent="0.2">
      <c r="A1551" s="1" t="s">
        <v>13</v>
      </c>
      <c r="B1551" s="1" t="s">
        <v>14</v>
      </c>
      <c r="C1551" s="1" t="s">
        <v>47</v>
      </c>
      <c r="D1551" s="46">
        <v>7.0000000000000007E-2</v>
      </c>
      <c r="E1551" s="46">
        <v>2.61</v>
      </c>
      <c r="F1551" s="46">
        <v>0.5</v>
      </c>
      <c r="G1551" s="46">
        <v>0.39</v>
      </c>
      <c r="H1551" s="46">
        <v>27.013500000000001</v>
      </c>
      <c r="I1551" s="49">
        <f>IF(Table2[[#This Row],[Order Priority]]=Introduction!$B$42,1,0)</f>
        <v>0</v>
      </c>
      <c r="J1551" s="49">
        <f>IF(Table2[[#This Row],[Order Priority]]=Introduction!$B$43,1,0)</f>
        <v>1</v>
      </c>
      <c r="K1551" s="49">
        <f>IF(Table2[[#This Row],[Order Priority]]=Introduction!$B$44,1,0)</f>
        <v>0</v>
      </c>
      <c r="L1551" s="49">
        <f>IF(Table2[[#This Row],[Order Priority]]=Introduction!$B$45,1,0)</f>
        <v>0</v>
      </c>
      <c r="M1551" s="49">
        <f>IF(Table2[[#This Row],[Ship Mode]]=Introduction!$C$42,1,0)</f>
        <v>0</v>
      </c>
      <c r="N1551" s="48">
        <f>IF(Table2[[#This Row],[Ship Mode]]=Introduction!$C$44,1,0)</f>
        <v>1</v>
      </c>
      <c r="O1551" s="48">
        <f>IF(Table2[[#This Row],[Customer Segment]]=Introduction!$D$45,1,0)</f>
        <v>0</v>
      </c>
      <c r="P1551" s="48">
        <f>IF(Table2[[#This Row],[Customer Segment]]=Introduction!$D$42,1,0)</f>
        <v>0</v>
      </c>
      <c r="Q1551" s="48">
        <f>IF(Table2[[#This Row],[Customer Segment]]=Introduction!$D$44,1,0)</f>
        <v>1</v>
      </c>
      <c r="R1551" s="38">
        <v>39.15</v>
      </c>
      <c r="S15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customFormat="1" x14ac:dyDescent="0.2">
      <c r="A1552" s="1" t="s">
        <v>13</v>
      </c>
      <c r="B1552" s="1" t="s">
        <v>14</v>
      </c>
      <c r="C1552" s="1" t="s">
        <v>70</v>
      </c>
      <c r="D1552" s="44">
        <v>0.03</v>
      </c>
      <c r="E1552" s="44">
        <v>42.8</v>
      </c>
      <c r="F1552" s="44">
        <v>2.99</v>
      </c>
      <c r="G1552" s="44">
        <v>0.36</v>
      </c>
      <c r="H1552" s="44">
        <v>462.92099999999999</v>
      </c>
      <c r="I1552" s="49">
        <f>IF(Table2[[#This Row],[Order Priority]]=Introduction!$B$42,1,0)</f>
        <v>0</v>
      </c>
      <c r="J1552" s="49">
        <f>IF(Table2[[#This Row],[Order Priority]]=Introduction!$B$43,1,0)</f>
        <v>1</v>
      </c>
      <c r="K1552" s="49">
        <f>IF(Table2[[#This Row],[Order Priority]]=Introduction!$B$44,1,0)</f>
        <v>0</v>
      </c>
      <c r="L1552" s="49">
        <f>IF(Table2[[#This Row],[Order Priority]]=Introduction!$B$45,1,0)</f>
        <v>0</v>
      </c>
      <c r="M1552" s="49">
        <f>IF(Table2[[#This Row],[Ship Mode]]=Introduction!$C$42,1,0)</f>
        <v>0</v>
      </c>
      <c r="N1552" s="48">
        <f>IF(Table2[[#This Row],[Ship Mode]]=Introduction!$C$44,1,0)</f>
        <v>1</v>
      </c>
      <c r="O1552" s="48">
        <f>IF(Table2[[#This Row],[Customer Segment]]=Introduction!$D$45,1,0)</f>
        <v>0</v>
      </c>
      <c r="P1552" s="48">
        <f>IF(Table2[[#This Row],[Customer Segment]]=Introduction!$D$42,1,0)</f>
        <v>0</v>
      </c>
      <c r="Q1552" s="48">
        <f>IF(Table2[[#This Row],[Customer Segment]]=Introduction!$D$44,1,0)</f>
        <v>0</v>
      </c>
      <c r="R1552" s="41">
        <v>670.9</v>
      </c>
      <c r="S15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customFormat="1" x14ac:dyDescent="0.2">
      <c r="A1553" s="1" t="s">
        <v>23</v>
      </c>
      <c r="B1553" s="1" t="s">
        <v>14</v>
      </c>
      <c r="C1553" s="1" t="s">
        <v>47</v>
      </c>
      <c r="D1553" s="46">
        <v>7.0000000000000007E-2</v>
      </c>
      <c r="E1553" s="46">
        <v>16.91</v>
      </c>
      <c r="F1553" s="46">
        <v>6.25</v>
      </c>
      <c r="G1553" s="46">
        <v>0.57999999999999996</v>
      </c>
      <c r="H1553" s="46">
        <v>7.9</v>
      </c>
      <c r="I1553" s="49">
        <f>IF(Table2[[#This Row],[Order Priority]]=Introduction!$B$42,1,0)</f>
        <v>0</v>
      </c>
      <c r="J1553" s="49">
        <f>IF(Table2[[#This Row],[Order Priority]]=Introduction!$B$43,1,0)</f>
        <v>0</v>
      </c>
      <c r="K1553" s="49">
        <f>IF(Table2[[#This Row],[Order Priority]]=Introduction!$B$44,1,0)</f>
        <v>1</v>
      </c>
      <c r="L1553" s="49">
        <f>IF(Table2[[#This Row],[Order Priority]]=Introduction!$B$45,1,0)</f>
        <v>0</v>
      </c>
      <c r="M1553" s="49">
        <f>IF(Table2[[#This Row],[Ship Mode]]=Introduction!$C$42,1,0)</f>
        <v>0</v>
      </c>
      <c r="N1553" s="48">
        <f>IF(Table2[[#This Row],[Ship Mode]]=Introduction!$C$44,1,0)</f>
        <v>1</v>
      </c>
      <c r="O1553" s="48">
        <f>IF(Table2[[#This Row],[Customer Segment]]=Introduction!$D$45,1,0)</f>
        <v>0</v>
      </c>
      <c r="P1553" s="48">
        <f>IF(Table2[[#This Row],[Customer Segment]]=Introduction!$D$42,1,0)</f>
        <v>0</v>
      </c>
      <c r="Q1553" s="48">
        <f>IF(Table2[[#This Row],[Customer Segment]]=Introduction!$D$44,1,0)</f>
        <v>1</v>
      </c>
      <c r="R1553" s="38">
        <v>492.9</v>
      </c>
      <c r="S15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customFormat="1" x14ac:dyDescent="0.2">
      <c r="A1554" s="1" t="s">
        <v>23</v>
      </c>
      <c r="B1554" s="1" t="s">
        <v>14</v>
      </c>
      <c r="C1554" s="1" t="s">
        <v>70</v>
      </c>
      <c r="D1554" s="44">
        <v>0.04</v>
      </c>
      <c r="E1554" s="44">
        <v>67.28</v>
      </c>
      <c r="F1554" s="44">
        <v>19.989999999999998</v>
      </c>
      <c r="G1554" s="44">
        <v>0.4</v>
      </c>
      <c r="H1554" s="44">
        <v>14.754</v>
      </c>
      <c r="I1554" s="49">
        <f>IF(Table2[[#This Row],[Order Priority]]=Introduction!$B$42,1,0)</f>
        <v>0</v>
      </c>
      <c r="J1554" s="49">
        <f>IF(Table2[[#This Row],[Order Priority]]=Introduction!$B$43,1,0)</f>
        <v>0</v>
      </c>
      <c r="K1554" s="49">
        <f>IF(Table2[[#This Row],[Order Priority]]=Introduction!$B$44,1,0)</f>
        <v>1</v>
      </c>
      <c r="L1554" s="49">
        <f>IF(Table2[[#This Row],[Order Priority]]=Introduction!$B$45,1,0)</f>
        <v>0</v>
      </c>
      <c r="M1554" s="49">
        <f>IF(Table2[[#This Row],[Ship Mode]]=Introduction!$C$42,1,0)</f>
        <v>0</v>
      </c>
      <c r="N1554" s="48">
        <f>IF(Table2[[#This Row],[Ship Mode]]=Introduction!$C$44,1,0)</f>
        <v>1</v>
      </c>
      <c r="O1554" s="48">
        <f>IF(Table2[[#This Row],[Customer Segment]]=Introduction!$D$45,1,0)</f>
        <v>0</v>
      </c>
      <c r="P1554" s="48">
        <f>IF(Table2[[#This Row],[Customer Segment]]=Introduction!$D$42,1,0)</f>
        <v>0</v>
      </c>
      <c r="Q1554" s="48">
        <f>IF(Table2[[#This Row],[Customer Segment]]=Introduction!$D$44,1,0)</f>
        <v>0</v>
      </c>
      <c r="R1554" s="41">
        <v>2051.6799999999998</v>
      </c>
      <c r="S15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customFormat="1" x14ac:dyDescent="0.2">
      <c r="A1555" s="1" t="s">
        <v>23</v>
      </c>
      <c r="B1555" s="1" t="s">
        <v>2</v>
      </c>
      <c r="C1555" s="1" t="s">
        <v>70</v>
      </c>
      <c r="D1555" s="46">
        <v>0.1</v>
      </c>
      <c r="E1555" s="46">
        <v>130.97999999999999</v>
      </c>
      <c r="F1555" s="46">
        <v>54.74</v>
      </c>
      <c r="G1555" s="46">
        <v>0.69</v>
      </c>
      <c r="H1555" s="46">
        <v>669.61199999999997</v>
      </c>
      <c r="I1555" s="49">
        <f>IF(Table2[[#This Row],[Order Priority]]=Introduction!$B$42,1,0)</f>
        <v>0</v>
      </c>
      <c r="J1555" s="49">
        <f>IF(Table2[[#This Row],[Order Priority]]=Introduction!$B$43,1,0)</f>
        <v>0</v>
      </c>
      <c r="K1555" s="49">
        <f>IF(Table2[[#This Row],[Order Priority]]=Introduction!$B$44,1,0)</f>
        <v>1</v>
      </c>
      <c r="L1555" s="49">
        <f>IF(Table2[[#This Row],[Order Priority]]=Introduction!$B$45,1,0)</f>
        <v>0</v>
      </c>
      <c r="M1555" s="49">
        <f>IF(Table2[[#This Row],[Ship Mode]]=Introduction!$C$42,1,0)</f>
        <v>1</v>
      </c>
      <c r="N1555" s="48">
        <f>IF(Table2[[#This Row],[Ship Mode]]=Introduction!$C$44,1,0)</f>
        <v>0</v>
      </c>
      <c r="O1555" s="48">
        <f>IF(Table2[[#This Row],[Customer Segment]]=Introduction!$D$45,1,0)</f>
        <v>0</v>
      </c>
      <c r="P1555" s="48">
        <f>IF(Table2[[#This Row],[Customer Segment]]=Introduction!$D$42,1,0)</f>
        <v>0</v>
      </c>
      <c r="Q1555" s="48">
        <f>IF(Table2[[#This Row],[Customer Segment]]=Introduction!$D$44,1,0)</f>
        <v>0</v>
      </c>
      <c r="R1555" s="38">
        <v>5295.03</v>
      </c>
      <c r="S15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customFormat="1" x14ac:dyDescent="0.2">
      <c r="A1556" s="1" t="s">
        <v>23</v>
      </c>
      <c r="B1556" s="1" t="s">
        <v>14</v>
      </c>
      <c r="C1556" s="1" t="s">
        <v>70</v>
      </c>
      <c r="D1556" s="44">
        <v>0.04</v>
      </c>
      <c r="E1556" s="44">
        <v>2.78</v>
      </c>
      <c r="F1556" s="44">
        <v>1.25</v>
      </c>
      <c r="G1556" s="44">
        <v>0.59</v>
      </c>
      <c r="H1556" s="44">
        <v>213</v>
      </c>
      <c r="I1556" s="49">
        <f>IF(Table2[[#This Row],[Order Priority]]=Introduction!$B$42,1,0)</f>
        <v>0</v>
      </c>
      <c r="J1556" s="49">
        <f>IF(Table2[[#This Row],[Order Priority]]=Introduction!$B$43,1,0)</f>
        <v>0</v>
      </c>
      <c r="K1556" s="49">
        <f>IF(Table2[[#This Row],[Order Priority]]=Introduction!$B$44,1,0)</f>
        <v>1</v>
      </c>
      <c r="L1556" s="49">
        <f>IF(Table2[[#This Row],[Order Priority]]=Introduction!$B$45,1,0)</f>
        <v>0</v>
      </c>
      <c r="M1556" s="49">
        <f>IF(Table2[[#This Row],[Ship Mode]]=Introduction!$C$42,1,0)</f>
        <v>0</v>
      </c>
      <c r="N1556" s="48">
        <f>IF(Table2[[#This Row],[Ship Mode]]=Introduction!$C$44,1,0)</f>
        <v>1</v>
      </c>
      <c r="O1556" s="48">
        <f>IF(Table2[[#This Row],[Customer Segment]]=Introduction!$D$45,1,0)</f>
        <v>0</v>
      </c>
      <c r="P1556" s="48">
        <f>IF(Table2[[#This Row],[Customer Segment]]=Introduction!$D$42,1,0)</f>
        <v>0</v>
      </c>
      <c r="Q1556" s="48">
        <f>IF(Table2[[#This Row],[Customer Segment]]=Introduction!$D$44,1,0)</f>
        <v>0</v>
      </c>
      <c r="R1556" s="41">
        <v>80.27</v>
      </c>
      <c r="S15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customFormat="1" x14ac:dyDescent="0.2">
      <c r="A1557" s="1" t="s">
        <v>92</v>
      </c>
      <c r="B1557" s="1" t="s">
        <v>14</v>
      </c>
      <c r="C1557" s="1" t="s">
        <v>70</v>
      </c>
      <c r="D1557" s="46">
        <v>0.05</v>
      </c>
      <c r="E1557" s="46">
        <v>63.94</v>
      </c>
      <c r="F1557" s="46">
        <v>14.48</v>
      </c>
      <c r="G1557" s="46">
        <v>0.46</v>
      </c>
      <c r="H1557" s="46">
        <v>1372.6307999999999</v>
      </c>
      <c r="I1557" s="49">
        <f>IF(Table2[[#This Row],[Order Priority]]=Introduction!$B$42,1,0)</f>
        <v>0</v>
      </c>
      <c r="J1557" s="49">
        <f>IF(Table2[[#This Row],[Order Priority]]=Introduction!$B$43,1,0)</f>
        <v>0</v>
      </c>
      <c r="K1557" s="49">
        <f>IF(Table2[[#This Row],[Order Priority]]=Introduction!$B$44,1,0)</f>
        <v>0</v>
      </c>
      <c r="L1557" s="49">
        <f>IF(Table2[[#This Row],[Order Priority]]=Introduction!$B$45,1,0)</f>
        <v>1</v>
      </c>
      <c r="M1557" s="49">
        <f>IF(Table2[[#This Row],[Ship Mode]]=Introduction!$C$42,1,0)</f>
        <v>0</v>
      </c>
      <c r="N1557" s="48">
        <f>IF(Table2[[#This Row],[Ship Mode]]=Introduction!$C$44,1,0)</f>
        <v>1</v>
      </c>
      <c r="O1557" s="48">
        <f>IF(Table2[[#This Row],[Customer Segment]]=Introduction!$D$45,1,0)</f>
        <v>0</v>
      </c>
      <c r="P1557" s="48">
        <f>IF(Table2[[#This Row],[Customer Segment]]=Introduction!$D$42,1,0)</f>
        <v>0</v>
      </c>
      <c r="Q1557" s="48">
        <f>IF(Table2[[#This Row],[Customer Segment]]=Introduction!$D$44,1,0)</f>
        <v>0</v>
      </c>
      <c r="R1557" s="38">
        <v>1989.32</v>
      </c>
      <c r="S15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customFormat="1" x14ac:dyDescent="0.2">
      <c r="A1558" s="1" t="s">
        <v>92</v>
      </c>
      <c r="B1558" s="1" t="s">
        <v>14</v>
      </c>
      <c r="C1558" s="1" t="s">
        <v>3</v>
      </c>
      <c r="D1558" s="44">
        <v>0.05</v>
      </c>
      <c r="E1558" s="44">
        <v>204.1</v>
      </c>
      <c r="F1558" s="44">
        <v>13.99</v>
      </c>
      <c r="G1558" s="44">
        <v>0.37</v>
      </c>
      <c r="H1558" s="44">
        <v>5924.1122999999998</v>
      </c>
      <c r="I1558" s="49">
        <f>IF(Table2[[#This Row],[Order Priority]]=Introduction!$B$42,1,0)</f>
        <v>0</v>
      </c>
      <c r="J1558" s="49">
        <f>IF(Table2[[#This Row],[Order Priority]]=Introduction!$B$43,1,0)</f>
        <v>0</v>
      </c>
      <c r="K1558" s="49">
        <f>IF(Table2[[#This Row],[Order Priority]]=Introduction!$B$44,1,0)</f>
        <v>0</v>
      </c>
      <c r="L1558" s="49">
        <f>IF(Table2[[#This Row],[Order Priority]]=Introduction!$B$45,1,0)</f>
        <v>1</v>
      </c>
      <c r="M1558" s="49">
        <f>IF(Table2[[#This Row],[Ship Mode]]=Introduction!$C$42,1,0)</f>
        <v>0</v>
      </c>
      <c r="N1558" s="48">
        <f>IF(Table2[[#This Row],[Ship Mode]]=Introduction!$C$44,1,0)</f>
        <v>1</v>
      </c>
      <c r="O1558" s="48">
        <f>IF(Table2[[#This Row],[Customer Segment]]=Introduction!$D$45,1,0)</f>
        <v>1</v>
      </c>
      <c r="P1558" s="48">
        <f>IF(Table2[[#This Row],[Customer Segment]]=Introduction!$D$42,1,0)</f>
        <v>0</v>
      </c>
      <c r="Q1558" s="48">
        <f>IF(Table2[[#This Row],[Customer Segment]]=Introduction!$D$44,1,0)</f>
        <v>0</v>
      </c>
      <c r="R1558" s="41">
        <v>8585.67</v>
      </c>
      <c r="S15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customFormat="1" x14ac:dyDescent="0.2">
      <c r="A1559" s="1" t="s">
        <v>92</v>
      </c>
      <c r="B1559" s="1" t="s">
        <v>14</v>
      </c>
      <c r="C1559" s="1" t="s">
        <v>47</v>
      </c>
      <c r="D1559" s="46">
        <v>0.05</v>
      </c>
      <c r="E1559" s="46">
        <v>12.88</v>
      </c>
      <c r="F1559" s="46">
        <v>4.59</v>
      </c>
      <c r="G1559" s="46">
        <v>0.82</v>
      </c>
      <c r="H1559" s="46">
        <v>5.98</v>
      </c>
      <c r="I1559" s="49">
        <f>IF(Table2[[#This Row],[Order Priority]]=Introduction!$B$42,1,0)</f>
        <v>0</v>
      </c>
      <c r="J1559" s="49">
        <f>IF(Table2[[#This Row],[Order Priority]]=Introduction!$B$43,1,0)</f>
        <v>0</v>
      </c>
      <c r="K1559" s="49">
        <f>IF(Table2[[#This Row],[Order Priority]]=Introduction!$B$44,1,0)</f>
        <v>0</v>
      </c>
      <c r="L1559" s="49">
        <f>IF(Table2[[#This Row],[Order Priority]]=Introduction!$B$45,1,0)</f>
        <v>1</v>
      </c>
      <c r="M1559" s="49">
        <f>IF(Table2[[#This Row],[Ship Mode]]=Introduction!$C$42,1,0)</f>
        <v>0</v>
      </c>
      <c r="N1559" s="48">
        <f>IF(Table2[[#This Row],[Ship Mode]]=Introduction!$C$44,1,0)</f>
        <v>1</v>
      </c>
      <c r="O1559" s="48">
        <f>IF(Table2[[#This Row],[Customer Segment]]=Introduction!$D$45,1,0)</f>
        <v>0</v>
      </c>
      <c r="P1559" s="48">
        <f>IF(Table2[[#This Row],[Customer Segment]]=Introduction!$D$42,1,0)</f>
        <v>0</v>
      </c>
      <c r="Q1559" s="48">
        <f>IF(Table2[[#This Row],[Customer Segment]]=Introduction!$D$44,1,0)</f>
        <v>1</v>
      </c>
      <c r="R1559" s="38">
        <v>42.35</v>
      </c>
      <c r="S15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customFormat="1" x14ac:dyDescent="0.2">
      <c r="A1560" s="1" t="s">
        <v>46</v>
      </c>
      <c r="B1560" s="1" t="s">
        <v>63</v>
      </c>
      <c r="C1560" s="1" t="s">
        <v>47</v>
      </c>
      <c r="D1560" s="44">
        <v>0.09</v>
      </c>
      <c r="E1560" s="44">
        <v>77.510000000000005</v>
      </c>
      <c r="F1560" s="44">
        <v>4</v>
      </c>
      <c r="G1560" s="44">
        <v>0.76</v>
      </c>
      <c r="H1560" s="44">
        <v>-986.524</v>
      </c>
      <c r="I1560" s="49">
        <f>IF(Table2[[#This Row],[Order Priority]]=Introduction!$B$42,1,0)</f>
        <v>0</v>
      </c>
      <c r="J1560" s="49">
        <f>IF(Table2[[#This Row],[Order Priority]]=Introduction!$B$43,1,0)</f>
        <v>0</v>
      </c>
      <c r="K1560" s="49">
        <f>IF(Table2[[#This Row],[Order Priority]]=Introduction!$B$44,1,0)</f>
        <v>0</v>
      </c>
      <c r="L1560" s="49">
        <f>IF(Table2[[#This Row],[Order Priority]]=Introduction!$B$45,1,0)</f>
        <v>0</v>
      </c>
      <c r="M1560" s="49">
        <f>IF(Table2[[#This Row],[Ship Mode]]=Introduction!$C$42,1,0)</f>
        <v>0</v>
      </c>
      <c r="N1560" s="48">
        <f>IF(Table2[[#This Row],[Ship Mode]]=Introduction!$C$44,1,0)</f>
        <v>0</v>
      </c>
      <c r="O1560" s="48">
        <f>IF(Table2[[#This Row],[Customer Segment]]=Introduction!$D$45,1,0)</f>
        <v>0</v>
      </c>
      <c r="P1560" s="48">
        <f>IF(Table2[[#This Row],[Customer Segment]]=Introduction!$D$42,1,0)</f>
        <v>0</v>
      </c>
      <c r="Q1560" s="48">
        <f>IF(Table2[[#This Row],[Customer Segment]]=Introduction!$D$44,1,0)</f>
        <v>1</v>
      </c>
      <c r="R1560" s="41">
        <v>1300.54</v>
      </c>
      <c r="S15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customFormat="1" x14ac:dyDescent="0.2">
      <c r="A1561" s="1" t="s">
        <v>46</v>
      </c>
      <c r="B1561" s="1" t="s">
        <v>14</v>
      </c>
      <c r="C1561" s="1" t="s">
        <v>47</v>
      </c>
      <c r="D1561" s="46">
        <v>0</v>
      </c>
      <c r="E1561" s="46">
        <v>2.88</v>
      </c>
      <c r="F1561" s="46">
        <v>0.7</v>
      </c>
      <c r="G1561" s="46">
        <v>0.56000000000000005</v>
      </c>
      <c r="H1561" s="46">
        <v>-141.666</v>
      </c>
      <c r="I1561" s="49">
        <f>IF(Table2[[#This Row],[Order Priority]]=Introduction!$B$42,1,0)</f>
        <v>0</v>
      </c>
      <c r="J1561" s="49">
        <f>IF(Table2[[#This Row],[Order Priority]]=Introduction!$B$43,1,0)</f>
        <v>0</v>
      </c>
      <c r="K1561" s="49">
        <f>IF(Table2[[#This Row],[Order Priority]]=Introduction!$B$44,1,0)</f>
        <v>0</v>
      </c>
      <c r="L1561" s="49">
        <f>IF(Table2[[#This Row],[Order Priority]]=Introduction!$B$45,1,0)</f>
        <v>0</v>
      </c>
      <c r="M1561" s="49">
        <f>IF(Table2[[#This Row],[Ship Mode]]=Introduction!$C$42,1,0)</f>
        <v>0</v>
      </c>
      <c r="N1561" s="48">
        <f>IF(Table2[[#This Row],[Ship Mode]]=Introduction!$C$44,1,0)</f>
        <v>1</v>
      </c>
      <c r="O1561" s="48">
        <f>IF(Table2[[#This Row],[Customer Segment]]=Introduction!$D$45,1,0)</f>
        <v>0</v>
      </c>
      <c r="P1561" s="48">
        <f>IF(Table2[[#This Row],[Customer Segment]]=Introduction!$D$42,1,0)</f>
        <v>0</v>
      </c>
      <c r="Q1561" s="48">
        <f>IF(Table2[[#This Row],[Customer Segment]]=Introduction!$D$44,1,0)</f>
        <v>1</v>
      </c>
      <c r="R1561" s="38">
        <v>38.06</v>
      </c>
      <c r="S15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customFormat="1" x14ac:dyDescent="0.2">
      <c r="A1562" s="1" t="s">
        <v>46</v>
      </c>
      <c r="B1562" s="1" t="s">
        <v>14</v>
      </c>
      <c r="C1562" s="1" t="s">
        <v>47</v>
      </c>
      <c r="D1562" s="44">
        <v>0.08</v>
      </c>
      <c r="E1562" s="44">
        <v>4.13</v>
      </c>
      <c r="F1562" s="44">
        <v>1.17</v>
      </c>
      <c r="G1562" s="44">
        <v>0.56999999999999995</v>
      </c>
      <c r="H1562" s="44">
        <v>-5.54</v>
      </c>
      <c r="I1562" s="49">
        <f>IF(Table2[[#This Row],[Order Priority]]=Introduction!$B$42,1,0)</f>
        <v>0</v>
      </c>
      <c r="J1562" s="49">
        <f>IF(Table2[[#This Row],[Order Priority]]=Introduction!$B$43,1,0)</f>
        <v>0</v>
      </c>
      <c r="K1562" s="49">
        <f>IF(Table2[[#This Row],[Order Priority]]=Introduction!$B$44,1,0)</f>
        <v>0</v>
      </c>
      <c r="L1562" s="49">
        <f>IF(Table2[[#This Row],[Order Priority]]=Introduction!$B$45,1,0)</f>
        <v>0</v>
      </c>
      <c r="M1562" s="49">
        <f>IF(Table2[[#This Row],[Ship Mode]]=Introduction!$C$42,1,0)</f>
        <v>0</v>
      </c>
      <c r="N1562" s="48">
        <f>IF(Table2[[#This Row],[Ship Mode]]=Introduction!$C$44,1,0)</f>
        <v>1</v>
      </c>
      <c r="O1562" s="48">
        <f>IF(Table2[[#This Row],[Customer Segment]]=Introduction!$D$45,1,0)</f>
        <v>0</v>
      </c>
      <c r="P1562" s="48">
        <f>IF(Table2[[#This Row],[Customer Segment]]=Introduction!$D$42,1,0)</f>
        <v>0</v>
      </c>
      <c r="Q1562" s="48">
        <f>IF(Table2[[#This Row],[Customer Segment]]=Introduction!$D$44,1,0)</f>
        <v>1</v>
      </c>
      <c r="R1562" s="41">
        <v>4.21</v>
      </c>
      <c r="S15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customFormat="1" x14ac:dyDescent="0.2">
      <c r="A1563" s="1" t="s">
        <v>1</v>
      </c>
      <c r="B1563" s="1" t="s">
        <v>2</v>
      </c>
      <c r="C1563" s="1" t="s">
        <v>70</v>
      </c>
      <c r="D1563" s="46">
        <v>7.0000000000000007E-2</v>
      </c>
      <c r="E1563" s="46">
        <v>124.49</v>
      </c>
      <c r="F1563" s="46">
        <v>51.94</v>
      </c>
      <c r="G1563" s="46">
        <v>0.63</v>
      </c>
      <c r="H1563" s="46">
        <v>1074.44</v>
      </c>
      <c r="I1563" s="49">
        <f>IF(Table2[[#This Row],[Order Priority]]=Introduction!$B$42,1,0)</f>
        <v>1</v>
      </c>
      <c r="J1563" s="49">
        <f>IF(Table2[[#This Row],[Order Priority]]=Introduction!$B$43,1,0)</f>
        <v>0</v>
      </c>
      <c r="K1563" s="49">
        <f>IF(Table2[[#This Row],[Order Priority]]=Introduction!$B$44,1,0)</f>
        <v>0</v>
      </c>
      <c r="L1563" s="49">
        <f>IF(Table2[[#This Row],[Order Priority]]=Introduction!$B$45,1,0)</f>
        <v>0</v>
      </c>
      <c r="M1563" s="49">
        <f>IF(Table2[[#This Row],[Ship Mode]]=Introduction!$C$42,1,0)</f>
        <v>1</v>
      </c>
      <c r="N1563" s="48">
        <f>IF(Table2[[#This Row],[Ship Mode]]=Introduction!$C$44,1,0)</f>
        <v>0</v>
      </c>
      <c r="O1563" s="48">
        <f>IF(Table2[[#This Row],[Customer Segment]]=Introduction!$D$45,1,0)</f>
        <v>0</v>
      </c>
      <c r="P1563" s="48">
        <f>IF(Table2[[#This Row],[Customer Segment]]=Introduction!$D$42,1,0)</f>
        <v>0</v>
      </c>
      <c r="Q1563" s="48">
        <f>IF(Table2[[#This Row],[Customer Segment]]=Introduction!$D$44,1,0)</f>
        <v>0</v>
      </c>
      <c r="R1563" s="38">
        <v>1714.93</v>
      </c>
      <c r="S15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customFormat="1" x14ac:dyDescent="0.2">
      <c r="A1564" s="1" t="s">
        <v>1</v>
      </c>
      <c r="B1564" s="1" t="s">
        <v>2</v>
      </c>
      <c r="C1564" s="1" t="s">
        <v>70</v>
      </c>
      <c r="D1564" s="44">
        <v>0.06</v>
      </c>
      <c r="E1564" s="44">
        <v>25.98</v>
      </c>
      <c r="F1564" s="44">
        <v>14.36</v>
      </c>
      <c r="G1564" s="44">
        <v>0.6</v>
      </c>
      <c r="H1564" s="44">
        <v>55.887999999999998</v>
      </c>
      <c r="I1564" s="49">
        <f>IF(Table2[[#This Row],[Order Priority]]=Introduction!$B$42,1,0)</f>
        <v>1</v>
      </c>
      <c r="J1564" s="49">
        <f>IF(Table2[[#This Row],[Order Priority]]=Introduction!$B$43,1,0)</f>
        <v>0</v>
      </c>
      <c r="K1564" s="49">
        <f>IF(Table2[[#This Row],[Order Priority]]=Introduction!$B$44,1,0)</f>
        <v>0</v>
      </c>
      <c r="L1564" s="49">
        <f>IF(Table2[[#This Row],[Order Priority]]=Introduction!$B$45,1,0)</f>
        <v>0</v>
      </c>
      <c r="M1564" s="49">
        <f>IF(Table2[[#This Row],[Ship Mode]]=Introduction!$C$42,1,0)</f>
        <v>1</v>
      </c>
      <c r="N1564" s="48">
        <f>IF(Table2[[#This Row],[Ship Mode]]=Introduction!$C$44,1,0)</f>
        <v>0</v>
      </c>
      <c r="O1564" s="48">
        <f>IF(Table2[[#This Row],[Customer Segment]]=Introduction!$D$45,1,0)</f>
        <v>0</v>
      </c>
      <c r="P1564" s="48">
        <f>IF(Table2[[#This Row],[Customer Segment]]=Introduction!$D$42,1,0)</f>
        <v>0</v>
      </c>
      <c r="Q1564" s="48">
        <f>IF(Table2[[#This Row],[Customer Segment]]=Introduction!$D$44,1,0)</f>
        <v>0</v>
      </c>
      <c r="R1564" s="41">
        <v>1033.56</v>
      </c>
      <c r="S15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customFormat="1" x14ac:dyDescent="0.2">
      <c r="A1565" s="1" t="s">
        <v>13</v>
      </c>
      <c r="B1565" s="1" t="s">
        <v>14</v>
      </c>
      <c r="C1565" s="1" t="s">
        <v>3</v>
      </c>
      <c r="D1565" s="46">
        <v>0.06</v>
      </c>
      <c r="E1565" s="46">
        <v>15.01</v>
      </c>
      <c r="F1565" s="46">
        <v>8.4</v>
      </c>
      <c r="G1565" s="46">
        <v>0.39</v>
      </c>
      <c r="H1565" s="46">
        <v>1.6169</v>
      </c>
      <c r="I1565" s="49">
        <f>IF(Table2[[#This Row],[Order Priority]]=Introduction!$B$42,1,0)</f>
        <v>0</v>
      </c>
      <c r="J1565" s="49">
        <f>IF(Table2[[#This Row],[Order Priority]]=Introduction!$B$43,1,0)</f>
        <v>1</v>
      </c>
      <c r="K1565" s="49">
        <f>IF(Table2[[#This Row],[Order Priority]]=Introduction!$B$44,1,0)</f>
        <v>0</v>
      </c>
      <c r="L1565" s="49">
        <f>IF(Table2[[#This Row],[Order Priority]]=Introduction!$B$45,1,0)</f>
        <v>0</v>
      </c>
      <c r="M1565" s="49">
        <f>IF(Table2[[#This Row],[Ship Mode]]=Introduction!$C$42,1,0)</f>
        <v>0</v>
      </c>
      <c r="N1565" s="48">
        <f>IF(Table2[[#This Row],[Ship Mode]]=Introduction!$C$44,1,0)</f>
        <v>1</v>
      </c>
      <c r="O1565" s="48">
        <f>IF(Table2[[#This Row],[Customer Segment]]=Introduction!$D$45,1,0)</f>
        <v>1</v>
      </c>
      <c r="P1565" s="48">
        <f>IF(Table2[[#This Row],[Customer Segment]]=Introduction!$D$42,1,0)</f>
        <v>0</v>
      </c>
      <c r="Q1565" s="48">
        <f>IF(Table2[[#This Row],[Customer Segment]]=Introduction!$D$44,1,0)</f>
        <v>0</v>
      </c>
      <c r="R1565" s="38">
        <v>333.04</v>
      </c>
      <c r="S15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customFormat="1" x14ac:dyDescent="0.2">
      <c r="A1566" s="1" t="s">
        <v>13</v>
      </c>
      <c r="B1566" s="1" t="s">
        <v>14</v>
      </c>
      <c r="C1566" s="1" t="s">
        <v>3</v>
      </c>
      <c r="D1566" s="44">
        <v>0.09</v>
      </c>
      <c r="E1566" s="44">
        <v>40.479999999999997</v>
      </c>
      <c r="F1566" s="44">
        <v>19.989999999999998</v>
      </c>
      <c r="G1566" s="44">
        <v>0.77</v>
      </c>
      <c r="H1566" s="44">
        <v>65.394000000000005</v>
      </c>
      <c r="I1566" s="49">
        <f>IF(Table2[[#This Row],[Order Priority]]=Introduction!$B$42,1,0)</f>
        <v>0</v>
      </c>
      <c r="J1566" s="49">
        <f>IF(Table2[[#This Row],[Order Priority]]=Introduction!$B$43,1,0)</f>
        <v>1</v>
      </c>
      <c r="K1566" s="49">
        <f>IF(Table2[[#This Row],[Order Priority]]=Introduction!$B$44,1,0)</f>
        <v>0</v>
      </c>
      <c r="L1566" s="49">
        <f>IF(Table2[[#This Row],[Order Priority]]=Introduction!$B$45,1,0)</f>
        <v>0</v>
      </c>
      <c r="M1566" s="49">
        <f>IF(Table2[[#This Row],[Ship Mode]]=Introduction!$C$42,1,0)</f>
        <v>0</v>
      </c>
      <c r="N1566" s="48">
        <f>IF(Table2[[#This Row],[Ship Mode]]=Introduction!$C$44,1,0)</f>
        <v>1</v>
      </c>
      <c r="O1566" s="48">
        <f>IF(Table2[[#This Row],[Customer Segment]]=Introduction!$D$45,1,0)</f>
        <v>1</v>
      </c>
      <c r="P1566" s="48">
        <f>IF(Table2[[#This Row],[Customer Segment]]=Introduction!$D$42,1,0)</f>
        <v>0</v>
      </c>
      <c r="Q1566" s="48">
        <f>IF(Table2[[#This Row],[Customer Segment]]=Introduction!$D$44,1,0)</f>
        <v>0</v>
      </c>
      <c r="R1566" s="41">
        <v>472.44</v>
      </c>
      <c r="S15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customFormat="1" x14ac:dyDescent="0.2">
      <c r="A1567" s="1" t="s">
        <v>13</v>
      </c>
      <c r="B1567" s="1" t="s">
        <v>14</v>
      </c>
      <c r="C1567" s="1" t="s">
        <v>3</v>
      </c>
      <c r="D1567" s="46">
        <v>0.05</v>
      </c>
      <c r="E1567" s="46">
        <v>12.28</v>
      </c>
      <c r="F1567" s="46">
        <v>6.13</v>
      </c>
      <c r="G1567" s="46">
        <v>0.56999999999999995</v>
      </c>
      <c r="H1567" s="46">
        <v>1.3360000000000001</v>
      </c>
      <c r="I1567" s="49">
        <f>IF(Table2[[#This Row],[Order Priority]]=Introduction!$B$42,1,0)</f>
        <v>0</v>
      </c>
      <c r="J1567" s="49">
        <f>IF(Table2[[#This Row],[Order Priority]]=Introduction!$B$43,1,0)</f>
        <v>1</v>
      </c>
      <c r="K1567" s="49">
        <f>IF(Table2[[#This Row],[Order Priority]]=Introduction!$B$44,1,0)</f>
        <v>0</v>
      </c>
      <c r="L1567" s="49">
        <f>IF(Table2[[#This Row],[Order Priority]]=Introduction!$B$45,1,0)</f>
        <v>0</v>
      </c>
      <c r="M1567" s="49">
        <f>IF(Table2[[#This Row],[Ship Mode]]=Introduction!$C$42,1,0)</f>
        <v>0</v>
      </c>
      <c r="N1567" s="48">
        <f>IF(Table2[[#This Row],[Ship Mode]]=Introduction!$C$44,1,0)</f>
        <v>1</v>
      </c>
      <c r="O1567" s="48">
        <f>IF(Table2[[#This Row],[Customer Segment]]=Introduction!$D$45,1,0)</f>
        <v>1</v>
      </c>
      <c r="P1567" s="48">
        <f>IF(Table2[[#This Row],[Customer Segment]]=Introduction!$D$42,1,0)</f>
        <v>0</v>
      </c>
      <c r="Q1567" s="48">
        <f>IF(Table2[[#This Row],[Customer Segment]]=Introduction!$D$44,1,0)</f>
        <v>0</v>
      </c>
      <c r="R1567" s="38">
        <v>18.73</v>
      </c>
      <c r="S15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customFormat="1" x14ac:dyDescent="0.2">
      <c r="A1568" s="1" t="s">
        <v>13</v>
      </c>
      <c r="B1568" s="1" t="s">
        <v>63</v>
      </c>
      <c r="C1568" s="1" t="s">
        <v>15</v>
      </c>
      <c r="D1568" s="44">
        <v>0.08</v>
      </c>
      <c r="E1568" s="44">
        <v>40.98</v>
      </c>
      <c r="F1568" s="44">
        <v>7.2</v>
      </c>
      <c r="G1568" s="44">
        <v>0.6</v>
      </c>
      <c r="H1568" s="44">
        <v>-16.64</v>
      </c>
      <c r="I1568" s="49">
        <f>IF(Table2[[#This Row],[Order Priority]]=Introduction!$B$42,1,0)</f>
        <v>0</v>
      </c>
      <c r="J1568" s="49">
        <f>IF(Table2[[#This Row],[Order Priority]]=Introduction!$B$43,1,0)</f>
        <v>1</v>
      </c>
      <c r="K1568" s="49">
        <f>IF(Table2[[#This Row],[Order Priority]]=Introduction!$B$44,1,0)</f>
        <v>0</v>
      </c>
      <c r="L1568" s="49">
        <f>IF(Table2[[#This Row],[Order Priority]]=Introduction!$B$45,1,0)</f>
        <v>0</v>
      </c>
      <c r="M1568" s="49">
        <f>IF(Table2[[#This Row],[Ship Mode]]=Introduction!$C$42,1,0)</f>
        <v>0</v>
      </c>
      <c r="N1568" s="48">
        <f>IF(Table2[[#This Row],[Ship Mode]]=Introduction!$C$44,1,0)</f>
        <v>0</v>
      </c>
      <c r="O1568" s="48">
        <f>IF(Table2[[#This Row],[Customer Segment]]=Introduction!$D$45,1,0)</f>
        <v>0</v>
      </c>
      <c r="P1568" s="48">
        <f>IF(Table2[[#This Row],[Customer Segment]]=Introduction!$D$42,1,0)</f>
        <v>1</v>
      </c>
      <c r="Q1568" s="48">
        <f>IF(Table2[[#This Row],[Customer Segment]]=Introduction!$D$44,1,0)</f>
        <v>0</v>
      </c>
      <c r="R1568" s="41">
        <v>119.86</v>
      </c>
      <c r="S15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customFormat="1" x14ac:dyDescent="0.2">
      <c r="A1569" s="1" t="s">
        <v>13</v>
      </c>
      <c r="B1569" s="1" t="s">
        <v>63</v>
      </c>
      <c r="C1569" s="1" t="s">
        <v>15</v>
      </c>
      <c r="D1569" s="46">
        <v>0.08</v>
      </c>
      <c r="E1569" s="46">
        <v>8.1199999999999992</v>
      </c>
      <c r="F1569" s="46">
        <v>2.83</v>
      </c>
      <c r="G1569" s="46">
        <v>0.77</v>
      </c>
      <c r="H1569" s="46">
        <v>-59.73</v>
      </c>
      <c r="I1569" s="49">
        <f>IF(Table2[[#This Row],[Order Priority]]=Introduction!$B$42,1,0)</f>
        <v>0</v>
      </c>
      <c r="J1569" s="49">
        <f>IF(Table2[[#This Row],[Order Priority]]=Introduction!$B$43,1,0)</f>
        <v>1</v>
      </c>
      <c r="K1569" s="49">
        <f>IF(Table2[[#This Row],[Order Priority]]=Introduction!$B$44,1,0)</f>
        <v>0</v>
      </c>
      <c r="L1569" s="49">
        <f>IF(Table2[[#This Row],[Order Priority]]=Introduction!$B$45,1,0)</f>
        <v>0</v>
      </c>
      <c r="M1569" s="49">
        <f>IF(Table2[[#This Row],[Ship Mode]]=Introduction!$C$42,1,0)</f>
        <v>0</v>
      </c>
      <c r="N1569" s="48">
        <f>IF(Table2[[#This Row],[Ship Mode]]=Introduction!$C$44,1,0)</f>
        <v>0</v>
      </c>
      <c r="O1569" s="48">
        <f>IF(Table2[[#This Row],[Customer Segment]]=Introduction!$D$45,1,0)</f>
        <v>0</v>
      </c>
      <c r="P1569" s="48">
        <f>IF(Table2[[#This Row],[Customer Segment]]=Introduction!$D$42,1,0)</f>
        <v>1</v>
      </c>
      <c r="Q1569" s="48">
        <f>IF(Table2[[#This Row],[Customer Segment]]=Introduction!$D$44,1,0)</f>
        <v>0</v>
      </c>
      <c r="R1569" s="38">
        <v>98.77</v>
      </c>
      <c r="S15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customFormat="1" x14ac:dyDescent="0.2">
      <c r="A1570" s="1" t="s">
        <v>13</v>
      </c>
      <c r="B1570" s="1" t="s">
        <v>2</v>
      </c>
      <c r="C1570" s="1" t="s">
        <v>15</v>
      </c>
      <c r="D1570" s="44">
        <v>0.02</v>
      </c>
      <c r="E1570" s="44">
        <v>262.11</v>
      </c>
      <c r="F1570" s="44">
        <v>62.74</v>
      </c>
      <c r="G1570" s="44">
        <v>0.75</v>
      </c>
      <c r="H1570" s="44">
        <v>-633.441237</v>
      </c>
      <c r="I1570" s="49">
        <f>IF(Table2[[#This Row],[Order Priority]]=Introduction!$B$42,1,0)</f>
        <v>0</v>
      </c>
      <c r="J1570" s="49">
        <f>IF(Table2[[#This Row],[Order Priority]]=Introduction!$B$43,1,0)</f>
        <v>1</v>
      </c>
      <c r="K1570" s="49">
        <f>IF(Table2[[#This Row],[Order Priority]]=Introduction!$B$44,1,0)</f>
        <v>0</v>
      </c>
      <c r="L1570" s="49">
        <f>IF(Table2[[#This Row],[Order Priority]]=Introduction!$B$45,1,0)</f>
        <v>0</v>
      </c>
      <c r="M1570" s="49">
        <f>IF(Table2[[#This Row],[Ship Mode]]=Introduction!$C$42,1,0)</f>
        <v>1</v>
      </c>
      <c r="N1570" s="48">
        <f>IF(Table2[[#This Row],[Ship Mode]]=Introduction!$C$44,1,0)</f>
        <v>0</v>
      </c>
      <c r="O1570" s="48">
        <f>IF(Table2[[#This Row],[Customer Segment]]=Introduction!$D$45,1,0)</f>
        <v>0</v>
      </c>
      <c r="P1570" s="48">
        <f>IF(Table2[[#This Row],[Customer Segment]]=Introduction!$D$42,1,0)</f>
        <v>1</v>
      </c>
      <c r="Q1570" s="48">
        <f>IF(Table2[[#This Row],[Customer Segment]]=Introduction!$D$44,1,0)</f>
        <v>0</v>
      </c>
      <c r="R1570" s="41">
        <v>2495.35</v>
      </c>
      <c r="S15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customFormat="1" x14ac:dyDescent="0.2">
      <c r="A1571" s="1" t="s">
        <v>23</v>
      </c>
      <c r="B1571" s="1" t="s">
        <v>2</v>
      </c>
      <c r="C1571" s="1" t="s">
        <v>47</v>
      </c>
      <c r="D1571" s="46">
        <v>0.1</v>
      </c>
      <c r="E1571" s="46">
        <v>80.97</v>
      </c>
      <c r="F1571" s="46">
        <v>33.6</v>
      </c>
      <c r="G1571" s="46">
        <v>0.37</v>
      </c>
      <c r="H1571" s="46">
        <v>66.22</v>
      </c>
      <c r="I1571" s="49">
        <f>IF(Table2[[#This Row],[Order Priority]]=Introduction!$B$42,1,0)</f>
        <v>0</v>
      </c>
      <c r="J1571" s="49">
        <f>IF(Table2[[#This Row],[Order Priority]]=Introduction!$B$43,1,0)</f>
        <v>0</v>
      </c>
      <c r="K1571" s="49">
        <f>IF(Table2[[#This Row],[Order Priority]]=Introduction!$B$44,1,0)</f>
        <v>1</v>
      </c>
      <c r="L1571" s="49">
        <f>IF(Table2[[#This Row],[Order Priority]]=Introduction!$B$45,1,0)</f>
        <v>0</v>
      </c>
      <c r="M1571" s="49">
        <f>IF(Table2[[#This Row],[Ship Mode]]=Introduction!$C$42,1,0)</f>
        <v>1</v>
      </c>
      <c r="N1571" s="48">
        <f>IF(Table2[[#This Row],[Ship Mode]]=Introduction!$C$44,1,0)</f>
        <v>0</v>
      </c>
      <c r="O1571" s="48">
        <f>IF(Table2[[#This Row],[Customer Segment]]=Introduction!$D$45,1,0)</f>
        <v>0</v>
      </c>
      <c r="P1571" s="48">
        <f>IF(Table2[[#This Row],[Customer Segment]]=Introduction!$D$42,1,0)</f>
        <v>0</v>
      </c>
      <c r="Q1571" s="48">
        <f>IF(Table2[[#This Row],[Customer Segment]]=Introduction!$D$44,1,0)</f>
        <v>1</v>
      </c>
      <c r="R1571" s="38">
        <v>837.57</v>
      </c>
      <c r="S15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customFormat="1" x14ac:dyDescent="0.2">
      <c r="A1572" s="1" t="s">
        <v>23</v>
      </c>
      <c r="B1572" s="1" t="s">
        <v>14</v>
      </c>
      <c r="C1572" s="1" t="s">
        <v>47</v>
      </c>
      <c r="D1572" s="44">
        <v>0.02</v>
      </c>
      <c r="E1572" s="44">
        <v>6.48</v>
      </c>
      <c r="F1572" s="44">
        <v>5.1100000000000003</v>
      </c>
      <c r="G1572" s="44">
        <v>0.37</v>
      </c>
      <c r="H1572" s="44">
        <v>-23.53</v>
      </c>
      <c r="I1572" s="49">
        <f>IF(Table2[[#This Row],[Order Priority]]=Introduction!$B$42,1,0)</f>
        <v>0</v>
      </c>
      <c r="J1572" s="49">
        <f>IF(Table2[[#This Row],[Order Priority]]=Introduction!$B$43,1,0)</f>
        <v>0</v>
      </c>
      <c r="K1572" s="49">
        <f>IF(Table2[[#This Row],[Order Priority]]=Introduction!$B$44,1,0)</f>
        <v>1</v>
      </c>
      <c r="L1572" s="49">
        <f>IF(Table2[[#This Row],[Order Priority]]=Introduction!$B$45,1,0)</f>
        <v>0</v>
      </c>
      <c r="M1572" s="49">
        <f>IF(Table2[[#This Row],[Ship Mode]]=Introduction!$C$42,1,0)</f>
        <v>0</v>
      </c>
      <c r="N1572" s="48">
        <f>IF(Table2[[#This Row],[Ship Mode]]=Introduction!$C$44,1,0)</f>
        <v>1</v>
      </c>
      <c r="O1572" s="48">
        <f>IF(Table2[[#This Row],[Customer Segment]]=Introduction!$D$45,1,0)</f>
        <v>0</v>
      </c>
      <c r="P1572" s="48">
        <f>IF(Table2[[#This Row],[Customer Segment]]=Introduction!$D$42,1,0)</f>
        <v>0</v>
      </c>
      <c r="Q1572" s="48">
        <f>IF(Table2[[#This Row],[Customer Segment]]=Introduction!$D$44,1,0)</f>
        <v>1</v>
      </c>
      <c r="R1572" s="41">
        <v>56.22</v>
      </c>
      <c r="S15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customFormat="1" x14ac:dyDescent="0.2">
      <c r="A1573" s="1" t="s">
        <v>92</v>
      </c>
      <c r="B1573" s="1" t="s">
        <v>63</v>
      </c>
      <c r="C1573" s="1" t="s">
        <v>15</v>
      </c>
      <c r="D1573" s="46">
        <v>0.1</v>
      </c>
      <c r="E1573" s="46">
        <v>218.08</v>
      </c>
      <c r="F1573" s="46">
        <v>18.059999999999999</v>
      </c>
      <c r="G1573" s="46">
        <v>0.56999999999999995</v>
      </c>
      <c r="H1573" s="46">
        <v>1318.83</v>
      </c>
      <c r="I1573" s="49">
        <f>IF(Table2[[#This Row],[Order Priority]]=Introduction!$B$42,1,0)</f>
        <v>0</v>
      </c>
      <c r="J1573" s="49">
        <f>IF(Table2[[#This Row],[Order Priority]]=Introduction!$B$43,1,0)</f>
        <v>0</v>
      </c>
      <c r="K1573" s="49">
        <f>IF(Table2[[#This Row],[Order Priority]]=Introduction!$B$44,1,0)</f>
        <v>0</v>
      </c>
      <c r="L1573" s="49">
        <f>IF(Table2[[#This Row],[Order Priority]]=Introduction!$B$45,1,0)</f>
        <v>1</v>
      </c>
      <c r="M1573" s="49">
        <f>IF(Table2[[#This Row],[Ship Mode]]=Introduction!$C$42,1,0)</f>
        <v>0</v>
      </c>
      <c r="N1573" s="48">
        <f>IF(Table2[[#This Row],[Ship Mode]]=Introduction!$C$44,1,0)</f>
        <v>0</v>
      </c>
      <c r="O1573" s="48">
        <f>IF(Table2[[#This Row],[Customer Segment]]=Introduction!$D$45,1,0)</f>
        <v>0</v>
      </c>
      <c r="P1573" s="48">
        <f>IF(Table2[[#This Row],[Customer Segment]]=Introduction!$D$42,1,0)</f>
        <v>1</v>
      </c>
      <c r="Q1573" s="48">
        <f>IF(Table2[[#This Row],[Customer Segment]]=Introduction!$D$44,1,0)</f>
        <v>0</v>
      </c>
      <c r="R1573" s="38">
        <v>2366.5100000000002</v>
      </c>
      <c r="S15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customFormat="1" x14ac:dyDescent="0.2">
      <c r="A1574" s="1" t="s">
        <v>46</v>
      </c>
      <c r="B1574" s="1" t="s">
        <v>2</v>
      </c>
      <c r="C1574" s="1" t="s">
        <v>47</v>
      </c>
      <c r="D1574" s="44">
        <v>0.05</v>
      </c>
      <c r="E1574" s="44">
        <v>150.97999999999999</v>
      </c>
      <c r="F1574" s="44">
        <v>43.71</v>
      </c>
      <c r="G1574" s="44">
        <v>0.55000000000000004</v>
      </c>
      <c r="H1574" s="44">
        <v>650.29999999999995</v>
      </c>
      <c r="I1574" s="49">
        <f>IF(Table2[[#This Row],[Order Priority]]=Introduction!$B$42,1,0)</f>
        <v>0</v>
      </c>
      <c r="J1574" s="49">
        <f>IF(Table2[[#This Row],[Order Priority]]=Introduction!$B$43,1,0)</f>
        <v>0</v>
      </c>
      <c r="K1574" s="49">
        <f>IF(Table2[[#This Row],[Order Priority]]=Introduction!$B$44,1,0)</f>
        <v>0</v>
      </c>
      <c r="L1574" s="49">
        <f>IF(Table2[[#This Row],[Order Priority]]=Introduction!$B$45,1,0)</f>
        <v>0</v>
      </c>
      <c r="M1574" s="49">
        <f>IF(Table2[[#This Row],[Ship Mode]]=Introduction!$C$42,1,0)</f>
        <v>1</v>
      </c>
      <c r="N1574" s="48">
        <f>IF(Table2[[#This Row],[Ship Mode]]=Introduction!$C$44,1,0)</f>
        <v>0</v>
      </c>
      <c r="O1574" s="48">
        <f>IF(Table2[[#This Row],[Customer Segment]]=Introduction!$D$45,1,0)</f>
        <v>0</v>
      </c>
      <c r="P1574" s="48">
        <f>IF(Table2[[#This Row],[Customer Segment]]=Introduction!$D$42,1,0)</f>
        <v>0</v>
      </c>
      <c r="Q1574" s="48">
        <f>IF(Table2[[#This Row],[Customer Segment]]=Introduction!$D$44,1,0)</f>
        <v>1</v>
      </c>
      <c r="R1574" s="41">
        <v>1857.08</v>
      </c>
      <c r="S15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customFormat="1" x14ac:dyDescent="0.2">
      <c r="A1575" s="1" t="s">
        <v>46</v>
      </c>
      <c r="B1575" s="1" t="s">
        <v>14</v>
      </c>
      <c r="C1575" s="1" t="s">
        <v>15</v>
      </c>
      <c r="D1575" s="46">
        <v>0.03</v>
      </c>
      <c r="E1575" s="46">
        <v>20.99</v>
      </c>
      <c r="F1575" s="46">
        <v>0.99</v>
      </c>
      <c r="G1575" s="46">
        <v>0.56999999999999995</v>
      </c>
      <c r="H1575" s="46">
        <v>4.1821999999999999</v>
      </c>
      <c r="I1575" s="49">
        <f>IF(Table2[[#This Row],[Order Priority]]=Introduction!$B$42,1,0)</f>
        <v>0</v>
      </c>
      <c r="J1575" s="49">
        <f>IF(Table2[[#This Row],[Order Priority]]=Introduction!$B$43,1,0)</f>
        <v>0</v>
      </c>
      <c r="K1575" s="49">
        <f>IF(Table2[[#This Row],[Order Priority]]=Introduction!$B$44,1,0)</f>
        <v>0</v>
      </c>
      <c r="L1575" s="49">
        <f>IF(Table2[[#This Row],[Order Priority]]=Introduction!$B$45,1,0)</f>
        <v>0</v>
      </c>
      <c r="M1575" s="49">
        <f>IF(Table2[[#This Row],[Ship Mode]]=Introduction!$C$42,1,0)</f>
        <v>0</v>
      </c>
      <c r="N1575" s="48">
        <f>IF(Table2[[#This Row],[Ship Mode]]=Introduction!$C$44,1,0)</f>
        <v>1</v>
      </c>
      <c r="O1575" s="48">
        <f>IF(Table2[[#This Row],[Customer Segment]]=Introduction!$D$45,1,0)</f>
        <v>0</v>
      </c>
      <c r="P1575" s="48">
        <f>IF(Table2[[#This Row],[Customer Segment]]=Introduction!$D$42,1,0)</f>
        <v>1</v>
      </c>
      <c r="Q1575" s="48">
        <f>IF(Table2[[#This Row],[Customer Segment]]=Introduction!$D$44,1,0)</f>
        <v>0</v>
      </c>
      <c r="R1575" s="38">
        <v>158.87</v>
      </c>
      <c r="S15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customFormat="1" x14ac:dyDescent="0.2">
      <c r="A1576" s="1" t="s">
        <v>1</v>
      </c>
      <c r="B1576" s="1" t="s">
        <v>14</v>
      </c>
      <c r="C1576" s="1" t="s">
        <v>3</v>
      </c>
      <c r="D1576" s="44">
        <v>0</v>
      </c>
      <c r="E1576" s="44">
        <v>7.59</v>
      </c>
      <c r="F1576" s="44">
        <v>4</v>
      </c>
      <c r="G1576" s="44">
        <v>0.42</v>
      </c>
      <c r="H1576" s="44">
        <v>86.438000000000002</v>
      </c>
      <c r="I1576" s="49">
        <f>IF(Table2[[#This Row],[Order Priority]]=Introduction!$B$42,1,0)</f>
        <v>1</v>
      </c>
      <c r="J1576" s="49">
        <f>IF(Table2[[#This Row],[Order Priority]]=Introduction!$B$43,1,0)</f>
        <v>0</v>
      </c>
      <c r="K1576" s="49">
        <f>IF(Table2[[#This Row],[Order Priority]]=Introduction!$B$44,1,0)</f>
        <v>0</v>
      </c>
      <c r="L1576" s="49">
        <f>IF(Table2[[#This Row],[Order Priority]]=Introduction!$B$45,1,0)</f>
        <v>0</v>
      </c>
      <c r="M1576" s="49">
        <f>IF(Table2[[#This Row],[Ship Mode]]=Introduction!$C$42,1,0)</f>
        <v>0</v>
      </c>
      <c r="N1576" s="48">
        <f>IF(Table2[[#This Row],[Ship Mode]]=Introduction!$C$44,1,0)</f>
        <v>1</v>
      </c>
      <c r="O1576" s="48">
        <f>IF(Table2[[#This Row],[Customer Segment]]=Introduction!$D$45,1,0)</f>
        <v>1</v>
      </c>
      <c r="P1576" s="48">
        <f>IF(Table2[[#This Row],[Customer Segment]]=Introduction!$D$42,1,0)</f>
        <v>0</v>
      </c>
      <c r="Q1576" s="48">
        <f>IF(Table2[[#This Row],[Customer Segment]]=Introduction!$D$44,1,0)</f>
        <v>0</v>
      </c>
      <c r="R1576" s="41">
        <v>355.92</v>
      </c>
      <c r="S15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customFormat="1" x14ac:dyDescent="0.2">
      <c r="A1577" s="1" t="s">
        <v>13</v>
      </c>
      <c r="B1577" s="1" t="s">
        <v>14</v>
      </c>
      <c r="C1577" s="1" t="s">
        <v>47</v>
      </c>
      <c r="D1577" s="46">
        <v>0.09</v>
      </c>
      <c r="E1577" s="46">
        <v>17.98</v>
      </c>
      <c r="F1577" s="46">
        <v>8.51</v>
      </c>
      <c r="G1577" s="46">
        <v>0.4</v>
      </c>
      <c r="H1577" s="46">
        <v>-6.6120000000000001</v>
      </c>
      <c r="I1577" s="49">
        <f>IF(Table2[[#This Row],[Order Priority]]=Introduction!$B$42,1,0)</f>
        <v>0</v>
      </c>
      <c r="J1577" s="49">
        <f>IF(Table2[[#This Row],[Order Priority]]=Introduction!$B$43,1,0)</f>
        <v>1</v>
      </c>
      <c r="K1577" s="49">
        <f>IF(Table2[[#This Row],[Order Priority]]=Introduction!$B$44,1,0)</f>
        <v>0</v>
      </c>
      <c r="L1577" s="49">
        <f>IF(Table2[[#This Row],[Order Priority]]=Introduction!$B$45,1,0)</f>
        <v>0</v>
      </c>
      <c r="M1577" s="49">
        <f>IF(Table2[[#This Row],[Ship Mode]]=Introduction!$C$42,1,0)</f>
        <v>0</v>
      </c>
      <c r="N1577" s="48">
        <f>IF(Table2[[#This Row],[Ship Mode]]=Introduction!$C$44,1,0)</f>
        <v>1</v>
      </c>
      <c r="O1577" s="48">
        <f>IF(Table2[[#This Row],[Customer Segment]]=Introduction!$D$45,1,0)</f>
        <v>0</v>
      </c>
      <c r="P1577" s="48">
        <f>IF(Table2[[#This Row],[Customer Segment]]=Introduction!$D$42,1,0)</f>
        <v>0</v>
      </c>
      <c r="Q1577" s="48">
        <f>IF(Table2[[#This Row],[Customer Segment]]=Introduction!$D$44,1,0)</f>
        <v>1</v>
      </c>
      <c r="R1577" s="38">
        <v>211.13</v>
      </c>
      <c r="S15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customFormat="1" x14ac:dyDescent="0.2">
      <c r="A1578" s="1" t="s">
        <v>13</v>
      </c>
      <c r="B1578" s="1" t="s">
        <v>14</v>
      </c>
      <c r="C1578" s="1" t="s">
        <v>47</v>
      </c>
      <c r="D1578" s="44">
        <v>0.01</v>
      </c>
      <c r="E1578" s="44">
        <v>3.15</v>
      </c>
      <c r="F1578" s="44">
        <v>0.49</v>
      </c>
      <c r="G1578" s="44">
        <v>0.37</v>
      </c>
      <c r="H1578" s="44">
        <v>17.505299999999998</v>
      </c>
      <c r="I1578" s="49">
        <f>IF(Table2[[#This Row],[Order Priority]]=Introduction!$B$42,1,0)</f>
        <v>0</v>
      </c>
      <c r="J1578" s="49">
        <f>IF(Table2[[#This Row],[Order Priority]]=Introduction!$B$43,1,0)</f>
        <v>1</v>
      </c>
      <c r="K1578" s="49">
        <f>IF(Table2[[#This Row],[Order Priority]]=Introduction!$B$44,1,0)</f>
        <v>0</v>
      </c>
      <c r="L1578" s="49">
        <f>IF(Table2[[#This Row],[Order Priority]]=Introduction!$B$45,1,0)</f>
        <v>0</v>
      </c>
      <c r="M1578" s="49">
        <f>IF(Table2[[#This Row],[Ship Mode]]=Introduction!$C$42,1,0)</f>
        <v>0</v>
      </c>
      <c r="N1578" s="48">
        <f>IF(Table2[[#This Row],[Ship Mode]]=Introduction!$C$44,1,0)</f>
        <v>1</v>
      </c>
      <c r="O1578" s="48">
        <f>IF(Table2[[#This Row],[Customer Segment]]=Introduction!$D$45,1,0)</f>
        <v>0</v>
      </c>
      <c r="P1578" s="48">
        <f>IF(Table2[[#This Row],[Customer Segment]]=Introduction!$D$42,1,0)</f>
        <v>0</v>
      </c>
      <c r="Q1578" s="48">
        <f>IF(Table2[[#This Row],[Customer Segment]]=Introduction!$D$44,1,0)</f>
        <v>1</v>
      </c>
      <c r="R1578" s="41">
        <v>25.37</v>
      </c>
      <c r="S15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customFormat="1" x14ac:dyDescent="0.2">
      <c r="A1579" s="1" t="s">
        <v>23</v>
      </c>
      <c r="B1579" s="1" t="s">
        <v>14</v>
      </c>
      <c r="C1579" s="1" t="s">
        <v>15</v>
      </c>
      <c r="D1579" s="46">
        <v>0.09</v>
      </c>
      <c r="E1579" s="46">
        <v>125.99</v>
      </c>
      <c r="F1579" s="46">
        <v>8.99</v>
      </c>
      <c r="G1579" s="46">
        <v>0.55000000000000004</v>
      </c>
      <c r="H1579" s="46">
        <v>916.68060000000003</v>
      </c>
      <c r="I1579" s="49">
        <f>IF(Table2[[#This Row],[Order Priority]]=Introduction!$B$42,1,0)</f>
        <v>0</v>
      </c>
      <c r="J1579" s="49">
        <f>IF(Table2[[#This Row],[Order Priority]]=Introduction!$B$43,1,0)</f>
        <v>0</v>
      </c>
      <c r="K1579" s="49">
        <f>IF(Table2[[#This Row],[Order Priority]]=Introduction!$B$44,1,0)</f>
        <v>1</v>
      </c>
      <c r="L1579" s="49">
        <f>IF(Table2[[#This Row],[Order Priority]]=Introduction!$B$45,1,0)</f>
        <v>0</v>
      </c>
      <c r="M1579" s="49">
        <f>IF(Table2[[#This Row],[Ship Mode]]=Introduction!$C$42,1,0)</f>
        <v>0</v>
      </c>
      <c r="N1579" s="48">
        <f>IF(Table2[[#This Row],[Ship Mode]]=Introduction!$C$44,1,0)</f>
        <v>1</v>
      </c>
      <c r="O1579" s="48">
        <f>IF(Table2[[#This Row],[Customer Segment]]=Introduction!$D$45,1,0)</f>
        <v>0</v>
      </c>
      <c r="P1579" s="48">
        <f>IF(Table2[[#This Row],[Customer Segment]]=Introduction!$D$42,1,0)</f>
        <v>1</v>
      </c>
      <c r="Q1579" s="48">
        <f>IF(Table2[[#This Row],[Customer Segment]]=Introduction!$D$44,1,0)</f>
        <v>0</v>
      </c>
      <c r="R1579" s="38">
        <v>2104.9899999999998</v>
      </c>
      <c r="S15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customFormat="1" x14ac:dyDescent="0.2">
      <c r="A1580" s="1" t="s">
        <v>23</v>
      </c>
      <c r="B1580" s="1" t="s">
        <v>14</v>
      </c>
      <c r="C1580" s="1" t="s">
        <v>3</v>
      </c>
      <c r="D1580" s="44">
        <v>0.08</v>
      </c>
      <c r="E1580" s="44">
        <v>30.56</v>
      </c>
      <c r="F1580" s="44">
        <v>2.99</v>
      </c>
      <c r="G1580" s="44">
        <v>0.35</v>
      </c>
      <c r="H1580" s="44">
        <v>352.87979999999999</v>
      </c>
      <c r="I1580" s="49">
        <f>IF(Table2[[#This Row],[Order Priority]]=Introduction!$B$42,1,0)</f>
        <v>0</v>
      </c>
      <c r="J1580" s="49">
        <f>IF(Table2[[#This Row],[Order Priority]]=Introduction!$B$43,1,0)</f>
        <v>0</v>
      </c>
      <c r="K1580" s="49">
        <f>IF(Table2[[#This Row],[Order Priority]]=Introduction!$B$44,1,0)</f>
        <v>1</v>
      </c>
      <c r="L1580" s="49">
        <f>IF(Table2[[#This Row],[Order Priority]]=Introduction!$B$45,1,0)</f>
        <v>0</v>
      </c>
      <c r="M1580" s="49">
        <f>IF(Table2[[#This Row],[Ship Mode]]=Introduction!$C$42,1,0)</f>
        <v>0</v>
      </c>
      <c r="N1580" s="48">
        <f>IF(Table2[[#This Row],[Ship Mode]]=Introduction!$C$44,1,0)</f>
        <v>1</v>
      </c>
      <c r="O1580" s="48">
        <f>IF(Table2[[#This Row],[Customer Segment]]=Introduction!$D$45,1,0)</f>
        <v>1</v>
      </c>
      <c r="P1580" s="48">
        <f>IF(Table2[[#This Row],[Customer Segment]]=Introduction!$D$42,1,0)</f>
        <v>0</v>
      </c>
      <c r="Q1580" s="48">
        <f>IF(Table2[[#This Row],[Customer Segment]]=Introduction!$D$44,1,0)</f>
        <v>0</v>
      </c>
      <c r="R1580" s="41">
        <v>511.42</v>
      </c>
      <c r="S15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customFormat="1" x14ac:dyDescent="0.2">
      <c r="A1581" s="1" t="s">
        <v>92</v>
      </c>
      <c r="B1581" s="1" t="s">
        <v>14</v>
      </c>
      <c r="C1581" s="1" t="s">
        <v>47</v>
      </c>
      <c r="D1581" s="46">
        <v>0.01</v>
      </c>
      <c r="E1581" s="46">
        <v>6.98</v>
      </c>
      <c r="F1581" s="46">
        <v>1.6</v>
      </c>
      <c r="G1581" s="46">
        <v>0.38</v>
      </c>
      <c r="H1581" s="46">
        <v>0.34599999999999997</v>
      </c>
      <c r="I1581" s="49">
        <f>IF(Table2[[#This Row],[Order Priority]]=Introduction!$B$42,1,0)</f>
        <v>0</v>
      </c>
      <c r="J1581" s="49">
        <f>IF(Table2[[#This Row],[Order Priority]]=Introduction!$B$43,1,0)</f>
        <v>0</v>
      </c>
      <c r="K1581" s="49">
        <f>IF(Table2[[#This Row],[Order Priority]]=Introduction!$B$44,1,0)</f>
        <v>0</v>
      </c>
      <c r="L1581" s="49">
        <f>IF(Table2[[#This Row],[Order Priority]]=Introduction!$B$45,1,0)</f>
        <v>1</v>
      </c>
      <c r="M1581" s="49">
        <f>IF(Table2[[#This Row],[Ship Mode]]=Introduction!$C$42,1,0)</f>
        <v>0</v>
      </c>
      <c r="N1581" s="48">
        <f>IF(Table2[[#This Row],[Ship Mode]]=Introduction!$C$44,1,0)</f>
        <v>1</v>
      </c>
      <c r="O1581" s="48">
        <f>IF(Table2[[#This Row],[Customer Segment]]=Introduction!$D$45,1,0)</f>
        <v>0</v>
      </c>
      <c r="P1581" s="48">
        <f>IF(Table2[[#This Row],[Customer Segment]]=Introduction!$D$42,1,0)</f>
        <v>0</v>
      </c>
      <c r="Q1581" s="48">
        <f>IF(Table2[[#This Row],[Customer Segment]]=Introduction!$D$44,1,0)</f>
        <v>1</v>
      </c>
      <c r="R1581" s="38">
        <v>21.93</v>
      </c>
      <c r="S15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customFormat="1" x14ac:dyDescent="0.2">
      <c r="A1582" s="1" t="s">
        <v>92</v>
      </c>
      <c r="B1582" s="1" t="s">
        <v>14</v>
      </c>
      <c r="C1582" s="1" t="s">
        <v>70</v>
      </c>
      <c r="D1582" s="44">
        <v>0.05</v>
      </c>
      <c r="E1582" s="44">
        <v>300.98</v>
      </c>
      <c r="F1582" s="44">
        <v>13.99</v>
      </c>
      <c r="G1582" s="44">
        <v>0.39</v>
      </c>
      <c r="H1582" s="44">
        <v>3985.3089</v>
      </c>
      <c r="I1582" s="49">
        <f>IF(Table2[[#This Row],[Order Priority]]=Introduction!$B$42,1,0)</f>
        <v>0</v>
      </c>
      <c r="J1582" s="49">
        <f>IF(Table2[[#This Row],[Order Priority]]=Introduction!$B$43,1,0)</f>
        <v>0</v>
      </c>
      <c r="K1582" s="49">
        <f>IF(Table2[[#This Row],[Order Priority]]=Introduction!$B$44,1,0)</f>
        <v>0</v>
      </c>
      <c r="L1582" s="49">
        <f>IF(Table2[[#This Row],[Order Priority]]=Introduction!$B$45,1,0)</f>
        <v>1</v>
      </c>
      <c r="M1582" s="49">
        <f>IF(Table2[[#This Row],[Ship Mode]]=Introduction!$C$42,1,0)</f>
        <v>0</v>
      </c>
      <c r="N1582" s="48">
        <f>IF(Table2[[#This Row],[Ship Mode]]=Introduction!$C$44,1,0)</f>
        <v>1</v>
      </c>
      <c r="O1582" s="48">
        <f>IF(Table2[[#This Row],[Customer Segment]]=Introduction!$D$45,1,0)</f>
        <v>0</v>
      </c>
      <c r="P1582" s="48">
        <f>IF(Table2[[#This Row],[Customer Segment]]=Introduction!$D$42,1,0)</f>
        <v>0</v>
      </c>
      <c r="Q1582" s="48">
        <f>IF(Table2[[#This Row],[Customer Segment]]=Introduction!$D$44,1,0)</f>
        <v>0</v>
      </c>
      <c r="R1582" s="41">
        <v>5775.81</v>
      </c>
      <c r="S15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customFormat="1" x14ac:dyDescent="0.2">
      <c r="A1583" s="1" t="s">
        <v>92</v>
      </c>
      <c r="B1583" s="1" t="s">
        <v>63</v>
      </c>
      <c r="C1583" s="1" t="s">
        <v>70</v>
      </c>
      <c r="D1583" s="46">
        <v>0.04</v>
      </c>
      <c r="E1583" s="46">
        <v>205.99</v>
      </c>
      <c r="F1583" s="46">
        <v>5</v>
      </c>
      <c r="G1583" s="46">
        <v>0.59</v>
      </c>
      <c r="H1583" s="46">
        <v>13.956799999999999</v>
      </c>
      <c r="I1583" s="49">
        <f>IF(Table2[[#This Row],[Order Priority]]=Introduction!$B$42,1,0)</f>
        <v>0</v>
      </c>
      <c r="J1583" s="49">
        <f>IF(Table2[[#This Row],[Order Priority]]=Introduction!$B$43,1,0)</f>
        <v>0</v>
      </c>
      <c r="K1583" s="49">
        <f>IF(Table2[[#This Row],[Order Priority]]=Introduction!$B$44,1,0)</f>
        <v>0</v>
      </c>
      <c r="L1583" s="49">
        <f>IF(Table2[[#This Row],[Order Priority]]=Introduction!$B$45,1,0)</f>
        <v>1</v>
      </c>
      <c r="M1583" s="49">
        <f>IF(Table2[[#This Row],[Ship Mode]]=Introduction!$C$42,1,0)</f>
        <v>0</v>
      </c>
      <c r="N1583" s="48">
        <f>IF(Table2[[#This Row],[Ship Mode]]=Introduction!$C$44,1,0)</f>
        <v>0</v>
      </c>
      <c r="O1583" s="48">
        <f>IF(Table2[[#This Row],[Customer Segment]]=Introduction!$D$45,1,0)</f>
        <v>0</v>
      </c>
      <c r="P1583" s="48">
        <f>IF(Table2[[#This Row],[Customer Segment]]=Introduction!$D$42,1,0)</f>
        <v>0</v>
      </c>
      <c r="Q1583" s="48">
        <f>IF(Table2[[#This Row],[Customer Segment]]=Introduction!$D$44,1,0)</f>
        <v>0</v>
      </c>
      <c r="R1583" s="38">
        <v>1878.24</v>
      </c>
      <c r="S15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customFormat="1" x14ac:dyDescent="0.2">
      <c r="A1584" s="1" t="s">
        <v>92</v>
      </c>
      <c r="B1584" s="1" t="s">
        <v>14</v>
      </c>
      <c r="C1584" s="1" t="s">
        <v>47</v>
      </c>
      <c r="D1584" s="44">
        <v>0.05</v>
      </c>
      <c r="E1584" s="44">
        <v>20.27</v>
      </c>
      <c r="F1584" s="44">
        <v>3.99</v>
      </c>
      <c r="G1584" s="44">
        <v>0.56999999999999995</v>
      </c>
      <c r="H1584" s="44">
        <v>309.25400000000002</v>
      </c>
      <c r="I1584" s="49">
        <f>IF(Table2[[#This Row],[Order Priority]]=Introduction!$B$42,1,0)</f>
        <v>0</v>
      </c>
      <c r="J1584" s="49">
        <f>IF(Table2[[#This Row],[Order Priority]]=Introduction!$B$43,1,0)</f>
        <v>0</v>
      </c>
      <c r="K1584" s="49">
        <f>IF(Table2[[#This Row],[Order Priority]]=Introduction!$B$44,1,0)</f>
        <v>0</v>
      </c>
      <c r="L1584" s="49">
        <f>IF(Table2[[#This Row],[Order Priority]]=Introduction!$B$45,1,0)</f>
        <v>1</v>
      </c>
      <c r="M1584" s="49">
        <f>IF(Table2[[#This Row],[Ship Mode]]=Introduction!$C$42,1,0)</f>
        <v>0</v>
      </c>
      <c r="N1584" s="48">
        <f>IF(Table2[[#This Row],[Ship Mode]]=Introduction!$C$44,1,0)</f>
        <v>1</v>
      </c>
      <c r="O1584" s="48">
        <f>IF(Table2[[#This Row],[Customer Segment]]=Introduction!$D$45,1,0)</f>
        <v>0</v>
      </c>
      <c r="P1584" s="48">
        <f>IF(Table2[[#This Row],[Customer Segment]]=Introduction!$D$42,1,0)</f>
        <v>0</v>
      </c>
      <c r="Q1584" s="48">
        <f>IF(Table2[[#This Row],[Customer Segment]]=Introduction!$D$44,1,0)</f>
        <v>1</v>
      </c>
      <c r="R1584" s="41">
        <v>621.55999999999995</v>
      </c>
      <c r="S15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customFormat="1" x14ac:dyDescent="0.2">
      <c r="A1585" s="1" t="s">
        <v>92</v>
      </c>
      <c r="B1585" s="1" t="s">
        <v>14</v>
      </c>
      <c r="C1585" s="1" t="s">
        <v>47</v>
      </c>
      <c r="D1585" s="46">
        <v>0.05</v>
      </c>
      <c r="E1585" s="46">
        <v>11.58</v>
      </c>
      <c r="F1585" s="46">
        <v>6.97</v>
      </c>
      <c r="G1585" s="46">
        <v>0.35</v>
      </c>
      <c r="H1585" s="46">
        <v>2.806</v>
      </c>
      <c r="I1585" s="49">
        <f>IF(Table2[[#This Row],[Order Priority]]=Introduction!$B$42,1,0)</f>
        <v>0</v>
      </c>
      <c r="J1585" s="49">
        <f>IF(Table2[[#This Row],[Order Priority]]=Introduction!$B$43,1,0)</f>
        <v>0</v>
      </c>
      <c r="K1585" s="49">
        <f>IF(Table2[[#This Row],[Order Priority]]=Introduction!$B$44,1,0)</f>
        <v>0</v>
      </c>
      <c r="L1585" s="49">
        <f>IF(Table2[[#This Row],[Order Priority]]=Introduction!$B$45,1,0)</f>
        <v>1</v>
      </c>
      <c r="M1585" s="49">
        <f>IF(Table2[[#This Row],[Ship Mode]]=Introduction!$C$42,1,0)</f>
        <v>0</v>
      </c>
      <c r="N1585" s="48">
        <f>IF(Table2[[#This Row],[Ship Mode]]=Introduction!$C$44,1,0)</f>
        <v>1</v>
      </c>
      <c r="O1585" s="48">
        <f>IF(Table2[[#This Row],[Customer Segment]]=Introduction!$D$45,1,0)</f>
        <v>0</v>
      </c>
      <c r="P1585" s="48">
        <f>IF(Table2[[#This Row],[Customer Segment]]=Introduction!$D$42,1,0)</f>
        <v>0</v>
      </c>
      <c r="Q1585" s="48">
        <f>IF(Table2[[#This Row],[Customer Segment]]=Introduction!$D$44,1,0)</f>
        <v>1</v>
      </c>
      <c r="R1585" s="38">
        <v>73.959999999999994</v>
      </c>
      <c r="S15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customFormat="1" x14ac:dyDescent="0.2">
      <c r="A1586" s="1" t="s">
        <v>92</v>
      </c>
      <c r="B1586" s="1" t="s">
        <v>14</v>
      </c>
      <c r="C1586" s="1" t="s">
        <v>15</v>
      </c>
      <c r="D1586" s="44">
        <v>0.06</v>
      </c>
      <c r="E1586" s="44">
        <v>47.9</v>
      </c>
      <c r="F1586" s="44">
        <v>5.86</v>
      </c>
      <c r="G1586" s="44">
        <v>0.37</v>
      </c>
      <c r="H1586" s="44">
        <v>21.78</v>
      </c>
      <c r="I1586" s="49">
        <f>IF(Table2[[#This Row],[Order Priority]]=Introduction!$B$42,1,0)</f>
        <v>0</v>
      </c>
      <c r="J1586" s="49">
        <f>IF(Table2[[#This Row],[Order Priority]]=Introduction!$B$43,1,0)</f>
        <v>0</v>
      </c>
      <c r="K1586" s="49">
        <f>IF(Table2[[#This Row],[Order Priority]]=Introduction!$B$44,1,0)</f>
        <v>0</v>
      </c>
      <c r="L1586" s="49">
        <f>IF(Table2[[#This Row],[Order Priority]]=Introduction!$B$45,1,0)</f>
        <v>1</v>
      </c>
      <c r="M1586" s="49">
        <f>IF(Table2[[#This Row],[Ship Mode]]=Introduction!$C$42,1,0)</f>
        <v>0</v>
      </c>
      <c r="N1586" s="48">
        <f>IF(Table2[[#This Row],[Ship Mode]]=Introduction!$C$44,1,0)</f>
        <v>1</v>
      </c>
      <c r="O1586" s="48">
        <f>IF(Table2[[#This Row],[Customer Segment]]=Introduction!$D$45,1,0)</f>
        <v>0</v>
      </c>
      <c r="P1586" s="48">
        <f>IF(Table2[[#This Row],[Customer Segment]]=Introduction!$D$42,1,0)</f>
        <v>1</v>
      </c>
      <c r="Q1586" s="48">
        <f>IF(Table2[[#This Row],[Customer Segment]]=Introduction!$D$44,1,0)</f>
        <v>0</v>
      </c>
      <c r="R1586" s="41">
        <v>94.2</v>
      </c>
      <c r="S15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customFormat="1" x14ac:dyDescent="0.2">
      <c r="A1587" s="1" t="s">
        <v>46</v>
      </c>
      <c r="B1587" s="1" t="s">
        <v>14</v>
      </c>
      <c r="C1587" s="1" t="s">
        <v>3</v>
      </c>
      <c r="D1587" s="46">
        <v>7.0000000000000007E-2</v>
      </c>
      <c r="E1587" s="46">
        <v>15.74</v>
      </c>
      <c r="F1587" s="46">
        <v>1.39</v>
      </c>
      <c r="G1587" s="46">
        <v>0.4</v>
      </c>
      <c r="H1587" s="46">
        <v>149.8887</v>
      </c>
      <c r="I1587" s="49">
        <f>IF(Table2[[#This Row],[Order Priority]]=Introduction!$B$42,1,0)</f>
        <v>0</v>
      </c>
      <c r="J1587" s="49">
        <f>IF(Table2[[#This Row],[Order Priority]]=Introduction!$B$43,1,0)</f>
        <v>0</v>
      </c>
      <c r="K1587" s="49">
        <f>IF(Table2[[#This Row],[Order Priority]]=Introduction!$B$44,1,0)</f>
        <v>0</v>
      </c>
      <c r="L1587" s="49">
        <f>IF(Table2[[#This Row],[Order Priority]]=Introduction!$B$45,1,0)</f>
        <v>0</v>
      </c>
      <c r="M1587" s="49">
        <f>IF(Table2[[#This Row],[Ship Mode]]=Introduction!$C$42,1,0)</f>
        <v>0</v>
      </c>
      <c r="N1587" s="48">
        <f>IF(Table2[[#This Row],[Ship Mode]]=Introduction!$C$44,1,0)</f>
        <v>1</v>
      </c>
      <c r="O1587" s="48">
        <f>IF(Table2[[#This Row],[Customer Segment]]=Introduction!$D$45,1,0)</f>
        <v>1</v>
      </c>
      <c r="P1587" s="48">
        <f>IF(Table2[[#This Row],[Customer Segment]]=Introduction!$D$42,1,0)</f>
        <v>0</v>
      </c>
      <c r="Q1587" s="48">
        <f>IF(Table2[[#This Row],[Customer Segment]]=Introduction!$D$44,1,0)</f>
        <v>0</v>
      </c>
      <c r="R1587" s="38">
        <v>217.23</v>
      </c>
      <c r="S15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customFormat="1" x14ac:dyDescent="0.2">
      <c r="A1588" s="1" t="s">
        <v>46</v>
      </c>
      <c r="B1588" s="1" t="s">
        <v>63</v>
      </c>
      <c r="C1588" s="1" t="s">
        <v>70</v>
      </c>
      <c r="D1588" s="44">
        <v>0.03</v>
      </c>
      <c r="E1588" s="44">
        <v>5.44</v>
      </c>
      <c r="F1588" s="44">
        <v>7.46</v>
      </c>
      <c r="G1588" s="44">
        <v>0.36</v>
      </c>
      <c r="H1588" s="44">
        <v>-51.704000000000001</v>
      </c>
      <c r="I1588" s="49">
        <f>IF(Table2[[#This Row],[Order Priority]]=Introduction!$B$42,1,0)</f>
        <v>0</v>
      </c>
      <c r="J1588" s="49">
        <f>IF(Table2[[#This Row],[Order Priority]]=Introduction!$B$43,1,0)</f>
        <v>0</v>
      </c>
      <c r="K1588" s="49">
        <f>IF(Table2[[#This Row],[Order Priority]]=Introduction!$B$44,1,0)</f>
        <v>0</v>
      </c>
      <c r="L1588" s="49">
        <f>IF(Table2[[#This Row],[Order Priority]]=Introduction!$B$45,1,0)</f>
        <v>0</v>
      </c>
      <c r="M1588" s="49">
        <f>IF(Table2[[#This Row],[Ship Mode]]=Introduction!$C$42,1,0)</f>
        <v>0</v>
      </c>
      <c r="N1588" s="48">
        <f>IF(Table2[[#This Row],[Ship Mode]]=Introduction!$C$44,1,0)</f>
        <v>0</v>
      </c>
      <c r="O1588" s="48">
        <f>IF(Table2[[#This Row],[Customer Segment]]=Introduction!$D$45,1,0)</f>
        <v>0</v>
      </c>
      <c r="P1588" s="48">
        <f>IF(Table2[[#This Row],[Customer Segment]]=Introduction!$D$42,1,0)</f>
        <v>0</v>
      </c>
      <c r="Q1588" s="48">
        <f>IF(Table2[[#This Row],[Customer Segment]]=Introduction!$D$44,1,0)</f>
        <v>0</v>
      </c>
      <c r="R1588" s="41">
        <v>26.31</v>
      </c>
      <c r="S15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customFormat="1" x14ac:dyDescent="0.2">
      <c r="A1589" s="1" t="s">
        <v>46</v>
      </c>
      <c r="B1589" s="1" t="s">
        <v>14</v>
      </c>
      <c r="C1589" s="1" t="s">
        <v>70</v>
      </c>
      <c r="D1589" s="46">
        <v>0.08</v>
      </c>
      <c r="E1589" s="46">
        <v>26.38</v>
      </c>
      <c r="F1589" s="46">
        <v>5.58</v>
      </c>
      <c r="G1589" s="46">
        <v>0.39</v>
      </c>
      <c r="H1589" s="46">
        <v>144.7482</v>
      </c>
      <c r="I1589" s="49">
        <f>IF(Table2[[#This Row],[Order Priority]]=Introduction!$B$42,1,0)</f>
        <v>0</v>
      </c>
      <c r="J1589" s="49">
        <f>IF(Table2[[#This Row],[Order Priority]]=Introduction!$B$43,1,0)</f>
        <v>0</v>
      </c>
      <c r="K1589" s="49">
        <f>IF(Table2[[#This Row],[Order Priority]]=Introduction!$B$44,1,0)</f>
        <v>0</v>
      </c>
      <c r="L1589" s="49">
        <f>IF(Table2[[#This Row],[Order Priority]]=Introduction!$B$45,1,0)</f>
        <v>0</v>
      </c>
      <c r="M1589" s="49">
        <f>IF(Table2[[#This Row],[Ship Mode]]=Introduction!$C$42,1,0)</f>
        <v>0</v>
      </c>
      <c r="N1589" s="48">
        <f>IF(Table2[[#This Row],[Ship Mode]]=Introduction!$C$44,1,0)</f>
        <v>1</v>
      </c>
      <c r="O1589" s="48">
        <f>IF(Table2[[#This Row],[Customer Segment]]=Introduction!$D$45,1,0)</f>
        <v>0</v>
      </c>
      <c r="P1589" s="48">
        <f>IF(Table2[[#This Row],[Customer Segment]]=Introduction!$D$42,1,0)</f>
        <v>0</v>
      </c>
      <c r="Q1589" s="48">
        <f>IF(Table2[[#This Row],[Customer Segment]]=Introduction!$D$44,1,0)</f>
        <v>0</v>
      </c>
      <c r="R1589" s="38">
        <v>209.78</v>
      </c>
      <c r="S15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customFormat="1" x14ac:dyDescent="0.2">
      <c r="A1590" s="1" t="s">
        <v>46</v>
      </c>
      <c r="B1590" s="1" t="s">
        <v>14</v>
      </c>
      <c r="C1590" s="1" t="s">
        <v>70</v>
      </c>
      <c r="D1590" s="44">
        <v>0.06</v>
      </c>
      <c r="E1590" s="44">
        <v>20.99</v>
      </c>
      <c r="F1590" s="44">
        <v>2.5</v>
      </c>
      <c r="G1590" s="44">
        <v>0.81</v>
      </c>
      <c r="H1590" s="44">
        <v>-112.18899999999999</v>
      </c>
      <c r="I1590" s="49">
        <f>IF(Table2[[#This Row],[Order Priority]]=Introduction!$B$42,1,0)</f>
        <v>0</v>
      </c>
      <c r="J1590" s="49">
        <f>IF(Table2[[#This Row],[Order Priority]]=Introduction!$B$43,1,0)</f>
        <v>0</v>
      </c>
      <c r="K1590" s="49">
        <f>IF(Table2[[#This Row],[Order Priority]]=Introduction!$B$44,1,0)</f>
        <v>0</v>
      </c>
      <c r="L1590" s="49">
        <f>IF(Table2[[#This Row],[Order Priority]]=Introduction!$B$45,1,0)</f>
        <v>0</v>
      </c>
      <c r="M1590" s="49">
        <f>IF(Table2[[#This Row],[Ship Mode]]=Introduction!$C$42,1,0)</f>
        <v>0</v>
      </c>
      <c r="N1590" s="48">
        <f>IF(Table2[[#This Row],[Ship Mode]]=Introduction!$C$44,1,0)</f>
        <v>1</v>
      </c>
      <c r="O1590" s="48">
        <f>IF(Table2[[#This Row],[Customer Segment]]=Introduction!$D$45,1,0)</f>
        <v>0</v>
      </c>
      <c r="P1590" s="48">
        <f>IF(Table2[[#This Row],[Customer Segment]]=Introduction!$D$42,1,0)</f>
        <v>0</v>
      </c>
      <c r="Q1590" s="48">
        <f>IF(Table2[[#This Row],[Customer Segment]]=Introduction!$D$44,1,0)</f>
        <v>0</v>
      </c>
      <c r="R1590" s="41">
        <v>17.829999999999998</v>
      </c>
      <c r="S15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customFormat="1" x14ac:dyDescent="0.2">
      <c r="A1591" s="1" t="s">
        <v>46</v>
      </c>
      <c r="B1591" s="1" t="s">
        <v>14</v>
      </c>
      <c r="C1591" s="1" t="s">
        <v>70</v>
      </c>
      <c r="D1591" s="46">
        <v>0.06</v>
      </c>
      <c r="E1591" s="46">
        <v>4.7699999999999996</v>
      </c>
      <c r="F1591" s="46">
        <v>2.39</v>
      </c>
      <c r="G1591" s="46">
        <v>0.72</v>
      </c>
      <c r="H1591" s="46">
        <v>-45.64</v>
      </c>
      <c r="I1591" s="49">
        <f>IF(Table2[[#This Row],[Order Priority]]=Introduction!$B$42,1,0)</f>
        <v>0</v>
      </c>
      <c r="J1591" s="49">
        <f>IF(Table2[[#This Row],[Order Priority]]=Introduction!$B$43,1,0)</f>
        <v>0</v>
      </c>
      <c r="K1591" s="49">
        <f>IF(Table2[[#This Row],[Order Priority]]=Introduction!$B$44,1,0)</f>
        <v>0</v>
      </c>
      <c r="L1591" s="49">
        <f>IF(Table2[[#This Row],[Order Priority]]=Introduction!$B$45,1,0)</f>
        <v>0</v>
      </c>
      <c r="M1591" s="49">
        <f>IF(Table2[[#This Row],[Ship Mode]]=Introduction!$C$42,1,0)</f>
        <v>0</v>
      </c>
      <c r="N1591" s="48">
        <f>IF(Table2[[#This Row],[Ship Mode]]=Introduction!$C$44,1,0)</f>
        <v>1</v>
      </c>
      <c r="O1591" s="48">
        <f>IF(Table2[[#This Row],[Customer Segment]]=Introduction!$D$45,1,0)</f>
        <v>0</v>
      </c>
      <c r="P1591" s="48">
        <f>IF(Table2[[#This Row],[Customer Segment]]=Introduction!$D$42,1,0)</f>
        <v>0</v>
      </c>
      <c r="Q1591" s="48">
        <f>IF(Table2[[#This Row],[Customer Segment]]=Introduction!$D$44,1,0)</f>
        <v>0</v>
      </c>
      <c r="R1591" s="38">
        <v>42.46</v>
      </c>
      <c r="S15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customFormat="1" x14ac:dyDescent="0.2">
      <c r="A1592" s="1" t="s">
        <v>46</v>
      </c>
      <c r="B1592" s="1" t="s">
        <v>14</v>
      </c>
      <c r="C1592" s="1" t="s">
        <v>70</v>
      </c>
      <c r="D1592" s="44">
        <v>0.1</v>
      </c>
      <c r="E1592" s="44">
        <v>27.18</v>
      </c>
      <c r="F1592" s="44">
        <v>8.23</v>
      </c>
      <c r="G1592" s="44">
        <v>0.38</v>
      </c>
      <c r="H1592" s="44">
        <v>204.49</v>
      </c>
      <c r="I1592" s="49">
        <f>IF(Table2[[#This Row],[Order Priority]]=Introduction!$B$42,1,0)</f>
        <v>0</v>
      </c>
      <c r="J1592" s="49">
        <f>IF(Table2[[#This Row],[Order Priority]]=Introduction!$B$43,1,0)</f>
        <v>0</v>
      </c>
      <c r="K1592" s="49">
        <f>IF(Table2[[#This Row],[Order Priority]]=Introduction!$B$44,1,0)</f>
        <v>0</v>
      </c>
      <c r="L1592" s="49">
        <f>IF(Table2[[#This Row],[Order Priority]]=Introduction!$B$45,1,0)</f>
        <v>0</v>
      </c>
      <c r="M1592" s="49">
        <f>IF(Table2[[#This Row],[Ship Mode]]=Introduction!$C$42,1,0)</f>
        <v>0</v>
      </c>
      <c r="N1592" s="48">
        <f>IF(Table2[[#This Row],[Ship Mode]]=Introduction!$C$44,1,0)</f>
        <v>1</v>
      </c>
      <c r="O1592" s="48">
        <f>IF(Table2[[#This Row],[Customer Segment]]=Introduction!$D$45,1,0)</f>
        <v>0</v>
      </c>
      <c r="P1592" s="48">
        <f>IF(Table2[[#This Row],[Customer Segment]]=Introduction!$D$42,1,0)</f>
        <v>0</v>
      </c>
      <c r="Q1592" s="48">
        <f>IF(Table2[[#This Row],[Customer Segment]]=Introduction!$D$44,1,0)</f>
        <v>0</v>
      </c>
      <c r="R1592" s="41">
        <v>314.06</v>
      </c>
      <c r="S15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customFormat="1" x14ac:dyDescent="0.2">
      <c r="A1593" s="1" t="s">
        <v>46</v>
      </c>
      <c r="B1593" s="1" t="s">
        <v>63</v>
      </c>
      <c r="C1593" s="1" t="s">
        <v>70</v>
      </c>
      <c r="D1593" s="46">
        <v>0.08</v>
      </c>
      <c r="E1593" s="46">
        <v>15.99</v>
      </c>
      <c r="F1593" s="46">
        <v>13.18</v>
      </c>
      <c r="G1593" s="46">
        <v>0.37</v>
      </c>
      <c r="H1593" s="46">
        <v>-66.584999999999994</v>
      </c>
      <c r="I1593" s="49">
        <f>IF(Table2[[#This Row],[Order Priority]]=Introduction!$B$42,1,0)</f>
        <v>0</v>
      </c>
      <c r="J1593" s="49">
        <f>IF(Table2[[#This Row],[Order Priority]]=Introduction!$B$43,1,0)</f>
        <v>0</v>
      </c>
      <c r="K1593" s="49">
        <f>IF(Table2[[#This Row],[Order Priority]]=Introduction!$B$44,1,0)</f>
        <v>0</v>
      </c>
      <c r="L1593" s="49">
        <f>IF(Table2[[#This Row],[Order Priority]]=Introduction!$B$45,1,0)</f>
        <v>0</v>
      </c>
      <c r="M1593" s="49">
        <f>IF(Table2[[#This Row],[Ship Mode]]=Introduction!$C$42,1,0)</f>
        <v>0</v>
      </c>
      <c r="N1593" s="48">
        <f>IF(Table2[[#This Row],[Ship Mode]]=Introduction!$C$44,1,0)</f>
        <v>0</v>
      </c>
      <c r="O1593" s="48">
        <f>IF(Table2[[#This Row],[Customer Segment]]=Introduction!$D$45,1,0)</f>
        <v>0</v>
      </c>
      <c r="P1593" s="48">
        <f>IF(Table2[[#This Row],[Customer Segment]]=Introduction!$D$42,1,0)</f>
        <v>0</v>
      </c>
      <c r="Q1593" s="48">
        <f>IF(Table2[[#This Row],[Customer Segment]]=Introduction!$D$44,1,0)</f>
        <v>0</v>
      </c>
      <c r="R1593" s="38">
        <v>66.02</v>
      </c>
      <c r="S15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customFormat="1" x14ac:dyDescent="0.2">
      <c r="A1594" s="1" t="s">
        <v>1</v>
      </c>
      <c r="B1594" s="1" t="s">
        <v>14</v>
      </c>
      <c r="C1594" s="1" t="s">
        <v>70</v>
      </c>
      <c r="D1594" s="44">
        <v>0.02</v>
      </c>
      <c r="E1594" s="44">
        <v>11.33</v>
      </c>
      <c r="F1594" s="44">
        <v>6.12</v>
      </c>
      <c r="G1594" s="44">
        <v>0.42</v>
      </c>
      <c r="H1594" s="44">
        <v>-14.52</v>
      </c>
      <c r="I1594" s="49">
        <f>IF(Table2[[#This Row],[Order Priority]]=Introduction!$B$42,1,0)</f>
        <v>1</v>
      </c>
      <c r="J1594" s="49">
        <f>IF(Table2[[#This Row],[Order Priority]]=Introduction!$B$43,1,0)</f>
        <v>0</v>
      </c>
      <c r="K1594" s="49">
        <f>IF(Table2[[#This Row],[Order Priority]]=Introduction!$B$44,1,0)</f>
        <v>0</v>
      </c>
      <c r="L1594" s="49">
        <f>IF(Table2[[#This Row],[Order Priority]]=Introduction!$B$45,1,0)</f>
        <v>0</v>
      </c>
      <c r="M1594" s="49">
        <f>IF(Table2[[#This Row],[Ship Mode]]=Introduction!$C$42,1,0)</f>
        <v>0</v>
      </c>
      <c r="N1594" s="48">
        <f>IF(Table2[[#This Row],[Ship Mode]]=Introduction!$C$44,1,0)</f>
        <v>1</v>
      </c>
      <c r="O1594" s="48">
        <f>IF(Table2[[#This Row],[Customer Segment]]=Introduction!$D$45,1,0)</f>
        <v>0</v>
      </c>
      <c r="P1594" s="48">
        <f>IF(Table2[[#This Row],[Customer Segment]]=Introduction!$D$42,1,0)</f>
        <v>0</v>
      </c>
      <c r="Q1594" s="48">
        <f>IF(Table2[[#This Row],[Customer Segment]]=Introduction!$D$44,1,0)</f>
        <v>0</v>
      </c>
      <c r="R1594" s="41">
        <v>35.35</v>
      </c>
      <c r="S15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customFormat="1" x14ac:dyDescent="0.2">
      <c r="A1595" s="1" t="s">
        <v>1</v>
      </c>
      <c r="B1595" s="1" t="s">
        <v>14</v>
      </c>
      <c r="C1595" s="1" t="s">
        <v>70</v>
      </c>
      <c r="D1595" s="46">
        <v>0.01</v>
      </c>
      <c r="E1595" s="46">
        <v>15.67</v>
      </c>
      <c r="F1595" s="46">
        <v>1.39</v>
      </c>
      <c r="G1595" s="46">
        <v>0.38</v>
      </c>
      <c r="H1595" s="46">
        <v>171.26490000000001</v>
      </c>
      <c r="I1595" s="49">
        <f>IF(Table2[[#This Row],[Order Priority]]=Introduction!$B$42,1,0)</f>
        <v>1</v>
      </c>
      <c r="J1595" s="49">
        <f>IF(Table2[[#This Row],[Order Priority]]=Introduction!$B$43,1,0)</f>
        <v>0</v>
      </c>
      <c r="K1595" s="49">
        <f>IF(Table2[[#This Row],[Order Priority]]=Introduction!$B$44,1,0)</f>
        <v>0</v>
      </c>
      <c r="L1595" s="49">
        <f>IF(Table2[[#This Row],[Order Priority]]=Introduction!$B$45,1,0)</f>
        <v>0</v>
      </c>
      <c r="M1595" s="49">
        <f>IF(Table2[[#This Row],[Ship Mode]]=Introduction!$C$42,1,0)</f>
        <v>0</v>
      </c>
      <c r="N1595" s="48">
        <f>IF(Table2[[#This Row],[Ship Mode]]=Introduction!$C$44,1,0)</f>
        <v>1</v>
      </c>
      <c r="O1595" s="48">
        <f>IF(Table2[[#This Row],[Customer Segment]]=Introduction!$D$45,1,0)</f>
        <v>0</v>
      </c>
      <c r="P1595" s="48">
        <f>IF(Table2[[#This Row],[Customer Segment]]=Introduction!$D$42,1,0)</f>
        <v>0</v>
      </c>
      <c r="Q1595" s="48">
        <f>IF(Table2[[#This Row],[Customer Segment]]=Introduction!$D$44,1,0)</f>
        <v>0</v>
      </c>
      <c r="R1595" s="38">
        <v>248.21</v>
      </c>
      <c r="S15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customFormat="1" x14ac:dyDescent="0.2">
      <c r="A1596" s="1" t="s">
        <v>1</v>
      </c>
      <c r="B1596" s="1" t="s">
        <v>14</v>
      </c>
      <c r="C1596" s="1" t="s">
        <v>15</v>
      </c>
      <c r="D1596" s="44">
        <v>0.02</v>
      </c>
      <c r="E1596" s="44">
        <v>5.58</v>
      </c>
      <c r="F1596" s="44">
        <v>2.99</v>
      </c>
      <c r="G1596" s="44">
        <v>0.37</v>
      </c>
      <c r="H1596" s="44">
        <v>689.32799999999997</v>
      </c>
      <c r="I1596" s="49">
        <f>IF(Table2[[#This Row],[Order Priority]]=Introduction!$B$42,1,0)</f>
        <v>1</v>
      </c>
      <c r="J1596" s="49">
        <f>IF(Table2[[#This Row],[Order Priority]]=Introduction!$B$43,1,0)</f>
        <v>0</v>
      </c>
      <c r="K1596" s="49">
        <f>IF(Table2[[#This Row],[Order Priority]]=Introduction!$B$44,1,0)</f>
        <v>0</v>
      </c>
      <c r="L1596" s="49">
        <f>IF(Table2[[#This Row],[Order Priority]]=Introduction!$B$45,1,0)</f>
        <v>0</v>
      </c>
      <c r="M1596" s="49">
        <f>IF(Table2[[#This Row],[Ship Mode]]=Introduction!$C$42,1,0)</f>
        <v>0</v>
      </c>
      <c r="N1596" s="48">
        <f>IF(Table2[[#This Row],[Ship Mode]]=Introduction!$C$44,1,0)</f>
        <v>1</v>
      </c>
      <c r="O1596" s="48">
        <f>IF(Table2[[#This Row],[Customer Segment]]=Introduction!$D$45,1,0)</f>
        <v>0</v>
      </c>
      <c r="P1596" s="48">
        <f>IF(Table2[[#This Row],[Customer Segment]]=Introduction!$D$42,1,0)</f>
        <v>1</v>
      </c>
      <c r="Q1596" s="48">
        <f>IF(Table2[[#This Row],[Customer Segment]]=Introduction!$D$44,1,0)</f>
        <v>0</v>
      </c>
      <c r="R1596" s="41">
        <v>236.83</v>
      </c>
      <c r="S15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customFormat="1" x14ac:dyDescent="0.2">
      <c r="A1597" s="1" t="s">
        <v>1</v>
      </c>
      <c r="B1597" s="1" t="s">
        <v>14</v>
      </c>
      <c r="C1597" s="1" t="s">
        <v>15</v>
      </c>
      <c r="D1597" s="46">
        <v>0.02</v>
      </c>
      <c r="E1597" s="46">
        <v>54.1</v>
      </c>
      <c r="F1597" s="46">
        <v>19.989999999999998</v>
      </c>
      <c r="G1597" s="46">
        <v>0.59</v>
      </c>
      <c r="H1597" s="46">
        <v>-33.585999999999999</v>
      </c>
      <c r="I1597" s="49">
        <f>IF(Table2[[#This Row],[Order Priority]]=Introduction!$B$42,1,0)</f>
        <v>1</v>
      </c>
      <c r="J1597" s="49">
        <f>IF(Table2[[#This Row],[Order Priority]]=Introduction!$B$43,1,0)</f>
        <v>0</v>
      </c>
      <c r="K1597" s="49">
        <f>IF(Table2[[#This Row],[Order Priority]]=Introduction!$B$44,1,0)</f>
        <v>0</v>
      </c>
      <c r="L1597" s="49">
        <f>IF(Table2[[#This Row],[Order Priority]]=Introduction!$B$45,1,0)</f>
        <v>0</v>
      </c>
      <c r="M1597" s="49">
        <f>IF(Table2[[#This Row],[Ship Mode]]=Introduction!$C$42,1,0)</f>
        <v>0</v>
      </c>
      <c r="N1597" s="48">
        <f>IF(Table2[[#This Row],[Ship Mode]]=Introduction!$C$44,1,0)</f>
        <v>1</v>
      </c>
      <c r="O1597" s="48">
        <f>IF(Table2[[#This Row],[Customer Segment]]=Introduction!$D$45,1,0)</f>
        <v>0</v>
      </c>
      <c r="P1597" s="48">
        <f>IF(Table2[[#This Row],[Customer Segment]]=Introduction!$D$42,1,0)</f>
        <v>1</v>
      </c>
      <c r="Q1597" s="48">
        <f>IF(Table2[[#This Row],[Customer Segment]]=Introduction!$D$44,1,0)</f>
        <v>0</v>
      </c>
      <c r="R1597" s="38">
        <v>1944.87</v>
      </c>
      <c r="S15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customFormat="1" x14ac:dyDescent="0.2">
      <c r="A1598" s="1" t="s">
        <v>1</v>
      </c>
      <c r="B1598" s="1" t="s">
        <v>14</v>
      </c>
      <c r="C1598" s="1" t="s">
        <v>3</v>
      </c>
      <c r="D1598" s="44">
        <v>0.05</v>
      </c>
      <c r="E1598" s="44">
        <v>2.62</v>
      </c>
      <c r="F1598" s="44">
        <v>0.8</v>
      </c>
      <c r="G1598" s="44">
        <v>0.39</v>
      </c>
      <c r="H1598" s="44">
        <v>12.71</v>
      </c>
      <c r="I1598" s="49">
        <f>IF(Table2[[#This Row],[Order Priority]]=Introduction!$B$42,1,0)</f>
        <v>1</v>
      </c>
      <c r="J1598" s="49">
        <f>IF(Table2[[#This Row],[Order Priority]]=Introduction!$B$43,1,0)</f>
        <v>0</v>
      </c>
      <c r="K1598" s="49">
        <f>IF(Table2[[#This Row],[Order Priority]]=Introduction!$B$44,1,0)</f>
        <v>0</v>
      </c>
      <c r="L1598" s="49">
        <f>IF(Table2[[#This Row],[Order Priority]]=Introduction!$B$45,1,0)</f>
        <v>0</v>
      </c>
      <c r="M1598" s="49">
        <f>IF(Table2[[#This Row],[Ship Mode]]=Introduction!$C$42,1,0)</f>
        <v>0</v>
      </c>
      <c r="N1598" s="48">
        <f>IF(Table2[[#This Row],[Ship Mode]]=Introduction!$C$44,1,0)</f>
        <v>1</v>
      </c>
      <c r="O1598" s="48">
        <f>IF(Table2[[#This Row],[Customer Segment]]=Introduction!$D$45,1,0)</f>
        <v>1</v>
      </c>
      <c r="P1598" s="48">
        <f>IF(Table2[[#This Row],[Customer Segment]]=Introduction!$D$42,1,0)</f>
        <v>0</v>
      </c>
      <c r="Q1598" s="48">
        <f>IF(Table2[[#This Row],[Customer Segment]]=Introduction!$D$44,1,0)</f>
        <v>0</v>
      </c>
      <c r="R1598" s="41">
        <v>21.41</v>
      </c>
      <c r="S15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customFormat="1" x14ac:dyDescent="0.2">
      <c r="A1599" s="1" t="s">
        <v>23</v>
      </c>
      <c r="B1599" s="1" t="s">
        <v>14</v>
      </c>
      <c r="C1599" s="1" t="s">
        <v>3</v>
      </c>
      <c r="D1599" s="46">
        <v>0.01</v>
      </c>
      <c r="E1599" s="46">
        <v>5.94</v>
      </c>
      <c r="F1599" s="46">
        <v>9.92</v>
      </c>
      <c r="G1599" s="46">
        <v>0.38</v>
      </c>
      <c r="H1599" s="46">
        <v>-256.51900000000001</v>
      </c>
      <c r="I1599" s="49">
        <f>IF(Table2[[#This Row],[Order Priority]]=Introduction!$B$42,1,0)</f>
        <v>0</v>
      </c>
      <c r="J1599" s="49">
        <f>IF(Table2[[#This Row],[Order Priority]]=Introduction!$B$43,1,0)</f>
        <v>0</v>
      </c>
      <c r="K1599" s="49">
        <f>IF(Table2[[#This Row],[Order Priority]]=Introduction!$B$44,1,0)</f>
        <v>1</v>
      </c>
      <c r="L1599" s="49">
        <f>IF(Table2[[#This Row],[Order Priority]]=Introduction!$B$45,1,0)</f>
        <v>0</v>
      </c>
      <c r="M1599" s="49">
        <f>IF(Table2[[#This Row],[Ship Mode]]=Introduction!$C$42,1,0)</f>
        <v>0</v>
      </c>
      <c r="N1599" s="48">
        <f>IF(Table2[[#This Row],[Ship Mode]]=Introduction!$C$44,1,0)</f>
        <v>1</v>
      </c>
      <c r="O1599" s="48">
        <f>IF(Table2[[#This Row],[Customer Segment]]=Introduction!$D$45,1,0)</f>
        <v>1</v>
      </c>
      <c r="P1599" s="48">
        <f>IF(Table2[[#This Row],[Customer Segment]]=Introduction!$D$42,1,0)</f>
        <v>0</v>
      </c>
      <c r="Q1599" s="48">
        <f>IF(Table2[[#This Row],[Customer Segment]]=Introduction!$D$44,1,0)</f>
        <v>0</v>
      </c>
      <c r="R1599" s="38">
        <v>79.930000000000007</v>
      </c>
      <c r="S15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customFormat="1" x14ac:dyDescent="0.2">
      <c r="A1600" s="1" t="s">
        <v>23</v>
      </c>
      <c r="B1600" s="1" t="s">
        <v>14</v>
      </c>
      <c r="C1600" s="1" t="s">
        <v>3</v>
      </c>
      <c r="D1600" s="44">
        <v>0.02</v>
      </c>
      <c r="E1600" s="44">
        <v>125.99</v>
      </c>
      <c r="F1600" s="44">
        <v>3</v>
      </c>
      <c r="G1600" s="44">
        <v>0.59</v>
      </c>
      <c r="H1600" s="44">
        <v>398.358</v>
      </c>
      <c r="I1600" s="49">
        <f>IF(Table2[[#This Row],[Order Priority]]=Introduction!$B$42,1,0)</f>
        <v>0</v>
      </c>
      <c r="J1600" s="49">
        <f>IF(Table2[[#This Row],[Order Priority]]=Introduction!$B$43,1,0)</f>
        <v>0</v>
      </c>
      <c r="K1600" s="49">
        <f>IF(Table2[[#This Row],[Order Priority]]=Introduction!$B$44,1,0)</f>
        <v>1</v>
      </c>
      <c r="L1600" s="49">
        <f>IF(Table2[[#This Row],[Order Priority]]=Introduction!$B$45,1,0)</f>
        <v>0</v>
      </c>
      <c r="M1600" s="49">
        <f>IF(Table2[[#This Row],[Ship Mode]]=Introduction!$C$42,1,0)</f>
        <v>0</v>
      </c>
      <c r="N1600" s="48">
        <f>IF(Table2[[#This Row],[Ship Mode]]=Introduction!$C$44,1,0)</f>
        <v>1</v>
      </c>
      <c r="O1600" s="48">
        <f>IF(Table2[[#This Row],[Customer Segment]]=Introduction!$D$45,1,0)</f>
        <v>1</v>
      </c>
      <c r="P1600" s="48">
        <f>IF(Table2[[#This Row],[Customer Segment]]=Introduction!$D$42,1,0)</f>
        <v>0</v>
      </c>
      <c r="Q1600" s="48">
        <f>IF(Table2[[#This Row],[Customer Segment]]=Introduction!$D$44,1,0)</f>
        <v>0</v>
      </c>
      <c r="R1600" s="41">
        <v>873.18</v>
      </c>
      <c r="S16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customFormat="1" x14ac:dyDescent="0.2">
      <c r="A1601" s="1" t="s">
        <v>1</v>
      </c>
      <c r="B1601" s="1" t="s">
        <v>14</v>
      </c>
      <c r="C1601" s="1" t="s">
        <v>47</v>
      </c>
      <c r="D1601" s="46">
        <v>0.04</v>
      </c>
      <c r="E1601" s="46">
        <v>37.700000000000003</v>
      </c>
      <c r="F1601" s="46">
        <v>2.99</v>
      </c>
      <c r="G1601" s="46">
        <v>0.35</v>
      </c>
      <c r="H1601" s="46">
        <v>299.6739</v>
      </c>
      <c r="I1601" s="49">
        <f>IF(Table2[[#This Row],[Order Priority]]=Introduction!$B$42,1,0)</f>
        <v>1</v>
      </c>
      <c r="J1601" s="49">
        <f>IF(Table2[[#This Row],[Order Priority]]=Introduction!$B$43,1,0)</f>
        <v>0</v>
      </c>
      <c r="K1601" s="49">
        <f>IF(Table2[[#This Row],[Order Priority]]=Introduction!$B$44,1,0)</f>
        <v>0</v>
      </c>
      <c r="L1601" s="49">
        <f>IF(Table2[[#This Row],[Order Priority]]=Introduction!$B$45,1,0)</f>
        <v>0</v>
      </c>
      <c r="M1601" s="49">
        <f>IF(Table2[[#This Row],[Ship Mode]]=Introduction!$C$42,1,0)</f>
        <v>0</v>
      </c>
      <c r="N1601" s="48">
        <f>IF(Table2[[#This Row],[Ship Mode]]=Introduction!$C$44,1,0)</f>
        <v>1</v>
      </c>
      <c r="O1601" s="48">
        <f>IF(Table2[[#This Row],[Customer Segment]]=Introduction!$D$45,1,0)</f>
        <v>0</v>
      </c>
      <c r="P1601" s="48">
        <f>IF(Table2[[#This Row],[Customer Segment]]=Introduction!$D$42,1,0)</f>
        <v>0</v>
      </c>
      <c r="Q1601" s="48">
        <f>IF(Table2[[#This Row],[Customer Segment]]=Introduction!$D$44,1,0)</f>
        <v>1</v>
      </c>
      <c r="R1601" s="38">
        <v>434.31</v>
      </c>
      <c r="S16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customFormat="1" x14ac:dyDescent="0.2">
      <c r="A1602" s="1" t="s">
        <v>1</v>
      </c>
      <c r="B1602" s="1" t="s">
        <v>14</v>
      </c>
      <c r="C1602" s="1" t="s">
        <v>47</v>
      </c>
      <c r="D1602" s="44">
        <v>0.01</v>
      </c>
      <c r="E1602" s="44">
        <v>55.99</v>
      </c>
      <c r="F1602" s="44">
        <v>5</v>
      </c>
      <c r="G1602" s="44">
        <v>0.83</v>
      </c>
      <c r="H1602" s="44">
        <v>-235.89500000000001</v>
      </c>
      <c r="I1602" s="49">
        <f>IF(Table2[[#This Row],[Order Priority]]=Introduction!$B$42,1,0)</f>
        <v>1</v>
      </c>
      <c r="J1602" s="49">
        <f>IF(Table2[[#This Row],[Order Priority]]=Introduction!$B$43,1,0)</f>
        <v>0</v>
      </c>
      <c r="K1602" s="49">
        <f>IF(Table2[[#This Row],[Order Priority]]=Introduction!$B$44,1,0)</f>
        <v>0</v>
      </c>
      <c r="L1602" s="49">
        <f>IF(Table2[[#This Row],[Order Priority]]=Introduction!$B$45,1,0)</f>
        <v>0</v>
      </c>
      <c r="M1602" s="49">
        <f>IF(Table2[[#This Row],[Ship Mode]]=Introduction!$C$42,1,0)</f>
        <v>0</v>
      </c>
      <c r="N1602" s="48">
        <f>IF(Table2[[#This Row],[Ship Mode]]=Introduction!$C$44,1,0)</f>
        <v>1</v>
      </c>
      <c r="O1602" s="48">
        <f>IF(Table2[[#This Row],[Customer Segment]]=Introduction!$D$45,1,0)</f>
        <v>0</v>
      </c>
      <c r="P1602" s="48">
        <f>IF(Table2[[#This Row],[Customer Segment]]=Introduction!$D$42,1,0)</f>
        <v>0</v>
      </c>
      <c r="Q1602" s="48">
        <f>IF(Table2[[#This Row],[Customer Segment]]=Introduction!$D$44,1,0)</f>
        <v>1</v>
      </c>
      <c r="R1602" s="41">
        <v>51.83</v>
      </c>
      <c r="S16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customFormat="1" x14ac:dyDescent="0.2">
      <c r="A1603" s="1" t="s">
        <v>1</v>
      </c>
      <c r="B1603" s="1" t="s">
        <v>14</v>
      </c>
      <c r="C1603" s="1" t="s">
        <v>70</v>
      </c>
      <c r="D1603" s="46">
        <v>0.03</v>
      </c>
      <c r="E1603" s="46">
        <v>14.2</v>
      </c>
      <c r="F1603" s="46">
        <v>5.3</v>
      </c>
      <c r="G1603" s="46">
        <v>0.46</v>
      </c>
      <c r="H1603" s="46">
        <v>122.21</v>
      </c>
      <c r="I1603" s="49">
        <f>IF(Table2[[#This Row],[Order Priority]]=Introduction!$B$42,1,0)</f>
        <v>1</v>
      </c>
      <c r="J1603" s="49">
        <f>IF(Table2[[#This Row],[Order Priority]]=Introduction!$B$43,1,0)</f>
        <v>0</v>
      </c>
      <c r="K1603" s="49">
        <f>IF(Table2[[#This Row],[Order Priority]]=Introduction!$B$44,1,0)</f>
        <v>0</v>
      </c>
      <c r="L1603" s="49">
        <f>IF(Table2[[#This Row],[Order Priority]]=Introduction!$B$45,1,0)</f>
        <v>0</v>
      </c>
      <c r="M1603" s="49">
        <f>IF(Table2[[#This Row],[Ship Mode]]=Introduction!$C$42,1,0)</f>
        <v>0</v>
      </c>
      <c r="N1603" s="48">
        <f>IF(Table2[[#This Row],[Ship Mode]]=Introduction!$C$44,1,0)</f>
        <v>1</v>
      </c>
      <c r="O1603" s="48">
        <f>IF(Table2[[#This Row],[Customer Segment]]=Introduction!$D$45,1,0)</f>
        <v>0</v>
      </c>
      <c r="P1603" s="48">
        <f>IF(Table2[[#This Row],[Customer Segment]]=Introduction!$D$42,1,0)</f>
        <v>0</v>
      </c>
      <c r="Q1603" s="48">
        <f>IF(Table2[[#This Row],[Customer Segment]]=Introduction!$D$44,1,0)</f>
        <v>0</v>
      </c>
      <c r="R1603" s="38">
        <v>267.2</v>
      </c>
      <c r="S16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customFormat="1" x14ac:dyDescent="0.2">
      <c r="A1604" s="1" t="s">
        <v>46</v>
      </c>
      <c r="B1604" s="1" t="s">
        <v>14</v>
      </c>
      <c r="C1604" s="1" t="s">
        <v>70</v>
      </c>
      <c r="D1604" s="44">
        <v>0.02</v>
      </c>
      <c r="E1604" s="44">
        <v>20.99</v>
      </c>
      <c r="F1604" s="44">
        <v>4.8099999999999996</v>
      </c>
      <c r="G1604" s="44">
        <v>0.57999999999999996</v>
      </c>
      <c r="H1604" s="44">
        <v>49.787999999999997</v>
      </c>
      <c r="I1604" s="49">
        <f>IF(Table2[[#This Row],[Order Priority]]=Introduction!$B$42,1,0)</f>
        <v>0</v>
      </c>
      <c r="J1604" s="49">
        <f>IF(Table2[[#This Row],[Order Priority]]=Introduction!$B$43,1,0)</f>
        <v>0</v>
      </c>
      <c r="K1604" s="49">
        <f>IF(Table2[[#This Row],[Order Priority]]=Introduction!$B$44,1,0)</f>
        <v>0</v>
      </c>
      <c r="L1604" s="49">
        <f>IF(Table2[[#This Row],[Order Priority]]=Introduction!$B$45,1,0)</f>
        <v>0</v>
      </c>
      <c r="M1604" s="49">
        <f>IF(Table2[[#This Row],[Ship Mode]]=Introduction!$C$42,1,0)</f>
        <v>0</v>
      </c>
      <c r="N1604" s="48">
        <f>IF(Table2[[#This Row],[Ship Mode]]=Introduction!$C$44,1,0)</f>
        <v>1</v>
      </c>
      <c r="O1604" s="48">
        <f>IF(Table2[[#This Row],[Customer Segment]]=Introduction!$D$45,1,0)</f>
        <v>0</v>
      </c>
      <c r="P1604" s="48">
        <f>IF(Table2[[#This Row],[Customer Segment]]=Introduction!$D$42,1,0)</f>
        <v>0</v>
      </c>
      <c r="Q1604" s="48">
        <f>IF(Table2[[#This Row],[Customer Segment]]=Introduction!$D$44,1,0)</f>
        <v>0</v>
      </c>
      <c r="R1604" s="41">
        <v>266.39</v>
      </c>
      <c r="S16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customFormat="1" x14ac:dyDescent="0.2">
      <c r="A1605" s="1" t="s">
        <v>46</v>
      </c>
      <c r="B1605" s="1" t="s">
        <v>63</v>
      </c>
      <c r="C1605" s="1" t="s">
        <v>70</v>
      </c>
      <c r="D1605" s="46">
        <v>0.05</v>
      </c>
      <c r="E1605" s="46">
        <v>5.4</v>
      </c>
      <c r="F1605" s="46">
        <v>7.78</v>
      </c>
      <c r="G1605" s="46">
        <v>0.37</v>
      </c>
      <c r="H1605" s="46">
        <v>-132.62950000000001</v>
      </c>
      <c r="I1605" s="49">
        <f>IF(Table2[[#This Row],[Order Priority]]=Introduction!$B$42,1,0)</f>
        <v>0</v>
      </c>
      <c r="J1605" s="49">
        <f>IF(Table2[[#This Row],[Order Priority]]=Introduction!$B$43,1,0)</f>
        <v>0</v>
      </c>
      <c r="K1605" s="49">
        <f>IF(Table2[[#This Row],[Order Priority]]=Introduction!$B$44,1,0)</f>
        <v>0</v>
      </c>
      <c r="L1605" s="49">
        <f>IF(Table2[[#This Row],[Order Priority]]=Introduction!$B$45,1,0)</f>
        <v>0</v>
      </c>
      <c r="M1605" s="49">
        <f>IF(Table2[[#This Row],[Ship Mode]]=Introduction!$C$42,1,0)</f>
        <v>0</v>
      </c>
      <c r="N1605" s="48">
        <f>IF(Table2[[#This Row],[Ship Mode]]=Introduction!$C$44,1,0)</f>
        <v>0</v>
      </c>
      <c r="O1605" s="48">
        <f>IF(Table2[[#This Row],[Customer Segment]]=Introduction!$D$45,1,0)</f>
        <v>0</v>
      </c>
      <c r="P1605" s="48">
        <f>IF(Table2[[#This Row],[Customer Segment]]=Introduction!$D$42,1,0)</f>
        <v>0</v>
      </c>
      <c r="Q1605" s="48">
        <f>IF(Table2[[#This Row],[Customer Segment]]=Introduction!$D$44,1,0)</f>
        <v>0</v>
      </c>
      <c r="R1605" s="38">
        <v>51.82</v>
      </c>
      <c r="S16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customFormat="1" x14ac:dyDescent="0.2">
      <c r="A1606" s="1" t="s">
        <v>1</v>
      </c>
      <c r="B1606" s="1" t="s">
        <v>63</v>
      </c>
      <c r="C1606" s="1" t="s">
        <v>70</v>
      </c>
      <c r="D1606" s="44">
        <v>0.02</v>
      </c>
      <c r="E1606" s="44">
        <v>2.58</v>
      </c>
      <c r="F1606" s="44">
        <v>1.3</v>
      </c>
      <c r="G1606" s="44">
        <v>0.59</v>
      </c>
      <c r="H1606" s="44">
        <v>1.1080000000000001</v>
      </c>
      <c r="I1606" s="49">
        <f>IF(Table2[[#This Row],[Order Priority]]=Introduction!$B$42,1,0)</f>
        <v>1</v>
      </c>
      <c r="J1606" s="49">
        <f>IF(Table2[[#This Row],[Order Priority]]=Introduction!$B$43,1,0)</f>
        <v>0</v>
      </c>
      <c r="K1606" s="49">
        <f>IF(Table2[[#This Row],[Order Priority]]=Introduction!$B$44,1,0)</f>
        <v>0</v>
      </c>
      <c r="L1606" s="49">
        <f>IF(Table2[[#This Row],[Order Priority]]=Introduction!$B$45,1,0)</f>
        <v>0</v>
      </c>
      <c r="M1606" s="49">
        <f>IF(Table2[[#This Row],[Ship Mode]]=Introduction!$C$42,1,0)</f>
        <v>0</v>
      </c>
      <c r="N1606" s="48">
        <f>IF(Table2[[#This Row],[Ship Mode]]=Introduction!$C$44,1,0)</f>
        <v>0</v>
      </c>
      <c r="O1606" s="48">
        <f>IF(Table2[[#This Row],[Customer Segment]]=Introduction!$D$45,1,0)</f>
        <v>0</v>
      </c>
      <c r="P1606" s="48">
        <f>IF(Table2[[#This Row],[Customer Segment]]=Introduction!$D$42,1,0)</f>
        <v>0</v>
      </c>
      <c r="Q1606" s="48">
        <f>IF(Table2[[#This Row],[Customer Segment]]=Introduction!$D$44,1,0)</f>
        <v>0</v>
      </c>
      <c r="R1606" s="41">
        <v>109.74</v>
      </c>
      <c r="S16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customFormat="1" x14ac:dyDescent="0.2">
      <c r="A1607" s="1" t="s">
        <v>1</v>
      </c>
      <c r="B1607" s="1" t="s">
        <v>14</v>
      </c>
      <c r="C1607" s="1" t="s">
        <v>70</v>
      </c>
      <c r="D1607" s="46">
        <v>0.02</v>
      </c>
      <c r="E1607" s="46">
        <v>65.989999999999995</v>
      </c>
      <c r="F1607" s="46">
        <v>3.9</v>
      </c>
      <c r="G1607" s="46">
        <v>0.55000000000000004</v>
      </c>
      <c r="H1607" s="46">
        <v>1061.3789999999999</v>
      </c>
      <c r="I1607" s="49">
        <f>IF(Table2[[#This Row],[Order Priority]]=Introduction!$B$42,1,0)</f>
        <v>1</v>
      </c>
      <c r="J1607" s="49">
        <f>IF(Table2[[#This Row],[Order Priority]]=Introduction!$B$43,1,0)</f>
        <v>0</v>
      </c>
      <c r="K1607" s="49">
        <f>IF(Table2[[#This Row],[Order Priority]]=Introduction!$B$44,1,0)</f>
        <v>0</v>
      </c>
      <c r="L1607" s="49">
        <f>IF(Table2[[#This Row],[Order Priority]]=Introduction!$B$45,1,0)</f>
        <v>0</v>
      </c>
      <c r="M1607" s="49">
        <f>IF(Table2[[#This Row],[Ship Mode]]=Introduction!$C$42,1,0)</f>
        <v>0</v>
      </c>
      <c r="N1607" s="48">
        <f>IF(Table2[[#This Row],[Ship Mode]]=Introduction!$C$44,1,0)</f>
        <v>1</v>
      </c>
      <c r="O1607" s="48">
        <f>IF(Table2[[#This Row],[Customer Segment]]=Introduction!$D$45,1,0)</f>
        <v>0</v>
      </c>
      <c r="P1607" s="48">
        <f>IF(Table2[[#This Row],[Customer Segment]]=Introduction!$D$42,1,0)</f>
        <v>0</v>
      </c>
      <c r="Q1607" s="48">
        <f>IF(Table2[[#This Row],[Customer Segment]]=Introduction!$D$44,1,0)</f>
        <v>0</v>
      </c>
      <c r="R1607" s="38">
        <v>1543.55</v>
      </c>
      <c r="S16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customFormat="1" x14ac:dyDescent="0.2">
      <c r="A1608" s="1" t="s">
        <v>1</v>
      </c>
      <c r="B1608" s="1" t="s">
        <v>14</v>
      </c>
      <c r="C1608" s="1" t="s">
        <v>70</v>
      </c>
      <c r="D1608" s="44">
        <v>0.03</v>
      </c>
      <c r="E1608" s="44">
        <v>5.98</v>
      </c>
      <c r="F1608" s="44">
        <v>5.35</v>
      </c>
      <c r="G1608" s="44">
        <v>0.4</v>
      </c>
      <c r="H1608" s="44">
        <v>-23.5</v>
      </c>
      <c r="I1608" s="49">
        <f>IF(Table2[[#This Row],[Order Priority]]=Introduction!$B$42,1,0)</f>
        <v>1</v>
      </c>
      <c r="J1608" s="49">
        <f>IF(Table2[[#This Row],[Order Priority]]=Introduction!$B$43,1,0)</f>
        <v>0</v>
      </c>
      <c r="K1608" s="49">
        <f>IF(Table2[[#This Row],[Order Priority]]=Introduction!$B$44,1,0)</f>
        <v>0</v>
      </c>
      <c r="L1608" s="49">
        <f>IF(Table2[[#This Row],[Order Priority]]=Introduction!$B$45,1,0)</f>
        <v>0</v>
      </c>
      <c r="M1608" s="49">
        <f>IF(Table2[[#This Row],[Ship Mode]]=Introduction!$C$42,1,0)</f>
        <v>0</v>
      </c>
      <c r="N1608" s="48">
        <f>IF(Table2[[#This Row],[Ship Mode]]=Introduction!$C$44,1,0)</f>
        <v>1</v>
      </c>
      <c r="O1608" s="48">
        <f>IF(Table2[[#This Row],[Customer Segment]]=Introduction!$D$45,1,0)</f>
        <v>0</v>
      </c>
      <c r="P1608" s="48">
        <f>IF(Table2[[#This Row],[Customer Segment]]=Introduction!$D$42,1,0)</f>
        <v>0</v>
      </c>
      <c r="Q1608" s="48">
        <f>IF(Table2[[#This Row],[Customer Segment]]=Introduction!$D$44,1,0)</f>
        <v>0</v>
      </c>
      <c r="R1608" s="41">
        <v>107.08</v>
      </c>
      <c r="S16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customFormat="1" x14ac:dyDescent="0.2">
      <c r="A1609" s="1" t="s">
        <v>1</v>
      </c>
      <c r="B1609" s="1" t="s">
        <v>14</v>
      </c>
      <c r="C1609" s="1" t="s">
        <v>15</v>
      </c>
      <c r="D1609" s="46">
        <v>0.03</v>
      </c>
      <c r="E1609" s="46">
        <v>17.7</v>
      </c>
      <c r="F1609" s="46">
        <v>9.4700000000000006</v>
      </c>
      <c r="G1609" s="46">
        <v>0.59</v>
      </c>
      <c r="H1609" s="46">
        <v>28.182600000000001</v>
      </c>
      <c r="I1609" s="49">
        <f>IF(Table2[[#This Row],[Order Priority]]=Introduction!$B$42,1,0)</f>
        <v>1</v>
      </c>
      <c r="J1609" s="49">
        <f>IF(Table2[[#This Row],[Order Priority]]=Introduction!$B$43,1,0)</f>
        <v>0</v>
      </c>
      <c r="K1609" s="49">
        <f>IF(Table2[[#This Row],[Order Priority]]=Introduction!$B$44,1,0)</f>
        <v>0</v>
      </c>
      <c r="L1609" s="49">
        <f>IF(Table2[[#This Row],[Order Priority]]=Introduction!$B$45,1,0)</f>
        <v>0</v>
      </c>
      <c r="M1609" s="49">
        <f>IF(Table2[[#This Row],[Ship Mode]]=Introduction!$C$42,1,0)</f>
        <v>0</v>
      </c>
      <c r="N1609" s="48">
        <f>IF(Table2[[#This Row],[Ship Mode]]=Introduction!$C$44,1,0)</f>
        <v>1</v>
      </c>
      <c r="O1609" s="48">
        <f>IF(Table2[[#This Row],[Customer Segment]]=Introduction!$D$45,1,0)</f>
        <v>0</v>
      </c>
      <c r="P1609" s="48">
        <f>IF(Table2[[#This Row],[Customer Segment]]=Introduction!$D$42,1,0)</f>
        <v>1</v>
      </c>
      <c r="Q1609" s="48">
        <f>IF(Table2[[#This Row],[Customer Segment]]=Introduction!$D$44,1,0)</f>
        <v>0</v>
      </c>
      <c r="R1609" s="38">
        <v>201.77</v>
      </c>
      <c r="S16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customFormat="1" x14ac:dyDescent="0.2">
      <c r="A1610" s="1" t="s">
        <v>13</v>
      </c>
      <c r="B1610" s="1" t="s">
        <v>14</v>
      </c>
      <c r="C1610" s="1" t="s">
        <v>70</v>
      </c>
      <c r="D1610" s="44">
        <v>0.06</v>
      </c>
      <c r="E1610" s="44">
        <v>43.57</v>
      </c>
      <c r="F1610" s="44">
        <v>16.36</v>
      </c>
      <c r="G1610" s="44">
        <v>0.55000000000000004</v>
      </c>
      <c r="H1610" s="44">
        <v>-38.808</v>
      </c>
      <c r="I1610" s="49">
        <f>IF(Table2[[#This Row],[Order Priority]]=Introduction!$B$42,1,0)</f>
        <v>0</v>
      </c>
      <c r="J1610" s="49">
        <f>IF(Table2[[#This Row],[Order Priority]]=Introduction!$B$43,1,0)</f>
        <v>1</v>
      </c>
      <c r="K1610" s="49">
        <f>IF(Table2[[#This Row],[Order Priority]]=Introduction!$B$44,1,0)</f>
        <v>0</v>
      </c>
      <c r="L1610" s="49">
        <f>IF(Table2[[#This Row],[Order Priority]]=Introduction!$B$45,1,0)</f>
        <v>0</v>
      </c>
      <c r="M1610" s="49">
        <f>IF(Table2[[#This Row],[Ship Mode]]=Introduction!$C$42,1,0)</f>
        <v>0</v>
      </c>
      <c r="N1610" s="48">
        <f>IF(Table2[[#This Row],[Ship Mode]]=Introduction!$C$44,1,0)</f>
        <v>1</v>
      </c>
      <c r="O1610" s="48">
        <f>IF(Table2[[#This Row],[Customer Segment]]=Introduction!$D$45,1,0)</f>
        <v>0</v>
      </c>
      <c r="P1610" s="48">
        <f>IF(Table2[[#This Row],[Customer Segment]]=Introduction!$D$42,1,0)</f>
        <v>0</v>
      </c>
      <c r="Q1610" s="48">
        <f>IF(Table2[[#This Row],[Customer Segment]]=Introduction!$D$44,1,0)</f>
        <v>0</v>
      </c>
      <c r="R1610" s="41">
        <v>710.16</v>
      </c>
      <c r="S16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customFormat="1" x14ac:dyDescent="0.2">
      <c r="A1611" s="1" t="s">
        <v>23</v>
      </c>
      <c r="B1611" s="1" t="s">
        <v>14</v>
      </c>
      <c r="C1611" s="1" t="s">
        <v>70</v>
      </c>
      <c r="D1611" s="46">
        <v>0.03</v>
      </c>
      <c r="E1611" s="46">
        <v>5.85</v>
      </c>
      <c r="F1611" s="46">
        <v>2.27</v>
      </c>
      <c r="G1611" s="46">
        <v>0.56000000000000005</v>
      </c>
      <c r="H1611" s="46">
        <v>-5.08</v>
      </c>
      <c r="I1611" s="49">
        <f>IF(Table2[[#This Row],[Order Priority]]=Introduction!$B$42,1,0)</f>
        <v>0</v>
      </c>
      <c r="J1611" s="49">
        <f>IF(Table2[[#This Row],[Order Priority]]=Introduction!$B$43,1,0)</f>
        <v>0</v>
      </c>
      <c r="K1611" s="49">
        <f>IF(Table2[[#This Row],[Order Priority]]=Introduction!$B$44,1,0)</f>
        <v>1</v>
      </c>
      <c r="L1611" s="49">
        <f>IF(Table2[[#This Row],[Order Priority]]=Introduction!$B$45,1,0)</f>
        <v>0</v>
      </c>
      <c r="M1611" s="49">
        <f>IF(Table2[[#This Row],[Ship Mode]]=Introduction!$C$42,1,0)</f>
        <v>0</v>
      </c>
      <c r="N1611" s="48">
        <f>IF(Table2[[#This Row],[Ship Mode]]=Introduction!$C$44,1,0)</f>
        <v>1</v>
      </c>
      <c r="O1611" s="48">
        <f>IF(Table2[[#This Row],[Customer Segment]]=Introduction!$D$45,1,0)</f>
        <v>0</v>
      </c>
      <c r="P1611" s="48">
        <f>IF(Table2[[#This Row],[Customer Segment]]=Introduction!$D$42,1,0)</f>
        <v>0</v>
      </c>
      <c r="Q1611" s="48">
        <f>IF(Table2[[#This Row],[Customer Segment]]=Introduction!$D$44,1,0)</f>
        <v>0</v>
      </c>
      <c r="R1611" s="38">
        <v>41.4</v>
      </c>
      <c r="S16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customFormat="1" x14ac:dyDescent="0.2">
      <c r="A1612" s="1" t="s">
        <v>92</v>
      </c>
      <c r="B1612" s="1" t="s">
        <v>14</v>
      </c>
      <c r="C1612" s="1" t="s">
        <v>3</v>
      </c>
      <c r="D1612" s="44">
        <v>0.01</v>
      </c>
      <c r="E1612" s="44">
        <v>35.94</v>
      </c>
      <c r="F1612" s="44">
        <v>6.66</v>
      </c>
      <c r="G1612" s="44">
        <v>0.4</v>
      </c>
      <c r="H1612" s="44">
        <v>261.87569999999999</v>
      </c>
      <c r="I1612" s="49">
        <f>IF(Table2[[#This Row],[Order Priority]]=Introduction!$B$42,1,0)</f>
        <v>0</v>
      </c>
      <c r="J1612" s="49">
        <f>IF(Table2[[#This Row],[Order Priority]]=Introduction!$B$43,1,0)</f>
        <v>0</v>
      </c>
      <c r="K1612" s="49">
        <f>IF(Table2[[#This Row],[Order Priority]]=Introduction!$B$44,1,0)</f>
        <v>0</v>
      </c>
      <c r="L1612" s="49">
        <f>IF(Table2[[#This Row],[Order Priority]]=Introduction!$B$45,1,0)</f>
        <v>1</v>
      </c>
      <c r="M1612" s="49">
        <f>IF(Table2[[#This Row],[Ship Mode]]=Introduction!$C$42,1,0)</f>
        <v>0</v>
      </c>
      <c r="N1612" s="48">
        <f>IF(Table2[[#This Row],[Ship Mode]]=Introduction!$C$44,1,0)</f>
        <v>1</v>
      </c>
      <c r="O1612" s="48">
        <f>IF(Table2[[#This Row],[Customer Segment]]=Introduction!$D$45,1,0)</f>
        <v>1</v>
      </c>
      <c r="P1612" s="48">
        <f>IF(Table2[[#This Row],[Customer Segment]]=Introduction!$D$42,1,0)</f>
        <v>0</v>
      </c>
      <c r="Q1612" s="48">
        <f>IF(Table2[[#This Row],[Customer Segment]]=Introduction!$D$44,1,0)</f>
        <v>0</v>
      </c>
      <c r="R1612" s="41">
        <v>379.53</v>
      </c>
      <c r="S16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customFormat="1" x14ac:dyDescent="0.2">
      <c r="A1613" s="1" t="s">
        <v>92</v>
      </c>
      <c r="B1613" s="1" t="s">
        <v>14</v>
      </c>
      <c r="C1613" s="1" t="s">
        <v>15</v>
      </c>
      <c r="D1613" s="46">
        <v>7.0000000000000007E-2</v>
      </c>
      <c r="E1613" s="46">
        <v>60.97</v>
      </c>
      <c r="F1613" s="46">
        <v>4.5</v>
      </c>
      <c r="G1613" s="46">
        <v>0.56000000000000005</v>
      </c>
      <c r="H1613" s="46">
        <v>-41.77</v>
      </c>
      <c r="I1613" s="49">
        <f>IF(Table2[[#This Row],[Order Priority]]=Introduction!$B$42,1,0)</f>
        <v>0</v>
      </c>
      <c r="J1613" s="49">
        <f>IF(Table2[[#This Row],[Order Priority]]=Introduction!$B$43,1,0)</f>
        <v>0</v>
      </c>
      <c r="K1613" s="49">
        <f>IF(Table2[[#This Row],[Order Priority]]=Introduction!$B$44,1,0)</f>
        <v>0</v>
      </c>
      <c r="L1613" s="49">
        <f>IF(Table2[[#This Row],[Order Priority]]=Introduction!$B$45,1,0)</f>
        <v>1</v>
      </c>
      <c r="M1613" s="49">
        <f>IF(Table2[[#This Row],[Ship Mode]]=Introduction!$C$42,1,0)</f>
        <v>0</v>
      </c>
      <c r="N1613" s="48">
        <f>IF(Table2[[#This Row],[Ship Mode]]=Introduction!$C$44,1,0)</f>
        <v>1</v>
      </c>
      <c r="O1613" s="48">
        <f>IF(Table2[[#This Row],[Customer Segment]]=Introduction!$D$45,1,0)</f>
        <v>0</v>
      </c>
      <c r="P1613" s="48">
        <f>IF(Table2[[#This Row],[Customer Segment]]=Introduction!$D$42,1,0)</f>
        <v>1</v>
      </c>
      <c r="Q1613" s="48">
        <f>IF(Table2[[#This Row],[Customer Segment]]=Introduction!$D$44,1,0)</f>
        <v>0</v>
      </c>
      <c r="R1613" s="38">
        <v>57.84</v>
      </c>
      <c r="S16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customFormat="1" x14ac:dyDescent="0.2">
      <c r="A1614" s="1" t="s">
        <v>92</v>
      </c>
      <c r="B1614" s="1" t="s">
        <v>14</v>
      </c>
      <c r="C1614" s="1" t="s">
        <v>15</v>
      </c>
      <c r="D1614" s="44">
        <v>0</v>
      </c>
      <c r="E1614" s="44">
        <v>90.98</v>
      </c>
      <c r="F1614" s="44">
        <v>56.2</v>
      </c>
      <c r="G1614" s="44">
        <v>0.74</v>
      </c>
      <c r="H1614" s="44">
        <v>-1014.11</v>
      </c>
      <c r="I1614" s="49">
        <f>IF(Table2[[#This Row],[Order Priority]]=Introduction!$B$42,1,0)</f>
        <v>0</v>
      </c>
      <c r="J1614" s="49">
        <f>IF(Table2[[#This Row],[Order Priority]]=Introduction!$B$43,1,0)</f>
        <v>0</v>
      </c>
      <c r="K1614" s="49">
        <f>IF(Table2[[#This Row],[Order Priority]]=Introduction!$B$44,1,0)</f>
        <v>0</v>
      </c>
      <c r="L1614" s="49">
        <f>IF(Table2[[#This Row],[Order Priority]]=Introduction!$B$45,1,0)</f>
        <v>1</v>
      </c>
      <c r="M1614" s="49">
        <f>IF(Table2[[#This Row],[Ship Mode]]=Introduction!$C$42,1,0)</f>
        <v>0</v>
      </c>
      <c r="N1614" s="48">
        <f>IF(Table2[[#This Row],[Ship Mode]]=Introduction!$C$44,1,0)</f>
        <v>1</v>
      </c>
      <c r="O1614" s="48">
        <f>IF(Table2[[#This Row],[Customer Segment]]=Introduction!$D$45,1,0)</f>
        <v>0</v>
      </c>
      <c r="P1614" s="48">
        <f>IF(Table2[[#This Row],[Customer Segment]]=Introduction!$D$42,1,0)</f>
        <v>1</v>
      </c>
      <c r="Q1614" s="48">
        <f>IF(Table2[[#This Row],[Customer Segment]]=Introduction!$D$44,1,0)</f>
        <v>0</v>
      </c>
      <c r="R1614" s="41">
        <v>1425.71</v>
      </c>
      <c r="S16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customFormat="1" x14ac:dyDescent="0.2">
      <c r="A1615" s="1" t="s">
        <v>46</v>
      </c>
      <c r="B1615" s="1" t="s">
        <v>14</v>
      </c>
      <c r="C1615" s="1" t="s">
        <v>15</v>
      </c>
      <c r="D1615" s="46">
        <v>0.05</v>
      </c>
      <c r="E1615" s="46">
        <v>35.44</v>
      </c>
      <c r="F1615" s="46">
        <v>5.09</v>
      </c>
      <c r="G1615" s="46">
        <v>0.38</v>
      </c>
      <c r="H1615" s="46">
        <v>553.33169999999996</v>
      </c>
      <c r="I1615" s="49">
        <f>IF(Table2[[#This Row],[Order Priority]]=Introduction!$B$42,1,0)</f>
        <v>0</v>
      </c>
      <c r="J1615" s="49">
        <f>IF(Table2[[#This Row],[Order Priority]]=Introduction!$B$43,1,0)</f>
        <v>0</v>
      </c>
      <c r="K1615" s="49">
        <f>IF(Table2[[#This Row],[Order Priority]]=Introduction!$B$44,1,0)</f>
        <v>0</v>
      </c>
      <c r="L1615" s="49">
        <f>IF(Table2[[#This Row],[Order Priority]]=Introduction!$B$45,1,0)</f>
        <v>0</v>
      </c>
      <c r="M1615" s="49">
        <f>IF(Table2[[#This Row],[Ship Mode]]=Introduction!$C$42,1,0)</f>
        <v>0</v>
      </c>
      <c r="N1615" s="48">
        <f>IF(Table2[[#This Row],[Ship Mode]]=Introduction!$C$44,1,0)</f>
        <v>1</v>
      </c>
      <c r="O1615" s="48">
        <f>IF(Table2[[#This Row],[Customer Segment]]=Introduction!$D$45,1,0)</f>
        <v>0</v>
      </c>
      <c r="P1615" s="48">
        <f>IF(Table2[[#This Row],[Customer Segment]]=Introduction!$D$42,1,0)</f>
        <v>1</v>
      </c>
      <c r="Q1615" s="48">
        <f>IF(Table2[[#This Row],[Customer Segment]]=Introduction!$D$44,1,0)</f>
        <v>0</v>
      </c>
      <c r="R1615" s="38">
        <v>801.93</v>
      </c>
      <c r="S16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customFormat="1" x14ac:dyDescent="0.2">
      <c r="A1616" s="1" t="s">
        <v>1</v>
      </c>
      <c r="B1616" s="1" t="s">
        <v>14</v>
      </c>
      <c r="C1616" s="1" t="s">
        <v>47</v>
      </c>
      <c r="D1616" s="44">
        <v>0.02</v>
      </c>
      <c r="E1616" s="44">
        <v>14.58</v>
      </c>
      <c r="F1616" s="44">
        <v>7.4</v>
      </c>
      <c r="G1616" s="44">
        <v>0.48</v>
      </c>
      <c r="H1616" s="44">
        <v>10.802</v>
      </c>
      <c r="I1616" s="49">
        <f>IF(Table2[[#This Row],[Order Priority]]=Introduction!$B$42,1,0)</f>
        <v>1</v>
      </c>
      <c r="J1616" s="49">
        <f>IF(Table2[[#This Row],[Order Priority]]=Introduction!$B$43,1,0)</f>
        <v>0</v>
      </c>
      <c r="K1616" s="49">
        <f>IF(Table2[[#This Row],[Order Priority]]=Introduction!$B$44,1,0)</f>
        <v>0</v>
      </c>
      <c r="L1616" s="49">
        <f>IF(Table2[[#This Row],[Order Priority]]=Introduction!$B$45,1,0)</f>
        <v>0</v>
      </c>
      <c r="M1616" s="49">
        <f>IF(Table2[[#This Row],[Ship Mode]]=Introduction!$C$42,1,0)</f>
        <v>0</v>
      </c>
      <c r="N1616" s="48">
        <f>IF(Table2[[#This Row],[Ship Mode]]=Introduction!$C$44,1,0)</f>
        <v>1</v>
      </c>
      <c r="O1616" s="48">
        <f>IF(Table2[[#This Row],[Customer Segment]]=Introduction!$D$45,1,0)</f>
        <v>0</v>
      </c>
      <c r="P1616" s="48">
        <f>IF(Table2[[#This Row],[Customer Segment]]=Introduction!$D$42,1,0)</f>
        <v>0</v>
      </c>
      <c r="Q1616" s="48">
        <f>IF(Table2[[#This Row],[Customer Segment]]=Introduction!$D$44,1,0)</f>
        <v>1</v>
      </c>
      <c r="R1616" s="41">
        <v>261.33999999999997</v>
      </c>
      <c r="S16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customFormat="1" x14ac:dyDescent="0.2">
      <c r="A1617" s="1" t="s">
        <v>13</v>
      </c>
      <c r="B1617" s="1" t="s">
        <v>14</v>
      </c>
      <c r="C1617" s="1" t="s">
        <v>3</v>
      </c>
      <c r="D1617" s="46">
        <v>0.1</v>
      </c>
      <c r="E1617" s="46">
        <v>5.98</v>
      </c>
      <c r="F1617" s="46">
        <v>3.85</v>
      </c>
      <c r="G1617" s="46">
        <v>0.68</v>
      </c>
      <c r="H1617" s="46">
        <v>18.922000000000001</v>
      </c>
      <c r="I1617" s="49">
        <f>IF(Table2[[#This Row],[Order Priority]]=Introduction!$B$42,1,0)</f>
        <v>0</v>
      </c>
      <c r="J1617" s="49">
        <f>IF(Table2[[#This Row],[Order Priority]]=Introduction!$B$43,1,0)</f>
        <v>1</v>
      </c>
      <c r="K1617" s="49">
        <f>IF(Table2[[#This Row],[Order Priority]]=Introduction!$B$44,1,0)</f>
        <v>0</v>
      </c>
      <c r="L1617" s="49">
        <f>IF(Table2[[#This Row],[Order Priority]]=Introduction!$B$45,1,0)</f>
        <v>0</v>
      </c>
      <c r="M1617" s="49">
        <f>IF(Table2[[#This Row],[Ship Mode]]=Introduction!$C$42,1,0)</f>
        <v>0</v>
      </c>
      <c r="N1617" s="48">
        <f>IF(Table2[[#This Row],[Ship Mode]]=Introduction!$C$44,1,0)</f>
        <v>1</v>
      </c>
      <c r="O1617" s="48">
        <f>IF(Table2[[#This Row],[Customer Segment]]=Introduction!$D$45,1,0)</f>
        <v>1</v>
      </c>
      <c r="P1617" s="48">
        <f>IF(Table2[[#This Row],[Customer Segment]]=Introduction!$D$42,1,0)</f>
        <v>0</v>
      </c>
      <c r="Q1617" s="48">
        <f>IF(Table2[[#This Row],[Customer Segment]]=Introduction!$D$44,1,0)</f>
        <v>0</v>
      </c>
      <c r="R1617" s="38">
        <v>151.55000000000001</v>
      </c>
      <c r="S16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customFormat="1" x14ac:dyDescent="0.2">
      <c r="A1618" s="1" t="s">
        <v>13</v>
      </c>
      <c r="B1618" s="1" t="s">
        <v>14</v>
      </c>
      <c r="C1618" s="1" t="s">
        <v>3</v>
      </c>
      <c r="D1618" s="44">
        <v>7.0000000000000007E-2</v>
      </c>
      <c r="E1618" s="44">
        <v>2.61</v>
      </c>
      <c r="F1618" s="44">
        <v>0.5</v>
      </c>
      <c r="G1618" s="44">
        <v>0.39</v>
      </c>
      <c r="H1618" s="44">
        <v>39.350700000000003</v>
      </c>
      <c r="I1618" s="49">
        <f>IF(Table2[[#This Row],[Order Priority]]=Introduction!$B$42,1,0)</f>
        <v>0</v>
      </c>
      <c r="J1618" s="49">
        <f>IF(Table2[[#This Row],[Order Priority]]=Introduction!$B$43,1,0)</f>
        <v>1</v>
      </c>
      <c r="K1618" s="49">
        <f>IF(Table2[[#This Row],[Order Priority]]=Introduction!$B$44,1,0)</f>
        <v>0</v>
      </c>
      <c r="L1618" s="49">
        <f>IF(Table2[[#This Row],[Order Priority]]=Introduction!$B$45,1,0)</f>
        <v>0</v>
      </c>
      <c r="M1618" s="49">
        <f>IF(Table2[[#This Row],[Ship Mode]]=Introduction!$C$42,1,0)</f>
        <v>0</v>
      </c>
      <c r="N1618" s="48">
        <f>IF(Table2[[#This Row],[Ship Mode]]=Introduction!$C$44,1,0)</f>
        <v>1</v>
      </c>
      <c r="O1618" s="48">
        <f>IF(Table2[[#This Row],[Customer Segment]]=Introduction!$D$45,1,0)</f>
        <v>1</v>
      </c>
      <c r="P1618" s="48">
        <f>IF(Table2[[#This Row],[Customer Segment]]=Introduction!$D$42,1,0)</f>
        <v>0</v>
      </c>
      <c r="Q1618" s="48">
        <f>IF(Table2[[#This Row],[Customer Segment]]=Introduction!$D$44,1,0)</f>
        <v>0</v>
      </c>
      <c r="R1618" s="41">
        <v>57.03</v>
      </c>
      <c r="S16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customFormat="1" x14ac:dyDescent="0.2">
      <c r="A1619" s="1" t="s">
        <v>13</v>
      </c>
      <c r="B1619" s="1" t="s">
        <v>14</v>
      </c>
      <c r="C1619" s="1" t="s">
        <v>70</v>
      </c>
      <c r="D1619" s="46">
        <v>0.01</v>
      </c>
      <c r="E1619" s="46">
        <v>23.99</v>
      </c>
      <c r="F1619" s="46">
        <v>6.3</v>
      </c>
      <c r="G1619" s="46">
        <v>0.38</v>
      </c>
      <c r="H1619" s="46">
        <v>-6.202</v>
      </c>
      <c r="I1619" s="49">
        <f>IF(Table2[[#This Row],[Order Priority]]=Introduction!$B$42,1,0)</f>
        <v>0</v>
      </c>
      <c r="J1619" s="49">
        <f>IF(Table2[[#This Row],[Order Priority]]=Introduction!$B$43,1,0)</f>
        <v>1</v>
      </c>
      <c r="K1619" s="49">
        <f>IF(Table2[[#This Row],[Order Priority]]=Introduction!$B$44,1,0)</f>
        <v>0</v>
      </c>
      <c r="L1619" s="49">
        <f>IF(Table2[[#This Row],[Order Priority]]=Introduction!$B$45,1,0)</f>
        <v>0</v>
      </c>
      <c r="M1619" s="49">
        <f>IF(Table2[[#This Row],[Ship Mode]]=Introduction!$C$42,1,0)</f>
        <v>0</v>
      </c>
      <c r="N1619" s="48">
        <f>IF(Table2[[#This Row],[Ship Mode]]=Introduction!$C$44,1,0)</f>
        <v>1</v>
      </c>
      <c r="O1619" s="48">
        <f>IF(Table2[[#This Row],[Customer Segment]]=Introduction!$D$45,1,0)</f>
        <v>0</v>
      </c>
      <c r="P1619" s="48">
        <f>IF(Table2[[#This Row],[Customer Segment]]=Introduction!$D$42,1,0)</f>
        <v>0</v>
      </c>
      <c r="Q1619" s="48">
        <f>IF(Table2[[#This Row],[Customer Segment]]=Introduction!$D$44,1,0)</f>
        <v>0</v>
      </c>
      <c r="R1619" s="38">
        <v>284.39</v>
      </c>
      <c r="S16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customFormat="1" x14ac:dyDescent="0.2">
      <c r="A1620" s="1" t="s">
        <v>13</v>
      </c>
      <c r="B1620" s="1" t="s">
        <v>14</v>
      </c>
      <c r="C1620" s="1" t="s">
        <v>47</v>
      </c>
      <c r="D1620" s="44">
        <v>0.05</v>
      </c>
      <c r="E1620" s="44">
        <v>165.2</v>
      </c>
      <c r="F1620" s="44">
        <v>19.989999999999998</v>
      </c>
      <c r="G1620" s="44">
        <v>0.59</v>
      </c>
      <c r="H1620" s="44">
        <v>2008.71</v>
      </c>
      <c r="I1620" s="49">
        <f>IF(Table2[[#This Row],[Order Priority]]=Introduction!$B$42,1,0)</f>
        <v>0</v>
      </c>
      <c r="J1620" s="49">
        <f>IF(Table2[[#This Row],[Order Priority]]=Introduction!$B$43,1,0)</f>
        <v>1</v>
      </c>
      <c r="K1620" s="49">
        <f>IF(Table2[[#This Row],[Order Priority]]=Introduction!$B$44,1,0)</f>
        <v>0</v>
      </c>
      <c r="L1620" s="49">
        <f>IF(Table2[[#This Row],[Order Priority]]=Introduction!$B$45,1,0)</f>
        <v>0</v>
      </c>
      <c r="M1620" s="49">
        <f>IF(Table2[[#This Row],[Ship Mode]]=Introduction!$C$42,1,0)</f>
        <v>0</v>
      </c>
      <c r="N1620" s="48">
        <f>IF(Table2[[#This Row],[Ship Mode]]=Introduction!$C$44,1,0)</f>
        <v>1</v>
      </c>
      <c r="O1620" s="48">
        <f>IF(Table2[[#This Row],[Customer Segment]]=Introduction!$D$45,1,0)</f>
        <v>0</v>
      </c>
      <c r="P1620" s="48">
        <f>IF(Table2[[#This Row],[Customer Segment]]=Introduction!$D$42,1,0)</f>
        <v>0</v>
      </c>
      <c r="Q1620" s="48">
        <f>IF(Table2[[#This Row],[Customer Segment]]=Introduction!$D$44,1,0)</f>
        <v>1</v>
      </c>
      <c r="R1620" s="41">
        <v>27587.55</v>
      </c>
      <c r="S16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customFormat="1" x14ac:dyDescent="0.2">
      <c r="A1621" s="1" t="s">
        <v>13</v>
      </c>
      <c r="B1621" s="1" t="s">
        <v>14</v>
      </c>
      <c r="C1621" s="1" t="s">
        <v>47</v>
      </c>
      <c r="D1621" s="46">
        <v>0.09</v>
      </c>
      <c r="E1621" s="46">
        <v>17.989999999999998</v>
      </c>
      <c r="F1621" s="46">
        <v>8.65</v>
      </c>
      <c r="G1621" s="46">
        <v>0.56999999999999995</v>
      </c>
      <c r="H1621" s="46">
        <v>-80.53</v>
      </c>
      <c r="I1621" s="49">
        <f>IF(Table2[[#This Row],[Order Priority]]=Introduction!$B$42,1,0)</f>
        <v>0</v>
      </c>
      <c r="J1621" s="49">
        <f>IF(Table2[[#This Row],[Order Priority]]=Introduction!$B$43,1,0)</f>
        <v>1</v>
      </c>
      <c r="K1621" s="49">
        <f>IF(Table2[[#This Row],[Order Priority]]=Introduction!$B$44,1,0)</f>
        <v>0</v>
      </c>
      <c r="L1621" s="49">
        <f>IF(Table2[[#This Row],[Order Priority]]=Introduction!$B$45,1,0)</f>
        <v>0</v>
      </c>
      <c r="M1621" s="49">
        <f>IF(Table2[[#This Row],[Ship Mode]]=Introduction!$C$42,1,0)</f>
        <v>0</v>
      </c>
      <c r="N1621" s="48">
        <f>IF(Table2[[#This Row],[Ship Mode]]=Introduction!$C$44,1,0)</f>
        <v>1</v>
      </c>
      <c r="O1621" s="48">
        <f>IF(Table2[[#This Row],[Customer Segment]]=Introduction!$D$45,1,0)</f>
        <v>0</v>
      </c>
      <c r="P1621" s="48">
        <f>IF(Table2[[#This Row],[Customer Segment]]=Introduction!$D$42,1,0)</f>
        <v>0</v>
      </c>
      <c r="Q1621" s="48">
        <f>IF(Table2[[#This Row],[Customer Segment]]=Introduction!$D$44,1,0)</f>
        <v>1</v>
      </c>
      <c r="R1621" s="38">
        <v>1191.58</v>
      </c>
      <c r="S16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customFormat="1" x14ac:dyDescent="0.2">
      <c r="A1622" s="1" t="s">
        <v>13</v>
      </c>
      <c r="B1622" s="1" t="s">
        <v>14</v>
      </c>
      <c r="C1622" s="1" t="s">
        <v>47</v>
      </c>
      <c r="D1622" s="44">
        <v>0.05</v>
      </c>
      <c r="E1622" s="44">
        <v>165.2</v>
      </c>
      <c r="F1622" s="44">
        <v>19.989999999999998</v>
      </c>
      <c r="G1622" s="44">
        <v>0.59</v>
      </c>
      <c r="H1622" s="44">
        <v>-48.957999999999998</v>
      </c>
      <c r="I1622" s="49">
        <f>IF(Table2[[#This Row],[Order Priority]]=Introduction!$B$42,1,0)</f>
        <v>0</v>
      </c>
      <c r="J1622" s="49">
        <f>IF(Table2[[#This Row],[Order Priority]]=Introduction!$B$43,1,0)</f>
        <v>1</v>
      </c>
      <c r="K1622" s="49">
        <f>IF(Table2[[#This Row],[Order Priority]]=Introduction!$B$44,1,0)</f>
        <v>0</v>
      </c>
      <c r="L1622" s="49">
        <f>IF(Table2[[#This Row],[Order Priority]]=Introduction!$B$45,1,0)</f>
        <v>0</v>
      </c>
      <c r="M1622" s="49">
        <f>IF(Table2[[#This Row],[Ship Mode]]=Introduction!$C$42,1,0)</f>
        <v>0</v>
      </c>
      <c r="N1622" s="48">
        <f>IF(Table2[[#This Row],[Ship Mode]]=Introduction!$C$44,1,0)</f>
        <v>1</v>
      </c>
      <c r="O1622" s="48">
        <f>IF(Table2[[#This Row],[Customer Segment]]=Introduction!$D$45,1,0)</f>
        <v>0</v>
      </c>
      <c r="P1622" s="48">
        <f>IF(Table2[[#This Row],[Customer Segment]]=Introduction!$D$42,1,0)</f>
        <v>0</v>
      </c>
      <c r="Q1622" s="48">
        <f>IF(Table2[[#This Row],[Customer Segment]]=Introduction!$D$44,1,0)</f>
        <v>1</v>
      </c>
      <c r="R1622" s="41">
        <v>6938.19</v>
      </c>
      <c r="S16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customFormat="1" x14ac:dyDescent="0.2">
      <c r="A1623" s="1" t="s">
        <v>23</v>
      </c>
      <c r="B1623" s="1" t="s">
        <v>14</v>
      </c>
      <c r="C1623" s="1" t="s">
        <v>3</v>
      </c>
      <c r="D1623" s="46">
        <v>0</v>
      </c>
      <c r="E1623" s="46">
        <v>20.99</v>
      </c>
      <c r="F1623" s="46">
        <v>3.3</v>
      </c>
      <c r="G1623" s="46">
        <v>0.81</v>
      </c>
      <c r="H1623" s="46">
        <v>-92.960999999999999</v>
      </c>
      <c r="I1623" s="49">
        <f>IF(Table2[[#This Row],[Order Priority]]=Introduction!$B$42,1,0)</f>
        <v>0</v>
      </c>
      <c r="J1623" s="49">
        <f>IF(Table2[[#This Row],[Order Priority]]=Introduction!$B$43,1,0)</f>
        <v>0</v>
      </c>
      <c r="K1623" s="49">
        <f>IF(Table2[[#This Row],[Order Priority]]=Introduction!$B$44,1,0)</f>
        <v>1</v>
      </c>
      <c r="L1623" s="49">
        <f>IF(Table2[[#This Row],[Order Priority]]=Introduction!$B$45,1,0)</f>
        <v>0</v>
      </c>
      <c r="M1623" s="49">
        <f>IF(Table2[[#This Row],[Ship Mode]]=Introduction!$C$42,1,0)</f>
        <v>0</v>
      </c>
      <c r="N1623" s="48">
        <f>IF(Table2[[#This Row],[Ship Mode]]=Introduction!$C$44,1,0)</f>
        <v>1</v>
      </c>
      <c r="O1623" s="48">
        <f>IF(Table2[[#This Row],[Customer Segment]]=Introduction!$D$45,1,0)</f>
        <v>1</v>
      </c>
      <c r="P1623" s="48">
        <f>IF(Table2[[#This Row],[Customer Segment]]=Introduction!$D$42,1,0)</f>
        <v>0</v>
      </c>
      <c r="Q1623" s="48">
        <f>IF(Table2[[#This Row],[Customer Segment]]=Introduction!$D$44,1,0)</f>
        <v>0</v>
      </c>
      <c r="R1623" s="38">
        <v>92.96</v>
      </c>
      <c r="S16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customFormat="1" x14ac:dyDescent="0.2">
      <c r="A1624" s="1" t="s">
        <v>92</v>
      </c>
      <c r="B1624" s="1" t="s">
        <v>14</v>
      </c>
      <c r="C1624" s="1" t="s">
        <v>47</v>
      </c>
      <c r="D1624" s="44">
        <v>0.02</v>
      </c>
      <c r="E1624" s="44">
        <v>3.78</v>
      </c>
      <c r="F1624" s="44">
        <v>0.71</v>
      </c>
      <c r="G1624" s="44">
        <v>0.39</v>
      </c>
      <c r="H1624" s="44">
        <v>106.7499</v>
      </c>
      <c r="I1624" s="49">
        <f>IF(Table2[[#This Row],[Order Priority]]=Introduction!$B$42,1,0)</f>
        <v>0</v>
      </c>
      <c r="J1624" s="49">
        <f>IF(Table2[[#This Row],[Order Priority]]=Introduction!$B$43,1,0)</f>
        <v>0</v>
      </c>
      <c r="K1624" s="49">
        <f>IF(Table2[[#This Row],[Order Priority]]=Introduction!$B$44,1,0)</f>
        <v>0</v>
      </c>
      <c r="L1624" s="49">
        <f>IF(Table2[[#This Row],[Order Priority]]=Introduction!$B$45,1,0)</f>
        <v>1</v>
      </c>
      <c r="M1624" s="49">
        <f>IF(Table2[[#This Row],[Ship Mode]]=Introduction!$C$42,1,0)</f>
        <v>0</v>
      </c>
      <c r="N1624" s="48">
        <f>IF(Table2[[#This Row],[Ship Mode]]=Introduction!$C$44,1,0)</f>
        <v>1</v>
      </c>
      <c r="O1624" s="48">
        <f>IF(Table2[[#This Row],[Customer Segment]]=Introduction!$D$45,1,0)</f>
        <v>0</v>
      </c>
      <c r="P1624" s="48">
        <f>IF(Table2[[#This Row],[Customer Segment]]=Introduction!$D$42,1,0)</f>
        <v>0</v>
      </c>
      <c r="Q1624" s="48">
        <f>IF(Table2[[#This Row],[Customer Segment]]=Introduction!$D$44,1,0)</f>
        <v>1</v>
      </c>
      <c r="R1624" s="41">
        <v>154.71</v>
      </c>
      <c r="S16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customFormat="1" x14ac:dyDescent="0.2">
      <c r="A1625" s="1" t="s">
        <v>92</v>
      </c>
      <c r="B1625" s="1" t="s">
        <v>14</v>
      </c>
      <c r="C1625" s="1" t="s">
        <v>70</v>
      </c>
      <c r="D1625" s="46">
        <v>0.02</v>
      </c>
      <c r="E1625" s="46">
        <v>6.48</v>
      </c>
      <c r="F1625" s="46">
        <v>7.91</v>
      </c>
      <c r="G1625" s="46">
        <v>0.37</v>
      </c>
      <c r="H1625" s="46">
        <v>-1191.5260000000001</v>
      </c>
      <c r="I1625" s="49">
        <f>IF(Table2[[#This Row],[Order Priority]]=Introduction!$B$42,1,0)</f>
        <v>0</v>
      </c>
      <c r="J1625" s="49">
        <f>IF(Table2[[#This Row],[Order Priority]]=Introduction!$B$43,1,0)</f>
        <v>0</v>
      </c>
      <c r="K1625" s="49">
        <f>IF(Table2[[#This Row],[Order Priority]]=Introduction!$B$44,1,0)</f>
        <v>0</v>
      </c>
      <c r="L1625" s="49">
        <f>IF(Table2[[#This Row],[Order Priority]]=Introduction!$B$45,1,0)</f>
        <v>1</v>
      </c>
      <c r="M1625" s="49">
        <f>IF(Table2[[#This Row],[Ship Mode]]=Introduction!$C$42,1,0)</f>
        <v>0</v>
      </c>
      <c r="N1625" s="48">
        <f>IF(Table2[[#This Row],[Ship Mode]]=Introduction!$C$44,1,0)</f>
        <v>1</v>
      </c>
      <c r="O1625" s="48">
        <f>IF(Table2[[#This Row],[Customer Segment]]=Introduction!$D$45,1,0)</f>
        <v>0</v>
      </c>
      <c r="P1625" s="48">
        <f>IF(Table2[[#This Row],[Customer Segment]]=Introduction!$D$42,1,0)</f>
        <v>0</v>
      </c>
      <c r="Q1625" s="48">
        <f>IF(Table2[[#This Row],[Customer Segment]]=Introduction!$D$44,1,0)</f>
        <v>0</v>
      </c>
      <c r="R1625" s="38">
        <v>16.5</v>
      </c>
      <c r="S16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customFormat="1" x14ac:dyDescent="0.2">
      <c r="A1626" s="1" t="s">
        <v>23</v>
      </c>
      <c r="B1626" s="1" t="s">
        <v>14</v>
      </c>
      <c r="C1626" s="1" t="s">
        <v>3</v>
      </c>
      <c r="D1626" s="44">
        <v>7.0000000000000007E-2</v>
      </c>
      <c r="E1626" s="44">
        <v>6.3</v>
      </c>
      <c r="F1626" s="44">
        <v>0.5</v>
      </c>
      <c r="G1626" s="44">
        <v>0.39</v>
      </c>
      <c r="H1626" s="44">
        <v>4.1673999999999998</v>
      </c>
      <c r="I1626" s="49">
        <f>IF(Table2[[#This Row],[Order Priority]]=Introduction!$B$42,1,0)</f>
        <v>0</v>
      </c>
      <c r="J1626" s="49">
        <f>IF(Table2[[#This Row],[Order Priority]]=Introduction!$B$43,1,0)</f>
        <v>0</v>
      </c>
      <c r="K1626" s="49">
        <f>IF(Table2[[#This Row],[Order Priority]]=Introduction!$B$44,1,0)</f>
        <v>1</v>
      </c>
      <c r="L1626" s="49">
        <f>IF(Table2[[#This Row],[Order Priority]]=Introduction!$B$45,1,0)</f>
        <v>0</v>
      </c>
      <c r="M1626" s="49">
        <f>IF(Table2[[#This Row],[Ship Mode]]=Introduction!$C$42,1,0)</f>
        <v>0</v>
      </c>
      <c r="N1626" s="48">
        <f>IF(Table2[[#This Row],[Ship Mode]]=Introduction!$C$44,1,0)</f>
        <v>1</v>
      </c>
      <c r="O1626" s="48">
        <f>IF(Table2[[#This Row],[Customer Segment]]=Introduction!$D$45,1,0)</f>
        <v>1</v>
      </c>
      <c r="P1626" s="48">
        <f>IF(Table2[[#This Row],[Customer Segment]]=Introduction!$D$42,1,0)</f>
        <v>0</v>
      </c>
      <c r="Q1626" s="48">
        <f>IF(Table2[[#This Row],[Customer Segment]]=Introduction!$D$44,1,0)</f>
        <v>0</v>
      </c>
      <c r="R1626" s="41">
        <v>121.87</v>
      </c>
      <c r="S16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customFormat="1" x14ac:dyDescent="0.2">
      <c r="A1627" s="1" t="s">
        <v>23</v>
      </c>
      <c r="B1627" s="1" t="s">
        <v>14</v>
      </c>
      <c r="C1627" s="1" t="s">
        <v>3</v>
      </c>
      <c r="D1627" s="46">
        <v>0.04</v>
      </c>
      <c r="E1627" s="46">
        <v>22.38</v>
      </c>
      <c r="F1627" s="46">
        <v>15.1</v>
      </c>
      <c r="G1627" s="46">
        <v>0.38</v>
      </c>
      <c r="H1627" s="46">
        <v>16.021799999999999</v>
      </c>
      <c r="I1627" s="49">
        <f>IF(Table2[[#This Row],[Order Priority]]=Introduction!$B$42,1,0)</f>
        <v>0</v>
      </c>
      <c r="J1627" s="49">
        <f>IF(Table2[[#This Row],[Order Priority]]=Introduction!$B$43,1,0)</f>
        <v>0</v>
      </c>
      <c r="K1627" s="49">
        <f>IF(Table2[[#This Row],[Order Priority]]=Introduction!$B$44,1,0)</f>
        <v>1</v>
      </c>
      <c r="L1627" s="49">
        <f>IF(Table2[[#This Row],[Order Priority]]=Introduction!$B$45,1,0)</f>
        <v>0</v>
      </c>
      <c r="M1627" s="49">
        <f>IF(Table2[[#This Row],[Ship Mode]]=Introduction!$C$42,1,0)</f>
        <v>0</v>
      </c>
      <c r="N1627" s="48">
        <f>IF(Table2[[#This Row],[Ship Mode]]=Introduction!$C$44,1,0)</f>
        <v>1</v>
      </c>
      <c r="O1627" s="48">
        <f>IF(Table2[[#This Row],[Customer Segment]]=Introduction!$D$45,1,0)</f>
        <v>1</v>
      </c>
      <c r="P1627" s="48">
        <f>IF(Table2[[#This Row],[Customer Segment]]=Introduction!$D$42,1,0)</f>
        <v>0</v>
      </c>
      <c r="Q1627" s="48">
        <f>IF(Table2[[#This Row],[Customer Segment]]=Introduction!$D$44,1,0)</f>
        <v>0</v>
      </c>
      <c r="R1627" s="38">
        <v>403.53</v>
      </c>
      <c r="S16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customFormat="1" x14ac:dyDescent="0.2">
      <c r="A1628" s="1" t="s">
        <v>23</v>
      </c>
      <c r="B1628" s="1" t="s">
        <v>14</v>
      </c>
      <c r="C1628" s="1" t="s">
        <v>3</v>
      </c>
      <c r="D1628" s="44">
        <v>0.06</v>
      </c>
      <c r="E1628" s="44">
        <v>17.78</v>
      </c>
      <c r="F1628" s="44">
        <v>5.03</v>
      </c>
      <c r="G1628" s="44">
        <v>0.54</v>
      </c>
      <c r="H1628" s="44">
        <v>38.067300000000003</v>
      </c>
      <c r="I1628" s="49">
        <f>IF(Table2[[#This Row],[Order Priority]]=Introduction!$B$42,1,0)</f>
        <v>0</v>
      </c>
      <c r="J1628" s="49">
        <f>IF(Table2[[#This Row],[Order Priority]]=Introduction!$B$43,1,0)</f>
        <v>0</v>
      </c>
      <c r="K1628" s="49">
        <f>IF(Table2[[#This Row],[Order Priority]]=Introduction!$B$44,1,0)</f>
        <v>1</v>
      </c>
      <c r="L1628" s="49">
        <f>IF(Table2[[#This Row],[Order Priority]]=Introduction!$B$45,1,0)</f>
        <v>0</v>
      </c>
      <c r="M1628" s="49">
        <f>IF(Table2[[#This Row],[Ship Mode]]=Introduction!$C$42,1,0)</f>
        <v>0</v>
      </c>
      <c r="N1628" s="48">
        <f>IF(Table2[[#This Row],[Ship Mode]]=Introduction!$C$44,1,0)</f>
        <v>1</v>
      </c>
      <c r="O1628" s="48">
        <f>IF(Table2[[#This Row],[Customer Segment]]=Introduction!$D$45,1,0)</f>
        <v>1</v>
      </c>
      <c r="P1628" s="48">
        <f>IF(Table2[[#This Row],[Customer Segment]]=Introduction!$D$42,1,0)</f>
        <v>0</v>
      </c>
      <c r="Q1628" s="48">
        <f>IF(Table2[[#This Row],[Customer Segment]]=Introduction!$D$44,1,0)</f>
        <v>0</v>
      </c>
      <c r="R1628" s="41">
        <v>55.17</v>
      </c>
      <c r="S16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customFormat="1" x14ac:dyDescent="0.2">
      <c r="A1629" s="1" t="s">
        <v>23</v>
      </c>
      <c r="B1629" s="1" t="s">
        <v>2</v>
      </c>
      <c r="C1629" s="1" t="s">
        <v>47</v>
      </c>
      <c r="D1629" s="46">
        <v>0.04</v>
      </c>
      <c r="E1629" s="46">
        <v>180.98</v>
      </c>
      <c r="F1629" s="46">
        <v>30</v>
      </c>
      <c r="G1629" s="46">
        <v>0.69</v>
      </c>
      <c r="H1629" s="46">
        <v>52.988</v>
      </c>
      <c r="I1629" s="49">
        <f>IF(Table2[[#This Row],[Order Priority]]=Introduction!$B$42,1,0)</f>
        <v>0</v>
      </c>
      <c r="J1629" s="49">
        <f>IF(Table2[[#This Row],[Order Priority]]=Introduction!$B$43,1,0)</f>
        <v>0</v>
      </c>
      <c r="K1629" s="49">
        <f>IF(Table2[[#This Row],[Order Priority]]=Introduction!$B$44,1,0)</f>
        <v>1</v>
      </c>
      <c r="L1629" s="49">
        <f>IF(Table2[[#This Row],[Order Priority]]=Introduction!$B$45,1,0)</f>
        <v>0</v>
      </c>
      <c r="M1629" s="49">
        <f>IF(Table2[[#This Row],[Ship Mode]]=Introduction!$C$42,1,0)</f>
        <v>1</v>
      </c>
      <c r="N1629" s="48">
        <f>IF(Table2[[#This Row],[Ship Mode]]=Introduction!$C$44,1,0)</f>
        <v>0</v>
      </c>
      <c r="O1629" s="48">
        <f>IF(Table2[[#This Row],[Customer Segment]]=Introduction!$D$45,1,0)</f>
        <v>0</v>
      </c>
      <c r="P1629" s="48">
        <f>IF(Table2[[#This Row],[Customer Segment]]=Introduction!$D$42,1,0)</f>
        <v>0</v>
      </c>
      <c r="Q1629" s="48">
        <f>IF(Table2[[#This Row],[Customer Segment]]=Introduction!$D$44,1,0)</f>
        <v>1</v>
      </c>
      <c r="R1629" s="38">
        <v>561.65</v>
      </c>
      <c r="S16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customFormat="1" x14ac:dyDescent="0.2">
      <c r="A1630" s="1" t="s">
        <v>23</v>
      </c>
      <c r="B1630" s="1" t="s">
        <v>14</v>
      </c>
      <c r="C1630" s="1" t="s">
        <v>47</v>
      </c>
      <c r="D1630" s="44">
        <v>0.06</v>
      </c>
      <c r="E1630" s="44">
        <v>3.25</v>
      </c>
      <c r="F1630" s="44">
        <v>49</v>
      </c>
      <c r="G1630" s="44">
        <v>0.56000000000000005</v>
      </c>
      <c r="H1630" s="44">
        <v>10.507999999999999</v>
      </c>
      <c r="I1630" s="49">
        <f>IF(Table2[[#This Row],[Order Priority]]=Introduction!$B$42,1,0)</f>
        <v>0</v>
      </c>
      <c r="J1630" s="49">
        <f>IF(Table2[[#This Row],[Order Priority]]=Introduction!$B$43,1,0)</f>
        <v>0</v>
      </c>
      <c r="K1630" s="49">
        <f>IF(Table2[[#This Row],[Order Priority]]=Introduction!$B$44,1,0)</f>
        <v>1</v>
      </c>
      <c r="L1630" s="49">
        <f>IF(Table2[[#This Row],[Order Priority]]=Introduction!$B$45,1,0)</f>
        <v>0</v>
      </c>
      <c r="M1630" s="49">
        <f>IF(Table2[[#This Row],[Ship Mode]]=Introduction!$C$42,1,0)</f>
        <v>0</v>
      </c>
      <c r="N1630" s="48">
        <f>IF(Table2[[#This Row],[Ship Mode]]=Introduction!$C$44,1,0)</f>
        <v>1</v>
      </c>
      <c r="O1630" s="48">
        <f>IF(Table2[[#This Row],[Customer Segment]]=Introduction!$D$45,1,0)</f>
        <v>0</v>
      </c>
      <c r="P1630" s="48">
        <f>IF(Table2[[#This Row],[Customer Segment]]=Introduction!$D$42,1,0)</f>
        <v>0</v>
      </c>
      <c r="Q1630" s="48">
        <f>IF(Table2[[#This Row],[Customer Segment]]=Introduction!$D$44,1,0)</f>
        <v>1</v>
      </c>
      <c r="R1630" s="41">
        <v>55.6</v>
      </c>
      <c r="S16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customFormat="1" x14ac:dyDescent="0.2">
      <c r="A1631" s="1" t="s">
        <v>23</v>
      </c>
      <c r="B1631" s="1" t="s">
        <v>14</v>
      </c>
      <c r="C1631" s="1" t="s">
        <v>47</v>
      </c>
      <c r="D1631" s="46">
        <v>0.01</v>
      </c>
      <c r="E1631" s="46">
        <v>110.98</v>
      </c>
      <c r="F1631" s="46">
        <v>13.99</v>
      </c>
      <c r="G1631" s="46">
        <v>0.69</v>
      </c>
      <c r="H1631" s="46">
        <v>1448.7309</v>
      </c>
      <c r="I1631" s="49">
        <f>IF(Table2[[#This Row],[Order Priority]]=Introduction!$B$42,1,0)</f>
        <v>0</v>
      </c>
      <c r="J1631" s="49">
        <f>IF(Table2[[#This Row],[Order Priority]]=Introduction!$B$43,1,0)</f>
        <v>0</v>
      </c>
      <c r="K1631" s="49">
        <f>IF(Table2[[#This Row],[Order Priority]]=Introduction!$B$44,1,0)</f>
        <v>1</v>
      </c>
      <c r="L1631" s="49">
        <f>IF(Table2[[#This Row],[Order Priority]]=Introduction!$B$45,1,0)</f>
        <v>0</v>
      </c>
      <c r="M1631" s="49">
        <f>IF(Table2[[#This Row],[Ship Mode]]=Introduction!$C$42,1,0)</f>
        <v>0</v>
      </c>
      <c r="N1631" s="48">
        <f>IF(Table2[[#This Row],[Ship Mode]]=Introduction!$C$44,1,0)</f>
        <v>1</v>
      </c>
      <c r="O1631" s="48">
        <f>IF(Table2[[#This Row],[Customer Segment]]=Introduction!$D$45,1,0)</f>
        <v>0</v>
      </c>
      <c r="P1631" s="48">
        <f>IF(Table2[[#This Row],[Customer Segment]]=Introduction!$D$42,1,0)</f>
        <v>0</v>
      </c>
      <c r="Q1631" s="48">
        <f>IF(Table2[[#This Row],[Customer Segment]]=Introduction!$D$44,1,0)</f>
        <v>1</v>
      </c>
      <c r="R1631" s="38">
        <v>2099.61</v>
      </c>
      <c r="S16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customFormat="1" x14ac:dyDescent="0.2">
      <c r="A1632" s="1" t="s">
        <v>23</v>
      </c>
      <c r="B1632" s="1" t="s">
        <v>63</v>
      </c>
      <c r="C1632" s="1" t="s">
        <v>47</v>
      </c>
      <c r="D1632" s="44">
        <v>0.05</v>
      </c>
      <c r="E1632" s="44">
        <v>3.95</v>
      </c>
      <c r="F1632" s="44">
        <v>2</v>
      </c>
      <c r="G1632" s="44">
        <v>0.53</v>
      </c>
      <c r="H1632" s="44">
        <v>1.004</v>
      </c>
      <c r="I1632" s="49">
        <f>IF(Table2[[#This Row],[Order Priority]]=Introduction!$B$42,1,0)</f>
        <v>0</v>
      </c>
      <c r="J1632" s="49">
        <f>IF(Table2[[#This Row],[Order Priority]]=Introduction!$B$43,1,0)</f>
        <v>0</v>
      </c>
      <c r="K1632" s="49">
        <f>IF(Table2[[#This Row],[Order Priority]]=Introduction!$B$44,1,0)</f>
        <v>1</v>
      </c>
      <c r="L1632" s="49">
        <f>IF(Table2[[#This Row],[Order Priority]]=Introduction!$B$45,1,0)</f>
        <v>0</v>
      </c>
      <c r="M1632" s="49">
        <f>IF(Table2[[#This Row],[Ship Mode]]=Introduction!$C$42,1,0)</f>
        <v>0</v>
      </c>
      <c r="N1632" s="48">
        <f>IF(Table2[[#This Row],[Ship Mode]]=Introduction!$C$44,1,0)</f>
        <v>0</v>
      </c>
      <c r="O1632" s="48">
        <f>IF(Table2[[#This Row],[Customer Segment]]=Introduction!$D$45,1,0)</f>
        <v>0</v>
      </c>
      <c r="P1632" s="48">
        <f>IF(Table2[[#This Row],[Customer Segment]]=Introduction!$D$42,1,0)</f>
        <v>0</v>
      </c>
      <c r="Q1632" s="48">
        <f>IF(Table2[[#This Row],[Customer Segment]]=Introduction!$D$44,1,0)</f>
        <v>1</v>
      </c>
      <c r="R1632" s="41">
        <v>96.6</v>
      </c>
      <c r="S16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customFormat="1" x14ac:dyDescent="0.2">
      <c r="A1633" s="1" t="s">
        <v>23</v>
      </c>
      <c r="B1633" s="1" t="s">
        <v>14</v>
      </c>
      <c r="C1633" s="1" t="s">
        <v>70</v>
      </c>
      <c r="D1633" s="46">
        <v>0.04</v>
      </c>
      <c r="E1633" s="46">
        <v>2.88</v>
      </c>
      <c r="F1633" s="46">
        <v>1.01</v>
      </c>
      <c r="G1633" s="46">
        <v>0.55000000000000004</v>
      </c>
      <c r="H1633" s="46">
        <v>15.246</v>
      </c>
      <c r="I1633" s="49">
        <f>IF(Table2[[#This Row],[Order Priority]]=Introduction!$B$42,1,0)</f>
        <v>0</v>
      </c>
      <c r="J1633" s="49">
        <f>IF(Table2[[#This Row],[Order Priority]]=Introduction!$B$43,1,0)</f>
        <v>0</v>
      </c>
      <c r="K1633" s="49">
        <f>IF(Table2[[#This Row],[Order Priority]]=Introduction!$B$44,1,0)</f>
        <v>1</v>
      </c>
      <c r="L1633" s="49">
        <f>IF(Table2[[#This Row],[Order Priority]]=Introduction!$B$45,1,0)</f>
        <v>0</v>
      </c>
      <c r="M1633" s="49">
        <f>IF(Table2[[#This Row],[Ship Mode]]=Introduction!$C$42,1,0)</f>
        <v>0</v>
      </c>
      <c r="N1633" s="48">
        <f>IF(Table2[[#This Row],[Ship Mode]]=Introduction!$C$44,1,0)</f>
        <v>1</v>
      </c>
      <c r="O1633" s="48">
        <f>IF(Table2[[#This Row],[Customer Segment]]=Introduction!$D$45,1,0)</f>
        <v>0</v>
      </c>
      <c r="P1633" s="48">
        <f>IF(Table2[[#This Row],[Customer Segment]]=Introduction!$D$42,1,0)</f>
        <v>0</v>
      </c>
      <c r="Q1633" s="48">
        <f>IF(Table2[[#This Row],[Customer Segment]]=Introduction!$D$44,1,0)</f>
        <v>0</v>
      </c>
      <c r="R1633" s="38">
        <v>111.92</v>
      </c>
      <c r="S16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customFormat="1" x14ac:dyDescent="0.2">
      <c r="A1634" s="1" t="s">
        <v>46</v>
      </c>
      <c r="B1634" s="1" t="s">
        <v>14</v>
      </c>
      <c r="C1634" s="1" t="s">
        <v>47</v>
      </c>
      <c r="D1634" s="44">
        <v>0.05</v>
      </c>
      <c r="E1634" s="44">
        <v>120.98</v>
      </c>
      <c r="F1634" s="44">
        <v>9.07</v>
      </c>
      <c r="G1634" s="44">
        <v>0.35</v>
      </c>
      <c r="H1634" s="44">
        <v>881.04719999999998</v>
      </c>
      <c r="I1634" s="49">
        <f>IF(Table2[[#This Row],[Order Priority]]=Introduction!$B$42,1,0)</f>
        <v>0</v>
      </c>
      <c r="J1634" s="49">
        <f>IF(Table2[[#This Row],[Order Priority]]=Introduction!$B$43,1,0)</f>
        <v>0</v>
      </c>
      <c r="K1634" s="49">
        <f>IF(Table2[[#This Row],[Order Priority]]=Introduction!$B$44,1,0)</f>
        <v>0</v>
      </c>
      <c r="L1634" s="49">
        <f>IF(Table2[[#This Row],[Order Priority]]=Introduction!$B$45,1,0)</f>
        <v>0</v>
      </c>
      <c r="M1634" s="49">
        <f>IF(Table2[[#This Row],[Ship Mode]]=Introduction!$C$42,1,0)</f>
        <v>0</v>
      </c>
      <c r="N1634" s="48">
        <f>IF(Table2[[#This Row],[Ship Mode]]=Introduction!$C$44,1,0)</f>
        <v>1</v>
      </c>
      <c r="O1634" s="48">
        <f>IF(Table2[[#This Row],[Customer Segment]]=Introduction!$D$45,1,0)</f>
        <v>0</v>
      </c>
      <c r="P1634" s="48">
        <f>IF(Table2[[#This Row],[Customer Segment]]=Introduction!$D$42,1,0)</f>
        <v>0</v>
      </c>
      <c r="Q1634" s="48">
        <f>IF(Table2[[#This Row],[Customer Segment]]=Introduction!$D$44,1,0)</f>
        <v>1</v>
      </c>
      <c r="R1634" s="41">
        <v>1276.8800000000001</v>
      </c>
      <c r="S16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customFormat="1" x14ac:dyDescent="0.2">
      <c r="A1635" s="1" t="s">
        <v>1</v>
      </c>
      <c r="B1635" s="1" t="s">
        <v>14</v>
      </c>
      <c r="C1635" s="1" t="s">
        <v>70</v>
      </c>
      <c r="D1635" s="46">
        <v>0.04</v>
      </c>
      <c r="E1635" s="46">
        <v>3.68</v>
      </c>
      <c r="F1635" s="46">
        <v>1.32</v>
      </c>
      <c r="G1635" s="46">
        <v>0.83</v>
      </c>
      <c r="H1635" s="46">
        <v>300.92579999999998</v>
      </c>
      <c r="I1635" s="49">
        <f>IF(Table2[[#This Row],[Order Priority]]=Introduction!$B$42,1,0)</f>
        <v>1</v>
      </c>
      <c r="J1635" s="49">
        <f>IF(Table2[[#This Row],[Order Priority]]=Introduction!$B$43,1,0)</f>
        <v>0</v>
      </c>
      <c r="K1635" s="49">
        <f>IF(Table2[[#This Row],[Order Priority]]=Introduction!$B$44,1,0)</f>
        <v>0</v>
      </c>
      <c r="L1635" s="49">
        <f>IF(Table2[[#This Row],[Order Priority]]=Introduction!$B$45,1,0)</f>
        <v>0</v>
      </c>
      <c r="M1635" s="49">
        <f>IF(Table2[[#This Row],[Ship Mode]]=Introduction!$C$42,1,0)</f>
        <v>0</v>
      </c>
      <c r="N1635" s="48">
        <f>IF(Table2[[#This Row],[Ship Mode]]=Introduction!$C$44,1,0)</f>
        <v>1</v>
      </c>
      <c r="O1635" s="48">
        <f>IF(Table2[[#This Row],[Customer Segment]]=Introduction!$D$45,1,0)</f>
        <v>0</v>
      </c>
      <c r="P1635" s="48">
        <f>IF(Table2[[#This Row],[Customer Segment]]=Introduction!$D$42,1,0)</f>
        <v>0</v>
      </c>
      <c r="Q1635" s="48">
        <f>IF(Table2[[#This Row],[Customer Segment]]=Introduction!$D$44,1,0)</f>
        <v>0</v>
      </c>
      <c r="R1635" s="38">
        <v>41.29</v>
      </c>
      <c r="S16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customFormat="1" x14ac:dyDescent="0.2">
      <c r="A1636" s="1" t="s">
        <v>13</v>
      </c>
      <c r="B1636" s="1" t="s">
        <v>63</v>
      </c>
      <c r="C1636" s="1" t="s">
        <v>70</v>
      </c>
      <c r="D1636" s="44">
        <v>0.05</v>
      </c>
      <c r="E1636" s="44">
        <v>4.71</v>
      </c>
      <c r="F1636" s="44">
        <v>0.7</v>
      </c>
      <c r="G1636" s="44">
        <v>0.8</v>
      </c>
      <c r="H1636" s="44">
        <v>-2.3759999999999999</v>
      </c>
      <c r="I1636" s="49">
        <f>IF(Table2[[#This Row],[Order Priority]]=Introduction!$B$42,1,0)</f>
        <v>0</v>
      </c>
      <c r="J1636" s="49">
        <f>IF(Table2[[#This Row],[Order Priority]]=Introduction!$B$43,1,0)</f>
        <v>1</v>
      </c>
      <c r="K1636" s="49">
        <f>IF(Table2[[#This Row],[Order Priority]]=Introduction!$B$44,1,0)</f>
        <v>0</v>
      </c>
      <c r="L1636" s="49">
        <f>IF(Table2[[#This Row],[Order Priority]]=Introduction!$B$45,1,0)</f>
        <v>0</v>
      </c>
      <c r="M1636" s="49">
        <f>IF(Table2[[#This Row],[Ship Mode]]=Introduction!$C$42,1,0)</f>
        <v>0</v>
      </c>
      <c r="N1636" s="48">
        <f>IF(Table2[[#This Row],[Ship Mode]]=Introduction!$C$44,1,0)</f>
        <v>0</v>
      </c>
      <c r="O1636" s="48">
        <f>IF(Table2[[#This Row],[Customer Segment]]=Introduction!$D$45,1,0)</f>
        <v>0</v>
      </c>
      <c r="P1636" s="48">
        <f>IF(Table2[[#This Row],[Customer Segment]]=Introduction!$D$42,1,0)</f>
        <v>0</v>
      </c>
      <c r="Q1636" s="48">
        <f>IF(Table2[[#This Row],[Customer Segment]]=Introduction!$D$44,1,0)</f>
        <v>0</v>
      </c>
      <c r="R1636" s="41">
        <v>12.16</v>
      </c>
      <c r="S16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customFormat="1" x14ac:dyDescent="0.2">
      <c r="A1637" s="1" t="s">
        <v>13</v>
      </c>
      <c r="B1637" s="1" t="s">
        <v>63</v>
      </c>
      <c r="C1637" s="1" t="s">
        <v>70</v>
      </c>
      <c r="D1637" s="46">
        <v>0.04</v>
      </c>
      <c r="E1637" s="46">
        <v>55.99</v>
      </c>
      <c r="F1637" s="46">
        <v>1.25</v>
      </c>
      <c r="G1637" s="46">
        <v>0.35</v>
      </c>
      <c r="H1637" s="46">
        <v>-18.3216</v>
      </c>
      <c r="I1637" s="49">
        <f>IF(Table2[[#This Row],[Order Priority]]=Introduction!$B$42,1,0)</f>
        <v>0</v>
      </c>
      <c r="J1637" s="49">
        <f>IF(Table2[[#This Row],[Order Priority]]=Introduction!$B$43,1,0)</f>
        <v>1</v>
      </c>
      <c r="K1637" s="49">
        <f>IF(Table2[[#This Row],[Order Priority]]=Introduction!$B$44,1,0)</f>
        <v>0</v>
      </c>
      <c r="L1637" s="49">
        <f>IF(Table2[[#This Row],[Order Priority]]=Introduction!$B$45,1,0)</f>
        <v>0</v>
      </c>
      <c r="M1637" s="49">
        <f>IF(Table2[[#This Row],[Ship Mode]]=Introduction!$C$42,1,0)</f>
        <v>0</v>
      </c>
      <c r="N1637" s="48">
        <f>IF(Table2[[#This Row],[Ship Mode]]=Introduction!$C$44,1,0)</f>
        <v>0</v>
      </c>
      <c r="O1637" s="48">
        <f>IF(Table2[[#This Row],[Customer Segment]]=Introduction!$D$45,1,0)</f>
        <v>0</v>
      </c>
      <c r="P1637" s="48">
        <f>IF(Table2[[#This Row],[Customer Segment]]=Introduction!$D$42,1,0)</f>
        <v>0</v>
      </c>
      <c r="Q1637" s="48">
        <f>IF(Table2[[#This Row],[Customer Segment]]=Introduction!$D$44,1,0)</f>
        <v>0</v>
      </c>
      <c r="R1637" s="38">
        <v>147.56</v>
      </c>
      <c r="S16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customFormat="1" x14ac:dyDescent="0.2">
      <c r="A1638" s="1" t="s">
        <v>13</v>
      </c>
      <c r="B1638" s="1" t="s">
        <v>2</v>
      </c>
      <c r="C1638" s="1" t="s">
        <v>15</v>
      </c>
      <c r="D1638" s="44">
        <v>0.03</v>
      </c>
      <c r="E1638" s="44">
        <v>120.98</v>
      </c>
      <c r="F1638" s="44">
        <v>30</v>
      </c>
      <c r="G1638" s="44">
        <v>0.64</v>
      </c>
      <c r="H1638" s="44">
        <v>638.02800000000002</v>
      </c>
      <c r="I1638" s="49">
        <f>IF(Table2[[#This Row],[Order Priority]]=Introduction!$B$42,1,0)</f>
        <v>0</v>
      </c>
      <c r="J1638" s="49">
        <f>IF(Table2[[#This Row],[Order Priority]]=Introduction!$B$43,1,0)</f>
        <v>1</v>
      </c>
      <c r="K1638" s="49">
        <f>IF(Table2[[#This Row],[Order Priority]]=Introduction!$B$44,1,0)</f>
        <v>0</v>
      </c>
      <c r="L1638" s="49">
        <f>IF(Table2[[#This Row],[Order Priority]]=Introduction!$B$45,1,0)</f>
        <v>0</v>
      </c>
      <c r="M1638" s="49">
        <f>IF(Table2[[#This Row],[Ship Mode]]=Introduction!$C$42,1,0)</f>
        <v>1</v>
      </c>
      <c r="N1638" s="48">
        <f>IF(Table2[[#This Row],[Ship Mode]]=Introduction!$C$44,1,0)</f>
        <v>0</v>
      </c>
      <c r="O1638" s="48">
        <f>IF(Table2[[#This Row],[Customer Segment]]=Introduction!$D$45,1,0)</f>
        <v>0</v>
      </c>
      <c r="P1638" s="48">
        <f>IF(Table2[[#This Row],[Customer Segment]]=Introduction!$D$42,1,0)</f>
        <v>1</v>
      </c>
      <c r="Q1638" s="48">
        <f>IF(Table2[[#This Row],[Customer Segment]]=Introduction!$D$44,1,0)</f>
        <v>0</v>
      </c>
      <c r="R1638" s="41">
        <v>1894.45</v>
      </c>
      <c r="S16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customFormat="1" x14ac:dyDescent="0.2">
      <c r="A1639" s="1" t="s">
        <v>13</v>
      </c>
      <c r="B1639" s="1" t="s">
        <v>14</v>
      </c>
      <c r="C1639" s="1" t="s">
        <v>15</v>
      </c>
      <c r="D1639" s="46">
        <v>0.01</v>
      </c>
      <c r="E1639" s="46">
        <v>15.68</v>
      </c>
      <c r="F1639" s="46">
        <v>3.73</v>
      </c>
      <c r="G1639" s="46">
        <v>0.46</v>
      </c>
      <c r="H1639" s="46">
        <v>138.49680000000001</v>
      </c>
      <c r="I1639" s="49">
        <f>IF(Table2[[#This Row],[Order Priority]]=Introduction!$B$42,1,0)</f>
        <v>0</v>
      </c>
      <c r="J1639" s="49">
        <f>IF(Table2[[#This Row],[Order Priority]]=Introduction!$B$43,1,0)</f>
        <v>1</v>
      </c>
      <c r="K1639" s="49">
        <f>IF(Table2[[#This Row],[Order Priority]]=Introduction!$B$44,1,0)</f>
        <v>0</v>
      </c>
      <c r="L1639" s="49">
        <f>IF(Table2[[#This Row],[Order Priority]]=Introduction!$B$45,1,0)</f>
        <v>0</v>
      </c>
      <c r="M1639" s="49">
        <f>IF(Table2[[#This Row],[Ship Mode]]=Introduction!$C$42,1,0)</f>
        <v>0</v>
      </c>
      <c r="N1639" s="48">
        <f>IF(Table2[[#This Row],[Ship Mode]]=Introduction!$C$44,1,0)</f>
        <v>1</v>
      </c>
      <c r="O1639" s="48">
        <f>IF(Table2[[#This Row],[Customer Segment]]=Introduction!$D$45,1,0)</f>
        <v>0</v>
      </c>
      <c r="P1639" s="48">
        <f>IF(Table2[[#This Row],[Customer Segment]]=Introduction!$D$42,1,0)</f>
        <v>1</v>
      </c>
      <c r="Q1639" s="48">
        <f>IF(Table2[[#This Row],[Customer Segment]]=Introduction!$D$44,1,0)</f>
        <v>0</v>
      </c>
      <c r="R1639" s="38">
        <v>200.72</v>
      </c>
      <c r="S16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customFormat="1" x14ac:dyDescent="0.2">
      <c r="A1640" s="1" t="s">
        <v>23</v>
      </c>
      <c r="B1640" s="1" t="s">
        <v>14</v>
      </c>
      <c r="C1640" s="1" t="s">
        <v>15</v>
      </c>
      <c r="D1640" s="44">
        <v>0.09</v>
      </c>
      <c r="E1640" s="44">
        <v>6.84</v>
      </c>
      <c r="F1640" s="44">
        <v>8.3699999999999992</v>
      </c>
      <c r="G1640" s="44">
        <v>0.57999999999999996</v>
      </c>
      <c r="H1640" s="44">
        <v>-88.584999999999994</v>
      </c>
      <c r="I1640" s="49">
        <f>IF(Table2[[#This Row],[Order Priority]]=Introduction!$B$42,1,0)</f>
        <v>0</v>
      </c>
      <c r="J1640" s="49">
        <f>IF(Table2[[#This Row],[Order Priority]]=Introduction!$B$43,1,0)</f>
        <v>0</v>
      </c>
      <c r="K1640" s="49">
        <f>IF(Table2[[#This Row],[Order Priority]]=Introduction!$B$44,1,0)</f>
        <v>1</v>
      </c>
      <c r="L1640" s="49">
        <f>IF(Table2[[#This Row],[Order Priority]]=Introduction!$B$45,1,0)</f>
        <v>0</v>
      </c>
      <c r="M1640" s="49">
        <f>IF(Table2[[#This Row],[Ship Mode]]=Introduction!$C$42,1,0)</f>
        <v>0</v>
      </c>
      <c r="N1640" s="48">
        <f>IF(Table2[[#This Row],[Ship Mode]]=Introduction!$C$44,1,0)</f>
        <v>1</v>
      </c>
      <c r="O1640" s="48">
        <f>IF(Table2[[#This Row],[Customer Segment]]=Introduction!$D$45,1,0)</f>
        <v>0</v>
      </c>
      <c r="P1640" s="48">
        <f>IF(Table2[[#This Row],[Customer Segment]]=Introduction!$D$42,1,0)</f>
        <v>1</v>
      </c>
      <c r="Q1640" s="48">
        <f>IF(Table2[[#This Row],[Customer Segment]]=Introduction!$D$44,1,0)</f>
        <v>0</v>
      </c>
      <c r="R1640" s="41">
        <v>87.1</v>
      </c>
      <c r="S16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customFormat="1" x14ac:dyDescent="0.2">
      <c r="A1641" s="1" t="s">
        <v>23</v>
      </c>
      <c r="B1641" s="1" t="s">
        <v>63</v>
      </c>
      <c r="C1641" s="1" t="s">
        <v>15</v>
      </c>
      <c r="D1641" s="46">
        <v>7.0000000000000007E-2</v>
      </c>
      <c r="E1641" s="46">
        <v>48.91</v>
      </c>
      <c r="F1641" s="46">
        <v>35</v>
      </c>
      <c r="G1641" s="46">
        <v>0.83</v>
      </c>
      <c r="H1641" s="46">
        <v>-485.68</v>
      </c>
      <c r="I1641" s="49">
        <f>IF(Table2[[#This Row],[Order Priority]]=Introduction!$B$42,1,0)</f>
        <v>0</v>
      </c>
      <c r="J1641" s="49">
        <f>IF(Table2[[#This Row],[Order Priority]]=Introduction!$B$43,1,0)</f>
        <v>0</v>
      </c>
      <c r="K1641" s="49">
        <f>IF(Table2[[#This Row],[Order Priority]]=Introduction!$B$44,1,0)</f>
        <v>1</v>
      </c>
      <c r="L1641" s="49">
        <f>IF(Table2[[#This Row],[Order Priority]]=Introduction!$B$45,1,0)</f>
        <v>0</v>
      </c>
      <c r="M1641" s="49">
        <f>IF(Table2[[#This Row],[Ship Mode]]=Introduction!$C$42,1,0)</f>
        <v>0</v>
      </c>
      <c r="N1641" s="48">
        <f>IF(Table2[[#This Row],[Ship Mode]]=Introduction!$C$44,1,0)</f>
        <v>0</v>
      </c>
      <c r="O1641" s="48">
        <f>IF(Table2[[#This Row],[Customer Segment]]=Introduction!$D$45,1,0)</f>
        <v>0</v>
      </c>
      <c r="P1641" s="48">
        <f>IF(Table2[[#This Row],[Customer Segment]]=Introduction!$D$42,1,0)</f>
        <v>1</v>
      </c>
      <c r="Q1641" s="48">
        <f>IF(Table2[[#This Row],[Customer Segment]]=Introduction!$D$44,1,0)</f>
        <v>0</v>
      </c>
      <c r="R1641" s="38">
        <v>736.86</v>
      </c>
      <c r="S16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customFormat="1" x14ac:dyDescent="0.2">
      <c r="A1642" s="1" t="s">
        <v>92</v>
      </c>
      <c r="B1642" s="1" t="s">
        <v>14</v>
      </c>
      <c r="C1642" s="1" t="s">
        <v>3</v>
      </c>
      <c r="D1642" s="44">
        <v>0.03</v>
      </c>
      <c r="E1642" s="44">
        <v>15.31</v>
      </c>
      <c r="F1642" s="44">
        <v>8.7799999999999994</v>
      </c>
      <c r="G1642" s="44">
        <v>0.56999999999999995</v>
      </c>
      <c r="H1642" s="44">
        <v>-57.56</v>
      </c>
      <c r="I1642" s="49">
        <f>IF(Table2[[#This Row],[Order Priority]]=Introduction!$B$42,1,0)</f>
        <v>0</v>
      </c>
      <c r="J1642" s="49">
        <f>IF(Table2[[#This Row],[Order Priority]]=Introduction!$B$43,1,0)</f>
        <v>0</v>
      </c>
      <c r="K1642" s="49">
        <f>IF(Table2[[#This Row],[Order Priority]]=Introduction!$B$44,1,0)</f>
        <v>0</v>
      </c>
      <c r="L1642" s="49">
        <f>IF(Table2[[#This Row],[Order Priority]]=Introduction!$B$45,1,0)</f>
        <v>1</v>
      </c>
      <c r="M1642" s="49">
        <f>IF(Table2[[#This Row],[Ship Mode]]=Introduction!$C$42,1,0)</f>
        <v>0</v>
      </c>
      <c r="N1642" s="48">
        <f>IF(Table2[[#This Row],[Ship Mode]]=Introduction!$C$44,1,0)</f>
        <v>1</v>
      </c>
      <c r="O1642" s="48">
        <f>IF(Table2[[#This Row],[Customer Segment]]=Introduction!$D$45,1,0)</f>
        <v>1</v>
      </c>
      <c r="P1642" s="48">
        <f>IF(Table2[[#This Row],[Customer Segment]]=Introduction!$D$42,1,0)</f>
        <v>0</v>
      </c>
      <c r="Q1642" s="48">
        <f>IF(Table2[[#This Row],[Customer Segment]]=Introduction!$D$44,1,0)</f>
        <v>0</v>
      </c>
      <c r="R1642" s="41">
        <v>194.08</v>
      </c>
      <c r="S16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customFormat="1" x14ac:dyDescent="0.2">
      <c r="A1643" s="1" t="s">
        <v>92</v>
      </c>
      <c r="B1643" s="1" t="s">
        <v>14</v>
      </c>
      <c r="C1643" s="1" t="s">
        <v>70</v>
      </c>
      <c r="D1643" s="46">
        <v>7.0000000000000007E-2</v>
      </c>
      <c r="E1643" s="46">
        <v>39.479999999999997</v>
      </c>
      <c r="F1643" s="46">
        <v>1.99</v>
      </c>
      <c r="G1643" s="46">
        <v>0.54</v>
      </c>
      <c r="H1643" s="46">
        <v>322.25069999999999</v>
      </c>
      <c r="I1643" s="49">
        <f>IF(Table2[[#This Row],[Order Priority]]=Introduction!$B$42,1,0)</f>
        <v>0</v>
      </c>
      <c r="J1643" s="49">
        <f>IF(Table2[[#This Row],[Order Priority]]=Introduction!$B$43,1,0)</f>
        <v>0</v>
      </c>
      <c r="K1643" s="49">
        <f>IF(Table2[[#This Row],[Order Priority]]=Introduction!$B$44,1,0)</f>
        <v>0</v>
      </c>
      <c r="L1643" s="49">
        <f>IF(Table2[[#This Row],[Order Priority]]=Introduction!$B$45,1,0)</f>
        <v>1</v>
      </c>
      <c r="M1643" s="49">
        <f>IF(Table2[[#This Row],[Ship Mode]]=Introduction!$C$42,1,0)</f>
        <v>0</v>
      </c>
      <c r="N1643" s="48">
        <f>IF(Table2[[#This Row],[Ship Mode]]=Introduction!$C$44,1,0)</f>
        <v>1</v>
      </c>
      <c r="O1643" s="48">
        <f>IF(Table2[[#This Row],[Customer Segment]]=Introduction!$D$45,1,0)</f>
        <v>0</v>
      </c>
      <c r="P1643" s="48">
        <f>IF(Table2[[#This Row],[Customer Segment]]=Introduction!$D$42,1,0)</f>
        <v>0</v>
      </c>
      <c r="Q1643" s="48">
        <f>IF(Table2[[#This Row],[Customer Segment]]=Introduction!$D$44,1,0)</f>
        <v>0</v>
      </c>
      <c r="R1643" s="38">
        <v>467.03</v>
      </c>
      <c r="S16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customFormat="1" x14ac:dyDescent="0.2">
      <c r="A1644" s="1" t="s">
        <v>46</v>
      </c>
      <c r="B1644" s="1" t="s">
        <v>14</v>
      </c>
      <c r="C1644" s="1" t="s">
        <v>70</v>
      </c>
      <c r="D1644" s="44">
        <v>0.04</v>
      </c>
      <c r="E1644" s="44">
        <v>9.11</v>
      </c>
      <c r="F1644" s="44">
        <v>2.25</v>
      </c>
      <c r="G1644" s="44">
        <v>0.52</v>
      </c>
      <c r="H1644" s="44">
        <v>-3.496</v>
      </c>
      <c r="I1644" s="49">
        <f>IF(Table2[[#This Row],[Order Priority]]=Introduction!$B$42,1,0)</f>
        <v>0</v>
      </c>
      <c r="J1644" s="49">
        <f>IF(Table2[[#This Row],[Order Priority]]=Introduction!$B$43,1,0)</f>
        <v>0</v>
      </c>
      <c r="K1644" s="49">
        <f>IF(Table2[[#This Row],[Order Priority]]=Introduction!$B$44,1,0)</f>
        <v>0</v>
      </c>
      <c r="L1644" s="49">
        <f>IF(Table2[[#This Row],[Order Priority]]=Introduction!$B$45,1,0)</f>
        <v>0</v>
      </c>
      <c r="M1644" s="49">
        <f>IF(Table2[[#This Row],[Ship Mode]]=Introduction!$C$42,1,0)</f>
        <v>0</v>
      </c>
      <c r="N1644" s="48">
        <f>IF(Table2[[#This Row],[Ship Mode]]=Introduction!$C$44,1,0)</f>
        <v>1</v>
      </c>
      <c r="O1644" s="48">
        <f>IF(Table2[[#This Row],[Customer Segment]]=Introduction!$D$45,1,0)</f>
        <v>0</v>
      </c>
      <c r="P1644" s="48">
        <f>IF(Table2[[#This Row],[Customer Segment]]=Introduction!$D$42,1,0)</f>
        <v>0</v>
      </c>
      <c r="Q1644" s="48">
        <f>IF(Table2[[#This Row],[Customer Segment]]=Introduction!$D$44,1,0)</f>
        <v>0</v>
      </c>
      <c r="R1644" s="41">
        <v>18.59</v>
      </c>
      <c r="S16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customFormat="1" x14ac:dyDescent="0.2">
      <c r="A1645" s="1" t="s">
        <v>46</v>
      </c>
      <c r="B1645" s="1" t="s">
        <v>14</v>
      </c>
      <c r="C1645" s="1" t="s">
        <v>70</v>
      </c>
      <c r="D1645" s="46">
        <v>7.0000000000000007E-2</v>
      </c>
      <c r="E1645" s="46">
        <v>64.650000000000006</v>
      </c>
      <c r="F1645" s="46">
        <v>35</v>
      </c>
      <c r="G1645" s="46">
        <v>0.8</v>
      </c>
      <c r="H1645" s="46">
        <v>-717.072</v>
      </c>
      <c r="I1645" s="49">
        <f>IF(Table2[[#This Row],[Order Priority]]=Introduction!$B$42,1,0)</f>
        <v>0</v>
      </c>
      <c r="J1645" s="49">
        <f>IF(Table2[[#This Row],[Order Priority]]=Introduction!$B$43,1,0)</f>
        <v>0</v>
      </c>
      <c r="K1645" s="49">
        <f>IF(Table2[[#This Row],[Order Priority]]=Introduction!$B$44,1,0)</f>
        <v>0</v>
      </c>
      <c r="L1645" s="49">
        <f>IF(Table2[[#This Row],[Order Priority]]=Introduction!$B$45,1,0)</f>
        <v>0</v>
      </c>
      <c r="M1645" s="49">
        <f>IF(Table2[[#This Row],[Ship Mode]]=Introduction!$C$42,1,0)</f>
        <v>0</v>
      </c>
      <c r="N1645" s="48">
        <f>IF(Table2[[#This Row],[Ship Mode]]=Introduction!$C$44,1,0)</f>
        <v>1</v>
      </c>
      <c r="O1645" s="48">
        <f>IF(Table2[[#This Row],[Customer Segment]]=Introduction!$D$45,1,0)</f>
        <v>0</v>
      </c>
      <c r="P1645" s="48">
        <f>IF(Table2[[#This Row],[Customer Segment]]=Introduction!$D$42,1,0)</f>
        <v>0</v>
      </c>
      <c r="Q1645" s="48">
        <f>IF(Table2[[#This Row],[Customer Segment]]=Introduction!$D$44,1,0)</f>
        <v>0</v>
      </c>
      <c r="R1645" s="38">
        <v>834.08</v>
      </c>
      <c r="S16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customFormat="1" x14ac:dyDescent="0.2">
      <c r="A1646" s="1" t="s">
        <v>46</v>
      </c>
      <c r="B1646" s="1" t="s">
        <v>14</v>
      </c>
      <c r="C1646" s="1" t="s">
        <v>15</v>
      </c>
      <c r="D1646" s="44">
        <v>0.06</v>
      </c>
      <c r="E1646" s="44">
        <v>2.89</v>
      </c>
      <c r="F1646" s="44">
        <v>0.99</v>
      </c>
      <c r="G1646" s="44">
        <v>0.38</v>
      </c>
      <c r="H1646" s="44">
        <v>-2.0097</v>
      </c>
      <c r="I1646" s="49">
        <f>IF(Table2[[#This Row],[Order Priority]]=Introduction!$B$42,1,0)</f>
        <v>0</v>
      </c>
      <c r="J1646" s="49">
        <f>IF(Table2[[#This Row],[Order Priority]]=Introduction!$B$43,1,0)</f>
        <v>0</v>
      </c>
      <c r="K1646" s="49">
        <f>IF(Table2[[#This Row],[Order Priority]]=Introduction!$B$44,1,0)</f>
        <v>0</v>
      </c>
      <c r="L1646" s="49">
        <f>IF(Table2[[#This Row],[Order Priority]]=Introduction!$B$45,1,0)</f>
        <v>0</v>
      </c>
      <c r="M1646" s="49">
        <f>IF(Table2[[#This Row],[Ship Mode]]=Introduction!$C$42,1,0)</f>
        <v>0</v>
      </c>
      <c r="N1646" s="48">
        <f>IF(Table2[[#This Row],[Ship Mode]]=Introduction!$C$44,1,0)</f>
        <v>1</v>
      </c>
      <c r="O1646" s="48">
        <f>IF(Table2[[#This Row],[Customer Segment]]=Introduction!$D$45,1,0)</f>
        <v>0</v>
      </c>
      <c r="P1646" s="48">
        <f>IF(Table2[[#This Row],[Customer Segment]]=Introduction!$D$42,1,0)</f>
        <v>1</v>
      </c>
      <c r="Q1646" s="48">
        <f>IF(Table2[[#This Row],[Customer Segment]]=Introduction!$D$44,1,0)</f>
        <v>0</v>
      </c>
      <c r="R1646" s="41">
        <v>16.670000000000002</v>
      </c>
      <c r="S16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customFormat="1" x14ac:dyDescent="0.2">
      <c r="A1647" s="1" t="s">
        <v>46</v>
      </c>
      <c r="B1647" s="1" t="s">
        <v>14</v>
      </c>
      <c r="C1647" s="1" t="s">
        <v>15</v>
      </c>
      <c r="D1647" s="46">
        <v>0.08</v>
      </c>
      <c r="E1647" s="46">
        <v>22.84</v>
      </c>
      <c r="F1647" s="46">
        <v>11.54</v>
      </c>
      <c r="G1647" s="46">
        <v>0.39</v>
      </c>
      <c r="H1647" s="46">
        <v>-477.37200000000001</v>
      </c>
      <c r="I1647" s="49">
        <f>IF(Table2[[#This Row],[Order Priority]]=Introduction!$B$42,1,0)</f>
        <v>0</v>
      </c>
      <c r="J1647" s="49">
        <f>IF(Table2[[#This Row],[Order Priority]]=Introduction!$B$43,1,0)</f>
        <v>0</v>
      </c>
      <c r="K1647" s="49">
        <f>IF(Table2[[#This Row],[Order Priority]]=Introduction!$B$44,1,0)</f>
        <v>0</v>
      </c>
      <c r="L1647" s="49">
        <f>IF(Table2[[#This Row],[Order Priority]]=Introduction!$B$45,1,0)</f>
        <v>0</v>
      </c>
      <c r="M1647" s="49">
        <f>IF(Table2[[#This Row],[Ship Mode]]=Introduction!$C$42,1,0)</f>
        <v>0</v>
      </c>
      <c r="N1647" s="48">
        <f>IF(Table2[[#This Row],[Ship Mode]]=Introduction!$C$44,1,0)</f>
        <v>1</v>
      </c>
      <c r="O1647" s="48">
        <f>IF(Table2[[#This Row],[Customer Segment]]=Introduction!$D$45,1,0)</f>
        <v>0</v>
      </c>
      <c r="P1647" s="48">
        <f>IF(Table2[[#This Row],[Customer Segment]]=Introduction!$D$42,1,0)</f>
        <v>1</v>
      </c>
      <c r="Q1647" s="48">
        <f>IF(Table2[[#This Row],[Customer Segment]]=Introduction!$D$44,1,0)</f>
        <v>0</v>
      </c>
      <c r="R1647" s="38">
        <v>195.16</v>
      </c>
      <c r="S16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customFormat="1" x14ac:dyDescent="0.2">
      <c r="A1648" s="1" t="s">
        <v>46</v>
      </c>
      <c r="B1648" s="1" t="s">
        <v>14</v>
      </c>
      <c r="C1648" s="1" t="s">
        <v>70</v>
      </c>
      <c r="D1648" s="44">
        <v>0.09</v>
      </c>
      <c r="E1648" s="44">
        <v>95.43</v>
      </c>
      <c r="F1648" s="44">
        <v>19.989999999999998</v>
      </c>
      <c r="G1648" s="44">
        <v>0.79</v>
      </c>
      <c r="H1648" s="44">
        <v>-143.23500000000001</v>
      </c>
      <c r="I1648" s="49">
        <f>IF(Table2[[#This Row],[Order Priority]]=Introduction!$B$42,1,0)</f>
        <v>0</v>
      </c>
      <c r="J1648" s="49">
        <f>IF(Table2[[#This Row],[Order Priority]]=Introduction!$B$43,1,0)</f>
        <v>0</v>
      </c>
      <c r="K1648" s="49">
        <f>IF(Table2[[#This Row],[Order Priority]]=Introduction!$B$44,1,0)</f>
        <v>0</v>
      </c>
      <c r="L1648" s="49">
        <f>IF(Table2[[#This Row],[Order Priority]]=Introduction!$B$45,1,0)</f>
        <v>0</v>
      </c>
      <c r="M1648" s="49">
        <f>IF(Table2[[#This Row],[Ship Mode]]=Introduction!$C$42,1,0)</f>
        <v>0</v>
      </c>
      <c r="N1648" s="48">
        <f>IF(Table2[[#This Row],[Ship Mode]]=Introduction!$C$44,1,0)</f>
        <v>1</v>
      </c>
      <c r="O1648" s="48">
        <f>IF(Table2[[#This Row],[Customer Segment]]=Introduction!$D$45,1,0)</f>
        <v>0</v>
      </c>
      <c r="P1648" s="48">
        <f>IF(Table2[[#This Row],[Customer Segment]]=Introduction!$D$42,1,0)</f>
        <v>0</v>
      </c>
      <c r="Q1648" s="48">
        <f>IF(Table2[[#This Row],[Customer Segment]]=Introduction!$D$44,1,0)</f>
        <v>0</v>
      </c>
      <c r="R1648" s="41">
        <v>2053.6</v>
      </c>
      <c r="S16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customFormat="1" x14ac:dyDescent="0.2">
      <c r="A1649" s="1" t="s">
        <v>46</v>
      </c>
      <c r="B1649" s="1" t="s">
        <v>14</v>
      </c>
      <c r="C1649" s="1" t="s">
        <v>70</v>
      </c>
      <c r="D1649" s="46">
        <v>0.06</v>
      </c>
      <c r="E1649" s="46">
        <v>2.2799999999999998</v>
      </c>
      <c r="F1649" s="46">
        <v>5.2</v>
      </c>
      <c r="G1649" s="46">
        <v>0.41</v>
      </c>
      <c r="H1649" s="46">
        <v>-2002.6314</v>
      </c>
      <c r="I1649" s="49">
        <f>IF(Table2[[#This Row],[Order Priority]]=Introduction!$B$42,1,0)</f>
        <v>0</v>
      </c>
      <c r="J1649" s="49">
        <f>IF(Table2[[#This Row],[Order Priority]]=Introduction!$B$43,1,0)</f>
        <v>0</v>
      </c>
      <c r="K1649" s="49">
        <f>IF(Table2[[#This Row],[Order Priority]]=Introduction!$B$44,1,0)</f>
        <v>0</v>
      </c>
      <c r="L1649" s="49">
        <f>IF(Table2[[#This Row],[Order Priority]]=Introduction!$B$45,1,0)</f>
        <v>0</v>
      </c>
      <c r="M1649" s="49">
        <f>IF(Table2[[#This Row],[Ship Mode]]=Introduction!$C$42,1,0)</f>
        <v>0</v>
      </c>
      <c r="N1649" s="48">
        <f>IF(Table2[[#This Row],[Ship Mode]]=Introduction!$C$44,1,0)</f>
        <v>1</v>
      </c>
      <c r="O1649" s="48">
        <f>IF(Table2[[#This Row],[Customer Segment]]=Introduction!$D$45,1,0)</f>
        <v>0</v>
      </c>
      <c r="P1649" s="48">
        <f>IF(Table2[[#This Row],[Customer Segment]]=Introduction!$D$42,1,0)</f>
        <v>0</v>
      </c>
      <c r="Q1649" s="48">
        <f>IF(Table2[[#This Row],[Customer Segment]]=Introduction!$D$44,1,0)</f>
        <v>0</v>
      </c>
      <c r="R1649" s="38">
        <v>30.47</v>
      </c>
      <c r="S16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customFormat="1" x14ac:dyDescent="0.2">
      <c r="A1650" s="1" t="s">
        <v>1</v>
      </c>
      <c r="B1650" s="1" t="s">
        <v>14</v>
      </c>
      <c r="C1650" s="1" t="s">
        <v>3</v>
      </c>
      <c r="D1650" s="44">
        <v>0.03</v>
      </c>
      <c r="E1650" s="44">
        <v>22.84</v>
      </c>
      <c r="F1650" s="44">
        <v>11.54</v>
      </c>
      <c r="G1650" s="44">
        <v>0.39</v>
      </c>
      <c r="H1650" s="44">
        <v>91.956000000000003</v>
      </c>
      <c r="I1650" s="49">
        <f>IF(Table2[[#This Row],[Order Priority]]=Introduction!$B$42,1,0)</f>
        <v>1</v>
      </c>
      <c r="J1650" s="49">
        <f>IF(Table2[[#This Row],[Order Priority]]=Introduction!$B$43,1,0)</f>
        <v>0</v>
      </c>
      <c r="K1650" s="49">
        <f>IF(Table2[[#This Row],[Order Priority]]=Introduction!$B$44,1,0)</f>
        <v>0</v>
      </c>
      <c r="L1650" s="49">
        <f>IF(Table2[[#This Row],[Order Priority]]=Introduction!$B$45,1,0)</f>
        <v>0</v>
      </c>
      <c r="M1650" s="49">
        <f>IF(Table2[[#This Row],[Ship Mode]]=Introduction!$C$42,1,0)</f>
        <v>0</v>
      </c>
      <c r="N1650" s="48">
        <f>IF(Table2[[#This Row],[Ship Mode]]=Introduction!$C$44,1,0)</f>
        <v>1</v>
      </c>
      <c r="O1650" s="48">
        <f>IF(Table2[[#This Row],[Customer Segment]]=Introduction!$D$45,1,0)</f>
        <v>1</v>
      </c>
      <c r="P1650" s="48">
        <f>IF(Table2[[#This Row],[Customer Segment]]=Introduction!$D$42,1,0)</f>
        <v>0</v>
      </c>
      <c r="Q1650" s="48">
        <f>IF(Table2[[#This Row],[Customer Segment]]=Introduction!$D$44,1,0)</f>
        <v>0</v>
      </c>
      <c r="R1650" s="41">
        <v>312.58999999999997</v>
      </c>
      <c r="S16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customFormat="1" x14ac:dyDescent="0.2">
      <c r="A1651" s="1" t="s">
        <v>1</v>
      </c>
      <c r="B1651" s="1" t="s">
        <v>14</v>
      </c>
      <c r="C1651" s="1" t="s">
        <v>3</v>
      </c>
      <c r="D1651" s="46">
        <v>0.05</v>
      </c>
      <c r="E1651" s="46">
        <v>10.98</v>
      </c>
      <c r="F1651" s="46">
        <v>3.37</v>
      </c>
      <c r="G1651" s="46">
        <v>0.56999999999999995</v>
      </c>
      <c r="H1651" s="46">
        <v>-2.544</v>
      </c>
      <c r="I1651" s="49">
        <f>IF(Table2[[#This Row],[Order Priority]]=Introduction!$B$42,1,0)</f>
        <v>1</v>
      </c>
      <c r="J1651" s="49">
        <f>IF(Table2[[#This Row],[Order Priority]]=Introduction!$B$43,1,0)</f>
        <v>0</v>
      </c>
      <c r="K1651" s="49">
        <f>IF(Table2[[#This Row],[Order Priority]]=Introduction!$B$44,1,0)</f>
        <v>0</v>
      </c>
      <c r="L1651" s="49">
        <f>IF(Table2[[#This Row],[Order Priority]]=Introduction!$B$45,1,0)</f>
        <v>0</v>
      </c>
      <c r="M1651" s="49">
        <f>IF(Table2[[#This Row],[Ship Mode]]=Introduction!$C$42,1,0)</f>
        <v>0</v>
      </c>
      <c r="N1651" s="48">
        <f>IF(Table2[[#This Row],[Ship Mode]]=Introduction!$C$44,1,0)</f>
        <v>1</v>
      </c>
      <c r="O1651" s="48">
        <f>IF(Table2[[#This Row],[Customer Segment]]=Introduction!$D$45,1,0)</f>
        <v>1</v>
      </c>
      <c r="P1651" s="48">
        <f>IF(Table2[[#This Row],[Customer Segment]]=Introduction!$D$42,1,0)</f>
        <v>0</v>
      </c>
      <c r="Q1651" s="48">
        <f>IF(Table2[[#This Row],[Customer Segment]]=Introduction!$D$44,1,0)</f>
        <v>0</v>
      </c>
      <c r="R1651" s="38">
        <v>64.400000000000006</v>
      </c>
      <c r="S16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customFormat="1" x14ac:dyDescent="0.2">
      <c r="A1652" s="1" t="s">
        <v>13</v>
      </c>
      <c r="B1652" s="1" t="s">
        <v>14</v>
      </c>
      <c r="C1652" s="1" t="s">
        <v>15</v>
      </c>
      <c r="D1652" s="44">
        <v>0.05</v>
      </c>
      <c r="E1652" s="44">
        <v>12.95</v>
      </c>
      <c r="F1652" s="44">
        <v>4.9800000000000004</v>
      </c>
      <c r="G1652" s="44">
        <v>0.4</v>
      </c>
      <c r="H1652" s="44">
        <v>134.16825</v>
      </c>
      <c r="I1652" s="49">
        <f>IF(Table2[[#This Row],[Order Priority]]=Introduction!$B$42,1,0)</f>
        <v>0</v>
      </c>
      <c r="J1652" s="49">
        <f>IF(Table2[[#This Row],[Order Priority]]=Introduction!$B$43,1,0)</f>
        <v>1</v>
      </c>
      <c r="K1652" s="49">
        <f>IF(Table2[[#This Row],[Order Priority]]=Introduction!$B$44,1,0)</f>
        <v>0</v>
      </c>
      <c r="L1652" s="49">
        <f>IF(Table2[[#This Row],[Order Priority]]=Introduction!$B$45,1,0)</f>
        <v>0</v>
      </c>
      <c r="M1652" s="49">
        <f>IF(Table2[[#This Row],[Ship Mode]]=Introduction!$C$42,1,0)</f>
        <v>0</v>
      </c>
      <c r="N1652" s="48">
        <f>IF(Table2[[#This Row],[Ship Mode]]=Introduction!$C$44,1,0)</f>
        <v>1</v>
      </c>
      <c r="O1652" s="48">
        <f>IF(Table2[[#This Row],[Customer Segment]]=Introduction!$D$45,1,0)</f>
        <v>0</v>
      </c>
      <c r="P1652" s="48">
        <f>IF(Table2[[#This Row],[Customer Segment]]=Introduction!$D$42,1,0)</f>
        <v>1</v>
      </c>
      <c r="Q1652" s="48">
        <f>IF(Table2[[#This Row],[Customer Segment]]=Introduction!$D$44,1,0)</f>
        <v>0</v>
      </c>
      <c r="R1652" s="41">
        <v>252.36</v>
      </c>
      <c r="S16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customFormat="1" x14ac:dyDescent="0.2">
      <c r="A1653" s="1" t="s">
        <v>23</v>
      </c>
      <c r="B1653" s="1" t="s">
        <v>14</v>
      </c>
      <c r="C1653" s="1" t="s">
        <v>15</v>
      </c>
      <c r="D1653" s="46">
        <v>0</v>
      </c>
      <c r="E1653" s="46">
        <v>24.92</v>
      </c>
      <c r="F1653" s="46">
        <v>12.98</v>
      </c>
      <c r="G1653" s="46">
        <v>0.39</v>
      </c>
      <c r="H1653" s="46">
        <v>-23.155999999999999</v>
      </c>
      <c r="I1653" s="49">
        <f>IF(Table2[[#This Row],[Order Priority]]=Introduction!$B$42,1,0)</f>
        <v>0</v>
      </c>
      <c r="J1653" s="49">
        <f>IF(Table2[[#This Row],[Order Priority]]=Introduction!$B$43,1,0)</f>
        <v>0</v>
      </c>
      <c r="K1653" s="49">
        <f>IF(Table2[[#This Row],[Order Priority]]=Introduction!$B$44,1,0)</f>
        <v>1</v>
      </c>
      <c r="L1653" s="49">
        <f>IF(Table2[[#This Row],[Order Priority]]=Introduction!$B$45,1,0)</f>
        <v>0</v>
      </c>
      <c r="M1653" s="49">
        <f>IF(Table2[[#This Row],[Ship Mode]]=Introduction!$C$42,1,0)</f>
        <v>0</v>
      </c>
      <c r="N1653" s="48">
        <f>IF(Table2[[#This Row],[Ship Mode]]=Introduction!$C$44,1,0)</f>
        <v>1</v>
      </c>
      <c r="O1653" s="48">
        <f>IF(Table2[[#This Row],[Customer Segment]]=Introduction!$D$45,1,0)</f>
        <v>0</v>
      </c>
      <c r="P1653" s="48">
        <f>IF(Table2[[#This Row],[Customer Segment]]=Introduction!$D$42,1,0)</f>
        <v>1</v>
      </c>
      <c r="Q1653" s="48">
        <f>IF(Table2[[#This Row],[Customer Segment]]=Introduction!$D$44,1,0)</f>
        <v>0</v>
      </c>
      <c r="R1653" s="38">
        <v>32.659999999999997</v>
      </c>
      <c r="S16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customFormat="1" x14ac:dyDescent="0.2">
      <c r="A1654" s="1" t="s">
        <v>23</v>
      </c>
      <c r="B1654" s="1" t="s">
        <v>14</v>
      </c>
      <c r="C1654" s="1" t="s">
        <v>47</v>
      </c>
      <c r="D1654" s="44">
        <v>0.06</v>
      </c>
      <c r="E1654" s="44">
        <v>3.74</v>
      </c>
      <c r="F1654" s="44">
        <v>0.94</v>
      </c>
      <c r="G1654" s="44">
        <v>0.83</v>
      </c>
      <c r="H1654" s="44">
        <v>-7.6849999999999996</v>
      </c>
      <c r="I1654" s="49">
        <f>IF(Table2[[#This Row],[Order Priority]]=Introduction!$B$42,1,0)</f>
        <v>0</v>
      </c>
      <c r="J1654" s="49">
        <f>IF(Table2[[#This Row],[Order Priority]]=Introduction!$B$43,1,0)</f>
        <v>0</v>
      </c>
      <c r="K1654" s="49">
        <f>IF(Table2[[#This Row],[Order Priority]]=Introduction!$B$44,1,0)</f>
        <v>1</v>
      </c>
      <c r="L1654" s="49">
        <f>IF(Table2[[#This Row],[Order Priority]]=Introduction!$B$45,1,0)</f>
        <v>0</v>
      </c>
      <c r="M1654" s="49">
        <f>IF(Table2[[#This Row],[Ship Mode]]=Introduction!$C$42,1,0)</f>
        <v>0</v>
      </c>
      <c r="N1654" s="48">
        <f>IF(Table2[[#This Row],[Ship Mode]]=Introduction!$C$44,1,0)</f>
        <v>1</v>
      </c>
      <c r="O1654" s="48">
        <f>IF(Table2[[#This Row],[Customer Segment]]=Introduction!$D$45,1,0)</f>
        <v>0</v>
      </c>
      <c r="P1654" s="48">
        <f>IF(Table2[[#This Row],[Customer Segment]]=Introduction!$D$42,1,0)</f>
        <v>0</v>
      </c>
      <c r="Q1654" s="48">
        <f>IF(Table2[[#This Row],[Customer Segment]]=Introduction!$D$44,1,0)</f>
        <v>1</v>
      </c>
      <c r="R1654" s="41">
        <v>44.75</v>
      </c>
      <c r="S16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customFormat="1" x14ac:dyDescent="0.2">
      <c r="A1655" s="1" t="s">
        <v>92</v>
      </c>
      <c r="B1655" s="1" t="s">
        <v>63</v>
      </c>
      <c r="C1655" s="1" t="s">
        <v>47</v>
      </c>
      <c r="D1655" s="46">
        <v>0.09</v>
      </c>
      <c r="E1655" s="46">
        <v>5.4</v>
      </c>
      <c r="F1655" s="46">
        <v>7.78</v>
      </c>
      <c r="G1655" s="46">
        <v>0.37</v>
      </c>
      <c r="H1655" s="46">
        <v>-21.487749999999998</v>
      </c>
      <c r="I1655" s="49">
        <f>IF(Table2[[#This Row],[Order Priority]]=Introduction!$B$42,1,0)</f>
        <v>0</v>
      </c>
      <c r="J1655" s="49">
        <f>IF(Table2[[#This Row],[Order Priority]]=Introduction!$B$43,1,0)</f>
        <v>0</v>
      </c>
      <c r="K1655" s="49">
        <f>IF(Table2[[#This Row],[Order Priority]]=Introduction!$B$44,1,0)</f>
        <v>0</v>
      </c>
      <c r="L1655" s="49">
        <f>IF(Table2[[#This Row],[Order Priority]]=Introduction!$B$45,1,0)</f>
        <v>1</v>
      </c>
      <c r="M1655" s="49">
        <f>IF(Table2[[#This Row],[Ship Mode]]=Introduction!$C$42,1,0)</f>
        <v>0</v>
      </c>
      <c r="N1655" s="48">
        <f>IF(Table2[[#This Row],[Ship Mode]]=Introduction!$C$44,1,0)</f>
        <v>0</v>
      </c>
      <c r="O1655" s="48">
        <f>IF(Table2[[#This Row],[Customer Segment]]=Introduction!$D$45,1,0)</f>
        <v>0</v>
      </c>
      <c r="P1655" s="48">
        <f>IF(Table2[[#This Row],[Customer Segment]]=Introduction!$D$42,1,0)</f>
        <v>0</v>
      </c>
      <c r="Q1655" s="48">
        <f>IF(Table2[[#This Row],[Customer Segment]]=Introduction!$D$44,1,0)</f>
        <v>1</v>
      </c>
      <c r="R1655" s="38">
        <v>27.3</v>
      </c>
      <c r="S16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customFormat="1" x14ac:dyDescent="0.2">
      <c r="A1656" s="1" t="s">
        <v>92</v>
      </c>
      <c r="B1656" s="1" t="s">
        <v>14</v>
      </c>
      <c r="C1656" s="1" t="s">
        <v>47</v>
      </c>
      <c r="D1656" s="44">
        <v>0.02</v>
      </c>
      <c r="E1656" s="44">
        <v>20.28</v>
      </c>
      <c r="F1656" s="44">
        <v>6.68</v>
      </c>
      <c r="G1656" s="44">
        <v>0.53</v>
      </c>
      <c r="H1656" s="44">
        <v>44.677500000000002</v>
      </c>
      <c r="I1656" s="49">
        <f>IF(Table2[[#This Row],[Order Priority]]=Introduction!$B$42,1,0)</f>
        <v>0</v>
      </c>
      <c r="J1656" s="49">
        <f>IF(Table2[[#This Row],[Order Priority]]=Introduction!$B$43,1,0)</f>
        <v>0</v>
      </c>
      <c r="K1656" s="49">
        <f>IF(Table2[[#This Row],[Order Priority]]=Introduction!$B$44,1,0)</f>
        <v>0</v>
      </c>
      <c r="L1656" s="49">
        <f>IF(Table2[[#This Row],[Order Priority]]=Introduction!$B$45,1,0)</f>
        <v>1</v>
      </c>
      <c r="M1656" s="49">
        <f>IF(Table2[[#This Row],[Ship Mode]]=Introduction!$C$42,1,0)</f>
        <v>0</v>
      </c>
      <c r="N1656" s="48">
        <f>IF(Table2[[#This Row],[Ship Mode]]=Introduction!$C$44,1,0)</f>
        <v>1</v>
      </c>
      <c r="O1656" s="48">
        <f>IF(Table2[[#This Row],[Customer Segment]]=Introduction!$D$45,1,0)</f>
        <v>0</v>
      </c>
      <c r="P1656" s="48">
        <f>IF(Table2[[#This Row],[Customer Segment]]=Introduction!$D$42,1,0)</f>
        <v>0</v>
      </c>
      <c r="Q1656" s="48">
        <f>IF(Table2[[#This Row],[Customer Segment]]=Introduction!$D$44,1,0)</f>
        <v>1</v>
      </c>
      <c r="R1656" s="41">
        <v>64.75</v>
      </c>
      <c r="S16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customFormat="1" x14ac:dyDescent="0.2">
      <c r="A1657" s="1" t="s">
        <v>92</v>
      </c>
      <c r="B1657" s="1" t="s">
        <v>14</v>
      </c>
      <c r="C1657" s="1" t="s">
        <v>47</v>
      </c>
      <c r="D1657" s="46">
        <v>0</v>
      </c>
      <c r="E1657" s="46">
        <v>11.55</v>
      </c>
      <c r="F1657" s="46">
        <v>2.36</v>
      </c>
      <c r="G1657" s="46">
        <v>0.55000000000000004</v>
      </c>
      <c r="H1657" s="46">
        <v>23.594999999999999</v>
      </c>
      <c r="I1657" s="49">
        <f>IF(Table2[[#This Row],[Order Priority]]=Introduction!$B$42,1,0)</f>
        <v>0</v>
      </c>
      <c r="J1657" s="49">
        <f>IF(Table2[[#This Row],[Order Priority]]=Introduction!$B$43,1,0)</f>
        <v>0</v>
      </c>
      <c r="K1657" s="49">
        <f>IF(Table2[[#This Row],[Order Priority]]=Introduction!$B$44,1,0)</f>
        <v>0</v>
      </c>
      <c r="L1657" s="49">
        <f>IF(Table2[[#This Row],[Order Priority]]=Introduction!$B$45,1,0)</f>
        <v>1</v>
      </c>
      <c r="M1657" s="49">
        <f>IF(Table2[[#This Row],[Ship Mode]]=Introduction!$C$42,1,0)</f>
        <v>0</v>
      </c>
      <c r="N1657" s="48">
        <f>IF(Table2[[#This Row],[Ship Mode]]=Introduction!$C$44,1,0)</f>
        <v>1</v>
      </c>
      <c r="O1657" s="48">
        <f>IF(Table2[[#This Row],[Customer Segment]]=Introduction!$D$45,1,0)</f>
        <v>0</v>
      </c>
      <c r="P1657" s="48">
        <f>IF(Table2[[#This Row],[Customer Segment]]=Introduction!$D$42,1,0)</f>
        <v>0</v>
      </c>
      <c r="Q1657" s="48">
        <f>IF(Table2[[#This Row],[Customer Segment]]=Introduction!$D$44,1,0)</f>
        <v>1</v>
      </c>
      <c r="R1657" s="38">
        <v>62.98</v>
      </c>
      <c r="S16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customFormat="1" x14ac:dyDescent="0.2">
      <c r="A1658" s="1" t="s">
        <v>92</v>
      </c>
      <c r="B1658" s="1" t="s">
        <v>14</v>
      </c>
      <c r="C1658" s="1" t="s">
        <v>47</v>
      </c>
      <c r="D1658" s="44">
        <v>0.05</v>
      </c>
      <c r="E1658" s="44">
        <v>2.08</v>
      </c>
      <c r="F1658" s="44">
        <v>2.56</v>
      </c>
      <c r="G1658" s="44">
        <v>0.55000000000000004</v>
      </c>
      <c r="H1658" s="44">
        <v>-36.25</v>
      </c>
      <c r="I1658" s="49">
        <f>IF(Table2[[#This Row],[Order Priority]]=Introduction!$B$42,1,0)</f>
        <v>0</v>
      </c>
      <c r="J1658" s="49">
        <f>IF(Table2[[#This Row],[Order Priority]]=Introduction!$B$43,1,0)</f>
        <v>0</v>
      </c>
      <c r="K1658" s="49">
        <f>IF(Table2[[#This Row],[Order Priority]]=Introduction!$B$44,1,0)</f>
        <v>0</v>
      </c>
      <c r="L1658" s="49">
        <f>IF(Table2[[#This Row],[Order Priority]]=Introduction!$B$45,1,0)</f>
        <v>1</v>
      </c>
      <c r="M1658" s="49">
        <f>IF(Table2[[#This Row],[Ship Mode]]=Introduction!$C$42,1,0)</f>
        <v>0</v>
      </c>
      <c r="N1658" s="48">
        <f>IF(Table2[[#This Row],[Ship Mode]]=Introduction!$C$44,1,0)</f>
        <v>1</v>
      </c>
      <c r="O1658" s="48">
        <f>IF(Table2[[#This Row],[Customer Segment]]=Introduction!$D$45,1,0)</f>
        <v>0</v>
      </c>
      <c r="P1658" s="48">
        <f>IF(Table2[[#This Row],[Customer Segment]]=Introduction!$D$42,1,0)</f>
        <v>0</v>
      </c>
      <c r="Q1658" s="48">
        <f>IF(Table2[[#This Row],[Customer Segment]]=Introduction!$D$44,1,0)</f>
        <v>1</v>
      </c>
      <c r="R1658" s="41">
        <v>42.29</v>
      </c>
      <c r="S16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customFormat="1" x14ac:dyDescent="0.2">
      <c r="A1659" s="1" t="s">
        <v>92</v>
      </c>
      <c r="B1659" s="1" t="s">
        <v>2</v>
      </c>
      <c r="C1659" s="1" t="s">
        <v>70</v>
      </c>
      <c r="D1659" s="46">
        <v>0.01</v>
      </c>
      <c r="E1659" s="46">
        <v>179.29</v>
      </c>
      <c r="F1659" s="46">
        <v>29.21</v>
      </c>
      <c r="G1659" s="46">
        <v>0.76</v>
      </c>
      <c r="H1659" s="46">
        <v>66.362219999999994</v>
      </c>
      <c r="I1659" s="49">
        <f>IF(Table2[[#This Row],[Order Priority]]=Introduction!$B$42,1,0)</f>
        <v>0</v>
      </c>
      <c r="J1659" s="49">
        <f>IF(Table2[[#This Row],[Order Priority]]=Introduction!$B$43,1,0)</f>
        <v>0</v>
      </c>
      <c r="K1659" s="49">
        <f>IF(Table2[[#This Row],[Order Priority]]=Introduction!$B$44,1,0)</f>
        <v>0</v>
      </c>
      <c r="L1659" s="49">
        <f>IF(Table2[[#This Row],[Order Priority]]=Introduction!$B$45,1,0)</f>
        <v>1</v>
      </c>
      <c r="M1659" s="49">
        <f>IF(Table2[[#This Row],[Ship Mode]]=Introduction!$C$42,1,0)</f>
        <v>1</v>
      </c>
      <c r="N1659" s="48">
        <f>IF(Table2[[#This Row],[Ship Mode]]=Introduction!$C$44,1,0)</f>
        <v>0</v>
      </c>
      <c r="O1659" s="48">
        <f>IF(Table2[[#This Row],[Customer Segment]]=Introduction!$D$45,1,0)</f>
        <v>0</v>
      </c>
      <c r="P1659" s="48">
        <f>IF(Table2[[#This Row],[Customer Segment]]=Introduction!$D$42,1,0)</f>
        <v>0</v>
      </c>
      <c r="Q1659" s="48">
        <f>IF(Table2[[#This Row],[Customer Segment]]=Introduction!$D$44,1,0)</f>
        <v>0</v>
      </c>
      <c r="R1659" s="38">
        <v>1487.9</v>
      </c>
      <c r="S16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customFormat="1" x14ac:dyDescent="0.2">
      <c r="A1660" s="1" t="s">
        <v>46</v>
      </c>
      <c r="B1660" s="1" t="s">
        <v>14</v>
      </c>
      <c r="C1660" s="1" t="s">
        <v>15</v>
      </c>
      <c r="D1660" s="44">
        <v>0.09</v>
      </c>
      <c r="E1660" s="44">
        <v>9.7799999999999994</v>
      </c>
      <c r="F1660" s="44">
        <v>1.39</v>
      </c>
      <c r="G1660" s="44">
        <v>0.39</v>
      </c>
      <c r="H1660" s="44">
        <v>125.20740000000001</v>
      </c>
      <c r="I1660" s="49">
        <f>IF(Table2[[#This Row],[Order Priority]]=Introduction!$B$42,1,0)</f>
        <v>0</v>
      </c>
      <c r="J1660" s="49">
        <f>IF(Table2[[#This Row],[Order Priority]]=Introduction!$B$43,1,0)</f>
        <v>0</v>
      </c>
      <c r="K1660" s="49">
        <f>IF(Table2[[#This Row],[Order Priority]]=Introduction!$B$44,1,0)</f>
        <v>0</v>
      </c>
      <c r="L1660" s="49">
        <f>IF(Table2[[#This Row],[Order Priority]]=Introduction!$B$45,1,0)</f>
        <v>0</v>
      </c>
      <c r="M1660" s="49">
        <f>IF(Table2[[#This Row],[Ship Mode]]=Introduction!$C$42,1,0)</f>
        <v>0</v>
      </c>
      <c r="N1660" s="48">
        <f>IF(Table2[[#This Row],[Ship Mode]]=Introduction!$C$44,1,0)</f>
        <v>1</v>
      </c>
      <c r="O1660" s="48">
        <f>IF(Table2[[#This Row],[Customer Segment]]=Introduction!$D$45,1,0)</f>
        <v>0</v>
      </c>
      <c r="P1660" s="48">
        <f>IF(Table2[[#This Row],[Customer Segment]]=Introduction!$D$42,1,0)</f>
        <v>1</v>
      </c>
      <c r="Q1660" s="48">
        <f>IF(Table2[[#This Row],[Customer Segment]]=Introduction!$D$44,1,0)</f>
        <v>0</v>
      </c>
      <c r="R1660" s="41">
        <v>181.46</v>
      </c>
      <c r="S16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customFormat="1" x14ac:dyDescent="0.2">
      <c r="A1661" s="1" t="s">
        <v>46</v>
      </c>
      <c r="B1661" s="1" t="s">
        <v>14</v>
      </c>
      <c r="C1661" s="1" t="s">
        <v>15</v>
      </c>
      <c r="D1661" s="46">
        <v>0</v>
      </c>
      <c r="E1661" s="46">
        <v>200.99</v>
      </c>
      <c r="F1661" s="46">
        <v>8.08</v>
      </c>
      <c r="G1661" s="46">
        <v>0.59</v>
      </c>
      <c r="H1661" s="46">
        <v>281.53440000000001</v>
      </c>
      <c r="I1661" s="49">
        <f>IF(Table2[[#This Row],[Order Priority]]=Introduction!$B$42,1,0)</f>
        <v>0</v>
      </c>
      <c r="J1661" s="49">
        <f>IF(Table2[[#This Row],[Order Priority]]=Introduction!$B$43,1,0)</f>
        <v>0</v>
      </c>
      <c r="K1661" s="49">
        <f>IF(Table2[[#This Row],[Order Priority]]=Introduction!$B$44,1,0)</f>
        <v>0</v>
      </c>
      <c r="L1661" s="49">
        <f>IF(Table2[[#This Row],[Order Priority]]=Introduction!$B$45,1,0)</f>
        <v>0</v>
      </c>
      <c r="M1661" s="49">
        <f>IF(Table2[[#This Row],[Ship Mode]]=Introduction!$C$42,1,0)</f>
        <v>0</v>
      </c>
      <c r="N1661" s="48">
        <f>IF(Table2[[#This Row],[Ship Mode]]=Introduction!$C$44,1,0)</f>
        <v>1</v>
      </c>
      <c r="O1661" s="48">
        <f>IF(Table2[[#This Row],[Customer Segment]]=Introduction!$D$45,1,0)</f>
        <v>0</v>
      </c>
      <c r="P1661" s="48">
        <f>IF(Table2[[#This Row],[Customer Segment]]=Introduction!$D$42,1,0)</f>
        <v>1</v>
      </c>
      <c r="Q1661" s="48">
        <f>IF(Table2[[#This Row],[Customer Segment]]=Introduction!$D$44,1,0)</f>
        <v>0</v>
      </c>
      <c r="R1661" s="38">
        <v>1076.3</v>
      </c>
      <c r="S16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customFormat="1" x14ac:dyDescent="0.2">
      <c r="A1662" s="1" t="s">
        <v>46</v>
      </c>
      <c r="B1662" s="1" t="s">
        <v>63</v>
      </c>
      <c r="C1662" s="1" t="s">
        <v>3</v>
      </c>
      <c r="D1662" s="44">
        <v>0.02</v>
      </c>
      <c r="E1662" s="44">
        <v>136.97999999999999</v>
      </c>
      <c r="F1662" s="44">
        <v>24.49</v>
      </c>
      <c r="G1662" s="44">
        <v>0.59</v>
      </c>
      <c r="H1662" s="44">
        <v>88.56</v>
      </c>
      <c r="I1662" s="49">
        <f>IF(Table2[[#This Row],[Order Priority]]=Introduction!$B$42,1,0)</f>
        <v>0</v>
      </c>
      <c r="J1662" s="49">
        <f>IF(Table2[[#This Row],[Order Priority]]=Introduction!$B$43,1,0)</f>
        <v>0</v>
      </c>
      <c r="K1662" s="49">
        <f>IF(Table2[[#This Row],[Order Priority]]=Introduction!$B$44,1,0)</f>
        <v>0</v>
      </c>
      <c r="L1662" s="49">
        <f>IF(Table2[[#This Row],[Order Priority]]=Introduction!$B$45,1,0)</f>
        <v>0</v>
      </c>
      <c r="M1662" s="49">
        <f>IF(Table2[[#This Row],[Ship Mode]]=Introduction!$C$42,1,0)</f>
        <v>0</v>
      </c>
      <c r="N1662" s="48">
        <f>IF(Table2[[#This Row],[Ship Mode]]=Introduction!$C$44,1,0)</f>
        <v>0</v>
      </c>
      <c r="O1662" s="48">
        <f>IF(Table2[[#This Row],[Customer Segment]]=Introduction!$D$45,1,0)</f>
        <v>1</v>
      </c>
      <c r="P1662" s="48">
        <f>IF(Table2[[#This Row],[Customer Segment]]=Introduction!$D$42,1,0)</f>
        <v>0</v>
      </c>
      <c r="Q1662" s="48">
        <f>IF(Table2[[#This Row],[Customer Segment]]=Introduction!$D$44,1,0)</f>
        <v>0</v>
      </c>
      <c r="R1662" s="41">
        <v>1140.95</v>
      </c>
      <c r="S16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customFormat="1" x14ac:dyDescent="0.2">
      <c r="A1663" s="1" t="s">
        <v>13</v>
      </c>
      <c r="B1663" s="1" t="s">
        <v>14</v>
      </c>
      <c r="C1663" s="1" t="s">
        <v>15</v>
      </c>
      <c r="D1663" s="46">
        <v>0.09</v>
      </c>
      <c r="E1663" s="46">
        <v>2.61</v>
      </c>
      <c r="F1663" s="46">
        <v>0.5</v>
      </c>
      <c r="G1663" s="46">
        <v>0.39</v>
      </c>
      <c r="H1663" s="46">
        <v>29.380199999999999</v>
      </c>
      <c r="I1663" s="49">
        <f>IF(Table2[[#This Row],[Order Priority]]=Introduction!$B$42,1,0)</f>
        <v>0</v>
      </c>
      <c r="J1663" s="49">
        <f>IF(Table2[[#This Row],[Order Priority]]=Introduction!$B$43,1,0)</f>
        <v>1</v>
      </c>
      <c r="K1663" s="49">
        <f>IF(Table2[[#This Row],[Order Priority]]=Introduction!$B$44,1,0)</f>
        <v>0</v>
      </c>
      <c r="L1663" s="49">
        <f>IF(Table2[[#This Row],[Order Priority]]=Introduction!$B$45,1,0)</f>
        <v>0</v>
      </c>
      <c r="M1663" s="49">
        <f>IF(Table2[[#This Row],[Ship Mode]]=Introduction!$C$42,1,0)</f>
        <v>0</v>
      </c>
      <c r="N1663" s="48">
        <f>IF(Table2[[#This Row],[Ship Mode]]=Introduction!$C$44,1,0)</f>
        <v>1</v>
      </c>
      <c r="O1663" s="48">
        <f>IF(Table2[[#This Row],[Customer Segment]]=Introduction!$D$45,1,0)</f>
        <v>0</v>
      </c>
      <c r="P1663" s="48">
        <f>IF(Table2[[#This Row],[Customer Segment]]=Introduction!$D$42,1,0)</f>
        <v>1</v>
      </c>
      <c r="Q1663" s="48">
        <f>IF(Table2[[#This Row],[Customer Segment]]=Introduction!$D$44,1,0)</f>
        <v>0</v>
      </c>
      <c r="R1663" s="38">
        <v>42.58</v>
      </c>
      <c r="S16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customFormat="1" x14ac:dyDescent="0.2">
      <c r="A1664" s="1" t="s">
        <v>23</v>
      </c>
      <c r="B1664" s="1" t="s">
        <v>14</v>
      </c>
      <c r="C1664" s="1" t="s">
        <v>70</v>
      </c>
      <c r="D1664" s="44">
        <v>0.05</v>
      </c>
      <c r="E1664" s="44">
        <v>161.55000000000001</v>
      </c>
      <c r="F1664" s="44">
        <v>19.989999999999998</v>
      </c>
      <c r="G1664" s="44">
        <v>0.66</v>
      </c>
      <c r="H1664" s="44">
        <v>1892.424</v>
      </c>
      <c r="I1664" s="49">
        <f>IF(Table2[[#This Row],[Order Priority]]=Introduction!$B$42,1,0)</f>
        <v>0</v>
      </c>
      <c r="J1664" s="49">
        <f>IF(Table2[[#This Row],[Order Priority]]=Introduction!$B$43,1,0)</f>
        <v>0</v>
      </c>
      <c r="K1664" s="49">
        <f>IF(Table2[[#This Row],[Order Priority]]=Introduction!$B$44,1,0)</f>
        <v>1</v>
      </c>
      <c r="L1664" s="49">
        <f>IF(Table2[[#This Row],[Order Priority]]=Introduction!$B$45,1,0)</f>
        <v>0</v>
      </c>
      <c r="M1664" s="49">
        <f>IF(Table2[[#This Row],[Ship Mode]]=Introduction!$C$42,1,0)</f>
        <v>0</v>
      </c>
      <c r="N1664" s="48">
        <f>IF(Table2[[#This Row],[Ship Mode]]=Introduction!$C$44,1,0)</f>
        <v>1</v>
      </c>
      <c r="O1664" s="48">
        <f>IF(Table2[[#This Row],[Customer Segment]]=Introduction!$D$45,1,0)</f>
        <v>0</v>
      </c>
      <c r="P1664" s="48">
        <f>IF(Table2[[#This Row],[Customer Segment]]=Introduction!$D$42,1,0)</f>
        <v>0</v>
      </c>
      <c r="Q1664" s="48">
        <f>IF(Table2[[#This Row],[Customer Segment]]=Introduction!$D$44,1,0)</f>
        <v>0</v>
      </c>
      <c r="R1664" s="41">
        <v>3127.69</v>
      </c>
      <c r="S16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customFormat="1" x14ac:dyDescent="0.2">
      <c r="A1665" s="1" t="s">
        <v>23</v>
      </c>
      <c r="B1665" s="1" t="s">
        <v>2</v>
      </c>
      <c r="C1665" s="1" t="s">
        <v>3</v>
      </c>
      <c r="D1665" s="46">
        <v>0.08</v>
      </c>
      <c r="E1665" s="46">
        <v>259.70999999999998</v>
      </c>
      <c r="F1665" s="46">
        <v>66.67</v>
      </c>
      <c r="G1665" s="46">
        <v>0.61</v>
      </c>
      <c r="H1665" s="46">
        <v>138.22200000000001</v>
      </c>
      <c r="I1665" s="49">
        <f>IF(Table2[[#This Row],[Order Priority]]=Introduction!$B$42,1,0)</f>
        <v>0</v>
      </c>
      <c r="J1665" s="49">
        <f>IF(Table2[[#This Row],[Order Priority]]=Introduction!$B$43,1,0)</f>
        <v>0</v>
      </c>
      <c r="K1665" s="49">
        <f>IF(Table2[[#This Row],[Order Priority]]=Introduction!$B$44,1,0)</f>
        <v>1</v>
      </c>
      <c r="L1665" s="49">
        <f>IF(Table2[[#This Row],[Order Priority]]=Introduction!$B$45,1,0)</f>
        <v>0</v>
      </c>
      <c r="M1665" s="49">
        <f>IF(Table2[[#This Row],[Ship Mode]]=Introduction!$C$42,1,0)</f>
        <v>1</v>
      </c>
      <c r="N1665" s="48">
        <f>IF(Table2[[#This Row],[Ship Mode]]=Introduction!$C$44,1,0)</f>
        <v>0</v>
      </c>
      <c r="O1665" s="48">
        <f>IF(Table2[[#This Row],[Customer Segment]]=Introduction!$D$45,1,0)</f>
        <v>1</v>
      </c>
      <c r="P1665" s="48">
        <f>IF(Table2[[#This Row],[Customer Segment]]=Introduction!$D$42,1,0)</f>
        <v>0</v>
      </c>
      <c r="Q1665" s="48">
        <f>IF(Table2[[#This Row],[Customer Segment]]=Introduction!$D$44,1,0)</f>
        <v>0</v>
      </c>
      <c r="R1665" s="38">
        <v>4086.5</v>
      </c>
      <c r="S16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customFormat="1" x14ac:dyDescent="0.2">
      <c r="A1666" s="1" t="s">
        <v>92</v>
      </c>
      <c r="B1666" s="1" t="s">
        <v>14</v>
      </c>
      <c r="C1666" s="1" t="s">
        <v>47</v>
      </c>
      <c r="D1666" s="44">
        <v>0.03</v>
      </c>
      <c r="E1666" s="44">
        <v>125.99</v>
      </c>
      <c r="F1666" s="44">
        <v>7.69</v>
      </c>
      <c r="G1666" s="44">
        <v>0.57999999999999996</v>
      </c>
      <c r="H1666" s="44">
        <v>500.95800000000003</v>
      </c>
      <c r="I1666" s="49">
        <f>IF(Table2[[#This Row],[Order Priority]]=Introduction!$B$42,1,0)</f>
        <v>0</v>
      </c>
      <c r="J1666" s="49">
        <f>IF(Table2[[#This Row],[Order Priority]]=Introduction!$B$43,1,0)</f>
        <v>0</v>
      </c>
      <c r="K1666" s="49">
        <f>IF(Table2[[#This Row],[Order Priority]]=Introduction!$B$44,1,0)</f>
        <v>0</v>
      </c>
      <c r="L1666" s="49">
        <f>IF(Table2[[#This Row],[Order Priority]]=Introduction!$B$45,1,0)</f>
        <v>1</v>
      </c>
      <c r="M1666" s="49">
        <f>IF(Table2[[#This Row],[Ship Mode]]=Introduction!$C$42,1,0)</f>
        <v>0</v>
      </c>
      <c r="N1666" s="48">
        <f>IF(Table2[[#This Row],[Ship Mode]]=Introduction!$C$44,1,0)</f>
        <v>1</v>
      </c>
      <c r="O1666" s="48">
        <f>IF(Table2[[#This Row],[Customer Segment]]=Introduction!$D$45,1,0)</f>
        <v>0</v>
      </c>
      <c r="P1666" s="48">
        <f>IF(Table2[[#This Row],[Customer Segment]]=Introduction!$D$42,1,0)</f>
        <v>0</v>
      </c>
      <c r="Q1666" s="48">
        <f>IF(Table2[[#This Row],[Customer Segment]]=Introduction!$D$44,1,0)</f>
        <v>1</v>
      </c>
      <c r="R1666" s="41">
        <v>981.65</v>
      </c>
      <c r="S16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customFormat="1" x14ac:dyDescent="0.2">
      <c r="A1667" s="1" t="s">
        <v>46</v>
      </c>
      <c r="B1667" s="1" t="s">
        <v>14</v>
      </c>
      <c r="C1667" s="1" t="s">
        <v>70</v>
      </c>
      <c r="D1667" s="46">
        <v>0.09</v>
      </c>
      <c r="E1667" s="46">
        <v>30.93</v>
      </c>
      <c r="F1667" s="46">
        <v>3.92</v>
      </c>
      <c r="G1667" s="46">
        <v>0.44</v>
      </c>
      <c r="H1667" s="46">
        <v>-130.42400000000001</v>
      </c>
      <c r="I1667" s="49">
        <f>IF(Table2[[#This Row],[Order Priority]]=Introduction!$B$42,1,0)</f>
        <v>0</v>
      </c>
      <c r="J1667" s="49">
        <f>IF(Table2[[#This Row],[Order Priority]]=Introduction!$B$43,1,0)</f>
        <v>0</v>
      </c>
      <c r="K1667" s="49">
        <f>IF(Table2[[#This Row],[Order Priority]]=Introduction!$B$44,1,0)</f>
        <v>0</v>
      </c>
      <c r="L1667" s="49">
        <f>IF(Table2[[#This Row],[Order Priority]]=Introduction!$B$45,1,0)</f>
        <v>0</v>
      </c>
      <c r="M1667" s="49">
        <f>IF(Table2[[#This Row],[Ship Mode]]=Introduction!$C$42,1,0)</f>
        <v>0</v>
      </c>
      <c r="N1667" s="48">
        <f>IF(Table2[[#This Row],[Ship Mode]]=Introduction!$C$44,1,0)</f>
        <v>1</v>
      </c>
      <c r="O1667" s="48">
        <f>IF(Table2[[#This Row],[Customer Segment]]=Introduction!$D$45,1,0)</f>
        <v>0</v>
      </c>
      <c r="P1667" s="48">
        <f>IF(Table2[[#This Row],[Customer Segment]]=Introduction!$D$42,1,0)</f>
        <v>0</v>
      </c>
      <c r="Q1667" s="48">
        <f>IF(Table2[[#This Row],[Customer Segment]]=Introduction!$D$44,1,0)</f>
        <v>0</v>
      </c>
      <c r="R1667" s="38">
        <v>451.83</v>
      </c>
      <c r="S16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customFormat="1" x14ac:dyDescent="0.2">
      <c r="A1668" s="1" t="s">
        <v>46</v>
      </c>
      <c r="B1668" s="1" t="s">
        <v>63</v>
      </c>
      <c r="C1668" s="1" t="s">
        <v>70</v>
      </c>
      <c r="D1668" s="44">
        <v>0.03</v>
      </c>
      <c r="E1668" s="44">
        <v>1.68</v>
      </c>
      <c r="F1668" s="44">
        <v>0.7</v>
      </c>
      <c r="G1668" s="44">
        <v>0.6</v>
      </c>
      <c r="H1668" s="44">
        <v>-106.42100000000001</v>
      </c>
      <c r="I1668" s="49">
        <f>IF(Table2[[#This Row],[Order Priority]]=Introduction!$B$42,1,0)</f>
        <v>0</v>
      </c>
      <c r="J1668" s="49">
        <f>IF(Table2[[#This Row],[Order Priority]]=Introduction!$B$43,1,0)</f>
        <v>0</v>
      </c>
      <c r="K1668" s="49">
        <f>IF(Table2[[#This Row],[Order Priority]]=Introduction!$B$44,1,0)</f>
        <v>0</v>
      </c>
      <c r="L1668" s="49">
        <f>IF(Table2[[#This Row],[Order Priority]]=Introduction!$B$45,1,0)</f>
        <v>0</v>
      </c>
      <c r="M1668" s="49">
        <f>IF(Table2[[#This Row],[Ship Mode]]=Introduction!$C$42,1,0)</f>
        <v>0</v>
      </c>
      <c r="N1668" s="48">
        <f>IF(Table2[[#This Row],[Ship Mode]]=Introduction!$C$44,1,0)</f>
        <v>0</v>
      </c>
      <c r="O1668" s="48">
        <f>IF(Table2[[#This Row],[Customer Segment]]=Introduction!$D$45,1,0)</f>
        <v>0</v>
      </c>
      <c r="P1668" s="48">
        <f>IF(Table2[[#This Row],[Customer Segment]]=Introduction!$D$42,1,0)</f>
        <v>0</v>
      </c>
      <c r="Q1668" s="48">
        <f>IF(Table2[[#This Row],[Customer Segment]]=Introduction!$D$44,1,0)</f>
        <v>0</v>
      </c>
      <c r="R1668" s="41">
        <v>20.239999999999998</v>
      </c>
      <c r="S16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customFormat="1" x14ac:dyDescent="0.2">
      <c r="A1669" s="1" t="s">
        <v>46</v>
      </c>
      <c r="B1669" s="1" t="s">
        <v>14</v>
      </c>
      <c r="C1669" s="1" t="s">
        <v>70</v>
      </c>
      <c r="D1669" s="46">
        <v>0.06</v>
      </c>
      <c r="E1669" s="46">
        <v>4.42</v>
      </c>
      <c r="F1669" s="46">
        <v>4.99</v>
      </c>
      <c r="G1669" s="46">
        <v>0.38</v>
      </c>
      <c r="H1669" s="46">
        <v>-10.435</v>
      </c>
      <c r="I1669" s="49">
        <f>IF(Table2[[#This Row],[Order Priority]]=Introduction!$B$42,1,0)</f>
        <v>0</v>
      </c>
      <c r="J1669" s="49">
        <f>IF(Table2[[#This Row],[Order Priority]]=Introduction!$B$43,1,0)</f>
        <v>0</v>
      </c>
      <c r="K1669" s="49">
        <f>IF(Table2[[#This Row],[Order Priority]]=Introduction!$B$44,1,0)</f>
        <v>0</v>
      </c>
      <c r="L1669" s="49">
        <f>IF(Table2[[#This Row],[Order Priority]]=Introduction!$B$45,1,0)</f>
        <v>0</v>
      </c>
      <c r="M1669" s="49">
        <f>IF(Table2[[#This Row],[Ship Mode]]=Introduction!$C$42,1,0)</f>
        <v>0</v>
      </c>
      <c r="N1669" s="48">
        <f>IF(Table2[[#This Row],[Ship Mode]]=Introduction!$C$44,1,0)</f>
        <v>1</v>
      </c>
      <c r="O1669" s="48">
        <f>IF(Table2[[#This Row],[Customer Segment]]=Introduction!$D$45,1,0)</f>
        <v>0</v>
      </c>
      <c r="P1669" s="48">
        <f>IF(Table2[[#This Row],[Customer Segment]]=Introduction!$D$42,1,0)</f>
        <v>0</v>
      </c>
      <c r="Q1669" s="48">
        <f>IF(Table2[[#This Row],[Customer Segment]]=Introduction!$D$44,1,0)</f>
        <v>0</v>
      </c>
      <c r="R1669" s="38">
        <v>14.85</v>
      </c>
      <c r="S16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customFormat="1" x14ac:dyDescent="0.2">
      <c r="A1670" s="1" t="s">
        <v>46</v>
      </c>
      <c r="B1670" s="1" t="s">
        <v>2</v>
      </c>
      <c r="C1670" s="1" t="s">
        <v>70</v>
      </c>
      <c r="D1670" s="44">
        <v>0.01</v>
      </c>
      <c r="E1670" s="44">
        <v>145.97999999999999</v>
      </c>
      <c r="F1670" s="44">
        <v>46.2</v>
      </c>
      <c r="G1670" s="44">
        <v>0.69</v>
      </c>
      <c r="H1670" s="44">
        <v>-134.512</v>
      </c>
      <c r="I1670" s="49">
        <f>IF(Table2[[#This Row],[Order Priority]]=Introduction!$B$42,1,0)</f>
        <v>0</v>
      </c>
      <c r="J1670" s="49">
        <f>IF(Table2[[#This Row],[Order Priority]]=Introduction!$B$43,1,0)</f>
        <v>0</v>
      </c>
      <c r="K1670" s="49">
        <f>IF(Table2[[#This Row],[Order Priority]]=Introduction!$B$44,1,0)</f>
        <v>0</v>
      </c>
      <c r="L1670" s="49">
        <f>IF(Table2[[#This Row],[Order Priority]]=Introduction!$B$45,1,0)</f>
        <v>0</v>
      </c>
      <c r="M1670" s="49">
        <f>IF(Table2[[#This Row],[Ship Mode]]=Introduction!$C$42,1,0)</f>
        <v>1</v>
      </c>
      <c r="N1670" s="48">
        <f>IF(Table2[[#This Row],[Ship Mode]]=Introduction!$C$44,1,0)</f>
        <v>0</v>
      </c>
      <c r="O1670" s="48">
        <f>IF(Table2[[#This Row],[Customer Segment]]=Introduction!$D$45,1,0)</f>
        <v>0</v>
      </c>
      <c r="P1670" s="48">
        <f>IF(Table2[[#This Row],[Customer Segment]]=Introduction!$D$42,1,0)</f>
        <v>0</v>
      </c>
      <c r="Q1670" s="48">
        <f>IF(Table2[[#This Row],[Customer Segment]]=Introduction!$D$44,1,0)</f>
        <v>0</v>
      </c>
      <c r="R1670" s="41">
        <v>1370.79</v>
      </c>
      <c r="S16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customFormat="1" x14ac:dyDescent="0.2">
      <c r="A1671" s="1" t="s">
        <v>13</v>
      </c>
      <c r="B1671" s="1" t="s">
        <v>2</v>
      </c>
      <c r="C1671" s="1" t="s">
        <v>70</v>
      </c>
      <c r="D1671" s="46">
        <v>0.06</v>
      </c>
      <c r="E1671" s="46">
        <v>218.75</v>
      </c>
      <c r="F1671" s="46">
        <v>69.64</v>
      </c>
      <c r="G1671" s="46">
        <v>0.77</v>
      </c>
      <c r="H1671" s="46">
        <v>-453.2</v>
      </c>
      <c r="I1671" s="49">
        <f>IF(Table2[[#This Row],[Order Priority]]=Introduction!$B$42,1,0)</f>
        <v>0</v>
      </c>
      <c r="J1671" s="49">
        <f>IF(Table2[[#This Row],[Order Priority]]=Introduction!$B$43,1,0)</f>
        <v>1</v>
      </c>
      <c r="K1671" s="49">
        <f>IF(Table2[[#This Row],[Order Priority]]=Introduction!$B$44,1,0)</f>
        <v>0</v>
      </c>
      <c r="L1671" s="49">
        <f>IF(Table2[[#This Row],[Order Priority]]=Introduction!$B$45,1,0)</f>
        <v>0</v>
      </c>
      <c r="M1671" s="49">
        <f>IF(Table2[[#This Row],[Ship Mode]]=Introduction!$C$42,1,0)</f>
        <v>1</v>
      </c>
      <c r="N1671" s="48">
        <f>IF(Table2[[#This Row],[Ship Mode]]=Introduction!$C$44,1,0)</f>
        <v>0</v>
      </c>
      <c r="O1671" s="48">
        <f>IF(Table2[[#This Row],[Customer Segment]]=Introduction!$D$45,1,0)</f>
        <v>0</v>
      </c>
      <c r="P1671" s="48">
        <f>IF(Table2[[#This Row],[Customer Segment]]=Introduction!$D$42,1,0)</f>
        <v>0</v>
      </c>
      <c r="Q1671" s="48">
        <f>IF(Table2[[#This Row],[Customer Segment]]=Introduction!$D$44,1,0)</f>
        <v>0</v>
      </c>
      <c r="R1671" s="38">
        <v>905.4</v>
      </c>
      <c r="S16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customFormat="1" x14ac:dyDescent="0.2">
      <c r="A1672" s="1" t="s">
        <v>13</v>
      </c>
      <c r="B1672" s="1" t="s">
        <v>14</v>
      </c>
      <c r="C1672" s="1" t="s">
        <v>15</v>
      </c>
      <c r="D1672" s="44">
        <v>0.09</v>
      </c>
      <c r="E1672" s="44">
        <v>99.99</v>
      </c>
      <c r="F1672" s="44">
        <v>19.989999999999998</v>
      </c>
      <c r="G1672" s="44">
        <v>0.52</v>
      </c>
      <c r="H1672" s="44">
        <v>-161.47499999999999</v>
      </c>
      <c r="I1672" s="49">
        <f>IF(Table2[[#This Row],[Order Priority]]=Introduction!$B$42,1,0)</f>
        <v>0</v>
      </c>
      <c r="J1672" s="49">
        <f>IF(Table2[[#This Row],[Order Priority]]=Introduction!$B$43,1,0)</f>
        <v>1</v>
      </c>
      <c r="K1672" s="49">
        <f>IF(Table2[[#This Row],[Order Priority]]=Introduction!$B$44,1,0)</f>
        <v>0</v>
      </c>
      <c r="L1672" s="49">
        <f>IF(Table2[[#This Row],[Order Priority]]=Introduction!$B$45,1,0)</f>
        <v>0</v>
      </c>
      <c r="M1672" s="49">
        <f>IF(Table2[[#This Row],[Ship Mode]]=Introduction!$C$42,1,0)</f>
        <v>0</v>
      </c>
      <c r="N1672" s="48">
        <f>IF(Table2[[#This Row],[Ship Mode]]=Introduction!$C$44,1,0)</f>
        <v>1</v>
      </c>
      <c r="O1672" s="48">
        <f>IF(Table2[[#This Row],[Customer Segment]]=Introduction!$D$45,1,0)</f>
        <v>0</v>
      </c>
      <c r="P1672" s="48">
        <f>IF(Table2[[#This Row],[Customer Segment]]=Introduction!$D$42,1,0)</f>
        <v>1</v>
      </c>
      <c r="Q1672" s="48">
        <f>IF(Table2[[#This Row],[Customer Segment]]=Introduction!$D$44,1,0)</f>
        <v>0</v>
      </c>
      <c r="R1672" s="41">
        <v>97.65</v>
      </c>
      <c r="S16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customFormat="1" x14ac:dyDescent="0.2">
      <c r="A1673" s="1" t="s">
        <v>13</v>
      </c>
      <c r="B1673" s="1" t="s">
        <v>14</v>
      </c>
      <c r="C1673" s="1" t="s">
        <v>15</v>
      </c>
      <c r="D1673" s="46">
        <v>0.04</v>
      </c>
      <c r="E1673" s="46">
        <v>205.99</v>
      </c>
      <c r="F1673" s="46">
        <v>5.26</v>
      </c>
      <c r="G1673" s="46">
        <v>0.56000000000000005</v>
      </c>
      <c r="H1673" s="46">
        <v>-0.81399999999999995</v>
      </c>
      <c r="I1673" s="49">
        <f>IF(Table2[[#This Row],[Order Priority]]=Introduction!$B$42,1,0)</f>
        <v>0</v>
      </c>
      <c r="J1673" s="49">
        <f>IF(Table2[[#This Row],[Order Priority]]=Introduction!$B$43,1,0)</f>
        <v>1</v>
      </c>
      <c r="K1673" s="49">
        <f>IF(Table2[[#This Row],[Order Priority]]=Introduction!$B$44,1,0)</f>
        <v>0</v>
      </c>
      <c r="L1673" s="49">
        <f>IF(Table2[[#This Row],[Order Priority]]=Introduction!$B$45,1,0)</f>
        <v>0</v>
      </c>
      <c r="M1673" s="49">
        <f>IF(Table2[[#This Row],[Ship Mode]]=Introduction!$C$42,1,0)</f>
        <v>0</v>
      </c>
      <c r="N1673" s="48">
        <f>IF(Table2[[#This Row],[Ship Mode]]=Introduction!$C$44,1,0)</f>
        <v>1</v>
      </c>
      <c r="O1673" s="48">
        <f>IF(Table2[[#This Row],[Customer Segment]]=Introduction!$D$45,1,0)</f>
        <v>0</v>
      </c>
      <c r="P1673" s="48">
        <f>IF(Table2[[#This Row],[Customer Segment]]=Introduction!$D$42,1,0)</f>
        <v>1</v>
      </c>
      <c r="Q1673" s="48">
        <f>IF(Table2[[#This Row],[Customer Segment]]=Introduction!$D$44,1,0)</f>
        <v>0</v>
      </c>
      <c r="R1673" s="38">
        <v>1018.61</v>
      </c>
      <c r="S16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customFormat="1" x14ac:dyDescent="0.2">
      <c r="A1674" s="1" t="s">
        <v>23</v>
      </c>
      <c r="B1674" s="1" t="s">
        <v>14</v>
      </c>
      <c r="C1674" s="1" t="s">
        <v>70</v>
      </c>
      <c r="D1674" s="44">
        <v>0.06</v>
      </c>
      <c r="E1674" s="44">
        <v>115.99</v>
      </c>
      <c r="F1674" s="44">
        <v>5.92</v>
      </c>
      <c r="G1674" s="44">
        <v>0.57999999999999996</v>
      </c>
      <c r="H1674" s="44">
        <v>-13.068</v>
      </c>
      <c r="I1674" s="49">
        <f>IF(Table2[[#This Row],[Order Priority]]=Introduction!$B$42,1,0)</f>
        <v>0</v>
      </c>
      <c r="J1674" s="49">
        <f>IF(Table2[[#This Row],[Order Priority]]=Introduction!$B$43,1,0)</f>
        <v>0</v>
      </c>
      <c r="K1674" s="49">
        <f>IF(Table2[[#This Row],[Order Priority]]=Introduction!$B$44,1,0)</f>
        <v>1</v>
      </c>
      <c r="L1674" s="49">
        <f>IF(Table2[[#This Row],[Order Priority]]=Introduction!$B$45,1,0)</f>
        <v>0</v>
      </c>
      <c r="M1674" s="49">
        <f>IF(Table2[[#This Row],[Ship Mode]]=Introduction!$C$42,1,0)</f>
        <v>0</v>
      </c>
      <c r="N1674" s="48">
        <f>IF(Table2[[#This Row],[Ship Mode]]=Introduction!$C$44,1,0)</f>
        <v>1</v>
      </c>
      <c r="O1674" s="48">
        <f>IF(Table2[[#This Row],[Customer Segment]]=Introduction!$D$45,1,0)</f>
        <v>0</v>
      </c>
      <c r="P1674" s="48">
        <f>IF(Table2[[#This Row],[Customer Segment]]=Introduction!$D$42,1,0)</f>
        <v>0</v>
      </c>
      <c r="Q1674" s="48">
        <f>IF(Table2[[#This Row],[Customer Segment]]=Introduction!$D$44,1,0)</f>
        <v>0</v>
      </c>
      <c r="R1674" s="41">
        <v>495.82</v>
      </c>
      <c r="S16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customFormat="1" x14ac:dyDescent="0.2">
      <c r="A1675" s="1" t="s">
        <v>46</v>
      </c>
      <c r="B1675" s="1" t="s">
        <v>14</v>
      </c>
      <c r="C1675" s="1" t="s">
        <v>70</v>
      </c>
      <c r="D1675" s="46">
        <v>0</v>
      </c>
      <c r="E1675" s="46">
        <v>999.99</v>
      </c>
      <c r="F1675" s="46">
        <v>13.99</v>
      </c>
      <c r="G1675" s="46">
        <v>0.36</v>
      </c>
      <c r="H1675" s="46">
        <v>-1455.9972</v>
      </c>
      <c r="I1675" s="49">
        <f>IF(Table2[[#This Row],[Order Priority]]=Introduction!$B$42,1,0)</f>
        <v>0</v>
      </c>
      <c r="J1675" s="49">
        <f>IF(Table2[[#This Row],[Order Priority]]=Introduction!$B$43,1,0)</f>
        <v>0</v>
      </c>
      <c r="K1675" s="49">
        <f>IF(Table2[[#This Row],[Order Priority]]=Introduction!$B$44,1,0)</f>
        <v>0</v>
      </c>
      <c r="L1675" s="49">
        <f>IF(Table2[[#This Row],[Order Priority]]=Introduction!$B$45,1,0)</f>
        <v>0</v>
      </c>
      <c r="M1675" s="49">
        <f>IF(Table2[[#This Row],[Ship Mode]]=Introduction!$C$42,1,0)</f>
        <v>0</v>
      </c>
      <c r="N1675" s="48">
        <f>IF(Table2[[#This Row],[Ship Mode]]=Introduction!$C$44,1,0)</f>
        <v>1</v>
      </c>
      <c r="O1675" s="48">
        <f>IF(Table2[[#This Row],[Customer Segment]]=Introduction!$D$45,1,0)</f>
        <v>0</v>
      </c>
      <c r="P1675" s="48">
        <f>IF(Table2[[#This Row],[Customer Segment]]=Introduction!$D$42,1,0)</f>
        <v>0</v>
      </c>
      <c r="Q1675" s="48">
        <f>IF(Table2[[#This Row],[Customer Segment]]=Introduction!$D$44,1,0)</f>
        <v>0</v>
      </c>
      <c r="R1675" s="38">
        <v>1009.99</v>
      </c>
      <c r="S16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customFormat="1" x14ac:dyDescent="0.2">
      <c r="A1676" s="1" t="s">
        <v>46</v>
      </c>
      <c r="B1676" s="1" t="s">
        <v>63</v>
      </c>
      <c r="C1676" s="1" t="s">
        <v>70</v>
      </c>
      <c r="D1676" s="44">
        <v>0.05</v>
      </c>
      <c r="E1676" s="44">
        <v>6.48</v>
      </c>
      <c r="F1676" s="44">
        <v>5.14</v>
      </c>
      <c r="G1676" s="44">
        <v>0.37</v>
      </c>
      <c r="H1676" s="44">
        <v>-22.56</v>
      </c>
      <c r="I1676" s="49">
        <f>IF(Table2[[#This Row],[Order Priority]]=Introduction!$B$42,1,0)</f>
        <v>0</v>
      </c>
      <c r="J1676" s="49">
        <f>IF(Table2[[#This Row],[Order Priority]]=Introduction!$B$43,1,0)</f>
        <v>0</v>
      </c>
      <c r="K1676" s="49">
        <f>IF(Table2[[#This Row],[Order Priority]]=Introduction!$B$44,1,0)</f>
        <v>0</v>
      </c>
      <c r="L1676" s="49">
        <f>IF(Table2[[#This Row],[Order Priority]]=Introduction!$B$45,1,0)</f>
        <v>0</v>
      </c>
      <c r="M1676" s="49">
        <f>IF(Table2[[#This Row],[Ship Mode]]=Introduction!$C$42,1,0)</f>
        <v>0</v>
      </c>
      <c r="N1676" s="48">
        <f>IF(Table2[[#This Row],[Ship Mode]]=Introduction!$C$44,1,0)</f>
        <v>0</v>
      </c>
      <c r="O1676" s="48">
        <f>IF(Table2[[#This Row],[Customer Segment]]=Introduction!$D$45,1,0)</f>
        <v>0</v>
      </c>
      <c r="P1676" s="48">
        <f>IF(Table2[[#This Row],[Customer Segment]]=Introduction!$D$42,1,0)</f>
        <v>0</v>
      </c>
      <c r="Q1676" s="48">
        <f>IF(Table2[[#This Row],[Customer Segment]]=Introduction!$D$44,1,0)</f>
        <v>0</v>
      </c>
      <c r="R1676" s="41">
        <v>92.16</v>
      </c>
      <c r="S16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customFormat="1" x14ac:dyDescent="0.2">
      <c r="A1677" s="1" t="s">
        <v>46</v>
      </c>
      <c r="B1677" s="1" t="s">
        <v>14</v>
      </c>
      <c r="C1677" s="1" t="s">
        <v>3</v>
      </c>
      <c r="D1677" s="46">
        <v>0.09</v>
      </c>
      <c r="E1677" s="46">
        <v>5.98</v>
      </c>
      <c r="F1677" s="46">
        <v>1.67</v>
      </c>
      <c r="G1677" s="46">
        <v>0.51</v>
      </c>
      <c r="H1677" s="46">
        <v>23.87</v>
      </c>
      <c r="I1677" s="49">
        <f>IF(Table2[[#This Row],[Order Priority]]=Introduction!$B$42,1,0)</f>
        <v>0</v>
      </c>
      <c r="J1677" s="49">
        <f>IF(Table2[[#This Row],[Order Priority]]=Introduction!$B$43,1,0)</f>
        <v>0</v>
      </c>
      <c r="K1677" s="49">
        <f>IF(Table2[[#This Row],[Order Priority]]=Introduction!$B$44,1,0)</f>
        <v>0</v>
      </c>
      <c r="L1677" s="49">
        <f>IF(Table2[[#This Row],[Order Priority]]=Introduction!$B$45,1,0)</f>
        <v>0</v>
      </c>
      <c r="M1677" s="49">
        <f>IF(Table2[[#This Row],[Ship Mode]]=Introduction!$C$42,1,0)</f>
        <v>0</v>
      </c>
      <c r="N1677" s="48">
        <f>IF(Table2[[#This Row],[Ship Mode]]=Introduction!$C$44,1,0)</f>
        <v>1</v>
      </c>
      <c r="O1677" s="48">
        <f>IF(Table2[[#This Row],[Customer Segment]]=Introduction!$D$45,1,0)</f>
        <v>1</v>
      </c>
      <c r="P1677" s="48">
        <f>IF(Table2[[#This Row],[Customer Segment]]=Introduction!$D$42,1,0)</f>
        <v>0</v>
      </c>
      <c r="Q1677" s="48">
        <f>IF(Table2[[#This Row],[Customer Segment]]=Introduction!$D$44,1,0)</f>
        <v>0</v>
      </c>
      <c r="R1677" s="38">
        <v>448.26</v>
      </c>
      <c r="S16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customFormat="1" x14ac:dyDescent="0.2">
      <c r="A1678" s="1" t="s">
        <v>46</v>
      </c>
      <c r="B1678" s="1" t="s">
        <v>14</v>
      </c>
      <c r="C1678" s="1" t="s">
        <v>3</v>
      </c>
      <c r="D1678" s="44">
        <v>0.09</v>
      </c>
      <c r="E1678" s="44">
        <v>5.98</v>
      </c>
      <c r="F1678" s="44">
        <v>1.67</v>
      </c>
      <c r="G1678" s="44">
        <v>0.51</v>
      </c>
      <c r="H1678" s="44">
        <v>35.805</v>
      </c>
      <c r="I1678" s="49">
        <f>IF(Table2[[#This Row],[Order Priority]]=Introduction!$B$42,1,0)</f>
        <v>0</v>
      </c>
      <c r="J1678" s="49">
        <f>IF(Table2[[#This Row],[Order Priority]]=Introduction!$B$43,1,0)</f>
        <v>0</v>
      </c>
      <c r="K1678" s="49">
        <f>IF(Table2[[#This Row],[Order Priority]]=Introduction!$B$44,1,0)</f>
        <v>0</v>
      </c>
      <c r="L1678" s="49">
        <f>IF(Table2[[#This Row],[Order Priority]]=Introduction!$B$45,1,0)</f>
        <v>0</v>
      </c>
      <c r="M1678" s="49">
        <f>IF(Table2[[#This Row],[Ship Mode]]=Introduction!$C$42,1,0)</f>
        <v>0</v>
      </c>
      <c r="N1678" s="48">
        <f>IF(Table2[[#This Row],[Ship Mode]]=Introduction!$C$44,1,0)</f>
        <v>1</v>
      </c>
      <c r="O1678" s="48">
        <f>IF(Table2[[#This Row],[Customer Segment]]=Introduction!$D$45,1,0)</f>
        <v>1</v>
      </c>
      <c r="P1678" s="48">
        <f>IF(Table2[[#This Row],[Customer Segment]]=Introduction!$D$42,1,0)</f>
        <v>0</v>
      </c>
      <c r="Q1678" s="48">
        <f>IF(Table2[[#This Row],[Customer Segment]]=Introduction!$D$44,1,0)</f>
        <v>0</v>
      </c>
      <c r="R1678" s="41">
        <v>110.68</v>
      </c>
      <c r="S16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customFormat="1" x14ac:dyDescent="0.2">
      <c r="A1679" s="1" t="s">
        <v>13</v>
      </c>
      <c r="B1679" s="1" t="s">
        <v>14</v>
      </c>
      <c r="C1679" s="1" t="s">
        <v>15</v>
      </c>
      <c r="D1679" s="46">
        <v>0.09</v>
      </c>
      <c r="E1679" s="46">
        <v>363.25</v>
      </c>
      <c r="F1679" s="46">
        <v>19.989999999999998</v>
      </c>
      <c r="G1679" s="46">
        <v>0.56999999999999995</v>
      </c>
      <c r="H1679" s="46">
        <v>732.26980000000003</v>
      </c>
      <c r="I1679" s="49">
        <f>IF(Table2[[#This Row],[Order Priority]]=Introduction!$B$42,1,0)</f>
        <v>0</v>
      </c>
      <c r="J1679" s="49">
        <f>IF(Table2[[#This Row],[Order Priority]]=Introduction!$B$43,1,0)</f>
        <v>1</v>
      </c>
      <c r="K1679" s="49">
        <f>IF(Table2[[#This Row],[Order Priority]]=Introduction!$B$44,1,0)</f>
        <v>0</v>
      </c>
      <c r="L1679" s="49">
        <f>IF(Table2[[#This Row],[Order Priority]]=Introduction!$B$45,1,0)</f>
        <v>0</v>
      </c>
      <c r="M1679" s="49">
        <f>IF(Table2[[#This Row],[Ship Mode]]=Introduction!$C$42,1,0)</f>
        <v>0</v>
      </c>
      <c r="N1679" s="48">
        <f>IF(Table2[[#This Row],[Ship Mode]]=Introduction!$C$44,1,0)</f>
        <v>1</v>
      </c>
      <c r="O1679" s="48">
        <f>IF(Table2[[#This Row],[Customer Segment]]=Introduction!$D$45,1,0)</f>
        <v>0</v>
      </c>
      <c r="P1679" s="48">
        <f>IF(Table2[[#This Row],[Customer Segment]]=Introduction!$D$42,1,0)</f>
        <v>1</v>
      </c>
      <c r="Q1679" s="48">
        <f>IF(Table2[[#This Row],[Customer Segment]]=Introduction!$D$44,1,0)</f>
        <v>0</v>
      </c>
      <c r="R1679" s="38">
        <v>7497.05</v>
      </c>
      <c r="S16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customFormat="1" x14ac:dyDescent="0.2">
      <c r="A1680" s="1" t="s">
        <v>13</v>
      </c>
      <c r="B1680" s="1" t="s">
        <v>14</v>
      </c>
      <c r="C1680" s="1" t="s">
        <v>15</v>
      </c>
      <c r="D1680" s="44">
        <v>0.09</v>
      </c>
      <c r="E1680" s="44">
        <v>363.25</v>
      </c>
      <c r="F1680" s="44">
        <v>19.989999999999998</v>
      </c>
      <c r="G1680" s="44">
        <v>0.56999999999999995</v>
      </c>
      <c r="H1680" s="44">
        <v>1231.6569</v>
      </c>
      <c r="I1680" s="49">
        <f>IF(Table2[[#This Row],[Order Priority]]=Introduction!$B$42,1,0)</f>
        <v>0</v>
      </c>
      <c r="J1680" s="49">
        <f>IF(Table2[[#This Row],[Order Priority]]=Introduction!$B$43,1,0)</f>
        <v>1</v>
      </c>
      <c r="K1680" s="49">
        <f>IF(Table2[[#This Row],[Order Priority]]=Introduction!$B$44,1,0)</f>
        <v>0</v>
      </c>
      <c r="L1680" s="49">
        <f>IF(Table2[[#This Row],[Order Priority]]=Introduction!$B$45,1,0)</f>
        <v>0</v>
      </c>
      <c r="M1680" s="49">
        <f>IF(Table2[[#This Row],[Ship Mode]]=Introduction!$C$42,1,0)</f>
        <v>0</v>
      </c>
      <c r="N1680" s="48">
        <f>IF(Table2[[#This Row],[Ship Mode]]=Introduction!$C$44,1,0)</f>
        <v>1</v>
      </c>
      <c r="O1680" s="48">
        <f>IF(Table2[[#This Row],[Customer Segment]]=Introduction!$D$45,1,0)</f>
        <v>0</v>
      </c>
      <c r="P1680" s="48">
        <f>IF(Table2[[#This Row],[Customer Segment]]=Introduction!$D$42,1,0)</f>
        <v>1</v>
      </c>
      <c r="Q1680" s="48">
        <f>IF(Table2[[#This Row],[Customer Segment]]=Introduction!$D$44,1,0)</f>
        <v>0</v>
      </c>
      <c r="R1680" s="41">
        <v>1785.01</v>
      </c>
      <c r="S16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customFormat="1" x14ac:dyDescent="0.2">
      <c r="A1681" s="1" t="s">
        <v>23</v>
      </c>
      <c r="B1681" s="1" t="s">
        <v>14</v>
      </c>
      <c r="C1681" s="1" t="s">
        <v>47</v>
      </c>
      <c r="D1681" s="46">
        <v>0.09</v>
      </c>
      <c r="E1681" s="46">
        <v>35.94</v>
      </c>
      <c r="F1681" s="46">
        <v>6.66</v>
      </c>
      <c r="G1681" s="46">
        <v>0.4</v>
      </c>
      <c r="H1681" s="46">
        <v>144.2928</v>
      </c>
      <c r="I1681" s="49">
        <f>IF(Table2[[#This Row],[Order Priority]]=Introduction!$B$42,1,0)</f>
        <v>0</v>
      </c>
      <c r="J1681" s="49">
        <f>IF(Table2[[#This Row],[Order Priority]]=Introduction!$B$43,1,0)</f>
        <v>0</v>
      </c>
      <c r="K1681" s="49">
        <f>IF(Table2[[#This Row],[Order Priority]]=Introduction!$B$44,1,0)</f>
        <v>1</v>
      </c>
      <c r="L1681" s="49">
        <f>IF(Table2[[#This Row],[Order Priority]]=Introduction!$B$45,1,0)</f>
        <v>0</v>
      </c>
      <c r="M1681" s="49">
        <f>IF(Table2[[#This Row],[Ship Mode]]=Introduction!$C$42,1,0)</f>
        <v>0</v>
      </c>
      <c r="N1681" s="48">
        <f>IF(Table2[[#This Row],[Ship Mode]]=Introduction!$C$44,1,0)</f>
        <v>1</v>
      </c>
      <c r="O1681" s="48">
        <f>IF(Table2[[#This Row],[Customer Segment]]=Introduction!$D$45,1,0)</f>
        <v>0</v>
      </c>
      <c r="P1681" s="48">
        <f>IF(Table2[[#This Row],[Customer Segment]]=Introduction!$D$42,1,0)</f>
        <v>0</v>
      </c>
      <c r="Q1681" s="48">
        <f>IF(Table2[[#This Row],[Customer Segment]]=Introduction!$D$44,1,0)</f>
        <v>1</v>
      </c>
      <c r="R1681" s="38">
        <v>209.12</v>
      </c>
      <c r="S16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customFormat="1" x14ac:dyDescent="0.2">
      <c r="A1682" s="1" t="s">
        <v>23</v>
      </c>
      <c r="B1682" s="1" t="s">
        <v>14</v>
      </c>
      <c r="C1682" s="1" t="s">
        <v>47</v>
      </c>
      <c r="D1682" s="44">
        <v>0</v>
      </c>
      <c r="E1682" s="44">
        <v>170.98</v>
      </c>
      <c r="F1682" s="44">
        <v>13.99</v>
      </c>
      <c r="G1682" s="44">
        <v>0.75</v>
      </c>
      <c r="H1682" s="44">
        <v>888.14729999999997</v>
      </c>
      <c r="I1682" s="49">
        <f>IF(Table2[[#This Row],[Order Priority]]=Introduction!$B$42,1,0)</f>
        <v>0</v>
      </c>
      <c r="J1682" s="49">
        <f>IF(Table2[[#This Row],[Order Priority]]=Introduction!$B$43,1,0)</f>
        <v>0</v>
      </c>
      <c r="K1682" s="49">
        <f>IF(Table2[[#This Row],[Order Priority]]=Introduction!$B$44,1,0)</f>
        <v>1</v>
      </c>
      <c r="L1682" s="49">
        <f>IF(Table2[[#This Row],[Order Priority]]=Introduction!$B$45,1,0)</f>
        <v>0</v>
      </c>
      <c r="M1682" s="49">
        <f>IF(Table2[[#This Row],[Ship Mode]]=Introduction!$C$42,1,0)</f>
        <v>0</v>
      </c>
      <c r="N1682" s="48">
        <f>IF(Table2[[#This Row],[Ship Mode]]=Introduction!$C$44,1,0)</f>
        <v>1</v>
      </c>
      <c r="O1682" s="48">
        <f>IF(Table2[[#This Row],[Customer Segment]]=Introduction!$D$45,1,0)</f>
        <v>0</v>
      </c>
      <c r="P1682" s="48">
        <f>IF(Table2[[#This Row],[Customer Segment]]=Introduction!$D$42,1,0)</f>
        <v>0</v>
      </c>
      <c r="Q1682" s="48">
        <f>IF(Table2[[#This Row],[Customer Segment]]=Introduction!$D$44,1,0)</f>
        <v>1</v>
      </c>
      <c r="R1682" s="41">
        <v>1287.17</v>
      </c>
      <c r="S16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customFormat="1" x14ac:dyDescent="0.2">
      <c r="A1683" s="1" t="s">
        <v>23</v>
      </c>
      <c r="B1683" s="1" t="s">
        <v>14</v>
      </c>
      <c r="C1683" s="1" t="s">
        <v>47</v>
      </c>
      <c r="D1683" s="46">
        <v>0.09</v>
      </c>
      <c r="E1683" s="46">
        <v>4.9800000000000004</v>
      </c>
      <c r="F1683" s="46">
        <v>7.44</v>
      </c>
      <c r="G1683" s="46">
        <v>0.36</v>
      </c>
      <c r="H1683" s="46">
        <v>-46.005000000000003</v>
      </c>
      <c r="I1683" s="49">
        <f>IF(Table2[[#This Row],[Order Priority]]=Introduction!$B$42,1,0)</f>
        <v>0</v>
      </c>
      <c r="J1683" s="49">
        <f>IF(Table2[[#This Row],[Order Priority]]=Introduction!$B$43,1,0)</f>
        <v>0</v>
      </c>
      <c r="K1683" s="49">
        <f>IF(Table2[[#This Row],[Order Priority]]=Introduction!$B$44,1,0)</f>
        <v>1</v>
      </c>
      <c r="L1683" s="49">
        <f>IF(Table2[[#This Row],[Order Priority]]=Introduction!$B$45,1,0)</f>
        <v>0</v>
      </c>
      <c r="M1683" s="49">
        <f>IF(Table2[[#This Row],[Ship Mode]]=Introduction!$C$42,1,0)</f>
        <v>0</v>
      </c>
      <c r="N1683" s="48">
        <f>IF(Table2[[#This Row],[Ship Mode]]=Introduction!$C$44,1,0)</f>
        <v>1</v>
      </c>
      <c r="O1683" s="48">
        <f>IF(Table2[[#This Row],[Customer Segment]]=Introduction!$D$45,1,0)</f>
        <v>0</v>
      </c>
      <c r="P1683" s="48">
        <f>IF(Table2[[#This Row],[Customer Segment]]=Introduction!$D$42,1,0)</f>
        <v>0</v>
      </c>
      <c r="Q1683" s="48">
        <f>IF(Table2[[#This Row],[Customer Segment]]=Introduction!$D$44,1,0)</f>
        <v>1</v>
      </c>
      <c r="R1683" s="38">
        <v>46.17</v>
      </c>
      <c r="S16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customFormat="1" x14ac:dyDescent="0.2">
      <c r="A1684" s="1" t="s">
        <v>23</v>
      </c>
      <c r="B1684" s="1" t="s">
        <v>14</v>
      </c>
      <c r="C1684" s="1" t="s">
        <v>47</v>
      </c>
      <c r="D1684" s="44">
        <v>0.09</v>
      </c>
      <c r="E1684" s="44">
        <v>35.94</v>
      </c>
      <c r="F1684" s="44">
        <v>6.66</v>
      </c>
      <c r="G1684" s="44">
        <v>0.4</v>
      </c>
      <c r="H1684" s="44">
        <v>72.1858</v>
      </c>
      <c r="I1684" s="49">
        <f>IF(Table2[[#This Row],[Order Priority]]=Introduction!$B$42,1,0)</f>
        <v>0</v>
      </c>
      <c r="J1684" s="49">
        <f>IF(Table2[[#This Row],[Order Priority]]=Introduction!$B$43,1,0)</f>
        <v>0</v>
      </c>
      <c r="K1684" s="49">
        <f>IF(Table2[[#This Row],[Order Priority]]=Introduction!$B$44,1,0)</f>
        <v>1</v>
      </c>
      <c r="L1684" s="49">
        <f>IF(Table2[[#This Row],[Order Priority]]=Introduction!$B$45,1,0)</f>
        <v>0</v>
      </c>
      <c r="M1684" s="49">
        <f>IF(Table2[[#This Row],[Ship Mode]]=Introduction!$C$42,1,0)</f>
        <v>0</v>
      </c>
      <c r="N1684" s="48">
        <f>IF(Table2[[#This Row],[Ship Mode]]=Introduction!$C$44,1,0)</f>
        <v>1</v>
      </c>
      <c r="O1684" s="48">
        <f>IF(Table2[[#This Row],[Customer Segment]]=Introduction!$D$45,1,0)</f>
        <v>0</v>
      </c>
      <c r="P1684" s="48">
        <f>IF(Table2[[#This Row],[Customer Segment]]=Introduction!$D$42,1,0)</f>
        <v>0</v>
      </c>
      <c r="Q1684" s="48">
        <f>IF(Table2[[#This Row],[Customer Segment]]=Introduction!$D$44,1,0)</f>
        <v>1</v>
      </c>
      <c r="R1684" s="41">
        <v>836.47</v>
      </c>
      <c r="S16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customFormat="1" x14ac:dyDescent="0.2">
      <c r="A1685" s="1" t="s">
        <v>23</v>
      </c>
      <c r="B1685" s="1" t="s">
        <v>14</v>
      </c>
      <c r="C1685" s="1" t="s">
        <v>47</v>
      </c>
      <c r="D1685" s="46">
        <v>0.09</v>
      </c>
      <c r="E1685" s="46">
        <v>4.9800000000000004</v>
      </c>
      <c r="F1685" s="46">
        <v>7.44</v>
      </c>
      <c r="G1685" s="46">
        <v>0.36</v>
      </c>
      <c r="H1685" s="46">
        <v>-122.3733</v>
      </c>
      <c r="I1685" s="49">
        <f>IF(Table2[[#This Row],[Order Priority]]=Introduction!$B$42,1,0)</f>
        <v>0</v>
      </c>
      <c r="J1685" s="49">
        <f>IF(Table2[[#This Row],[Order Priority]]=Introduction!$B$43,1,0)</f>
        <v>0</v>
      </c>
      <c r="K1685" s="49">
        <f>IF(Table2[[#This Row],[Order Priority]]=Introduction!$B$44,1,0)</f>
        <v>1</v>
      </c>
      <c r="L1685" s="49">
        <f>IF(Table2[[#This Row],[Order Priority]]=Introduction!$B$45,1,0)</f>
        <v>0</v>
      </c>
      <c r="M1685" s="49">
        <f>IF(Table2[[#This Row],[Ship Mode]]=Introduction!$C$42,1,0)</f>
        <v>0</v>
      </c>
      <c r="N1685" s="48">
        <f>IF(Table2[[#This Row],[Ship Mode]]=Introduction!$C$44,1,0)</f>
        <v>1</v>
      </c>
      <c r="O1685" s="48">
        <f>IF(Table2[[#This Row],[Customer Segment]]=Introduction!$D$45,1,0)</f>
        <v>0</v>
      </c>
      <c r="P1685" s="48">
        <f>IF(Table2[[#This Row],[Customer Segment]]=Introduction!$D$42,1,0)</f>
        <v>0</v>
      </c>
      <c r="Q1685" s="48">
        <f>IF(Table2[[#This Row],[Customer Segment]]=Introduction!$D$44,1,0)</f>
        <v>1</v>
      </c>
      <c r="R1685" s="38">
        <v>189.83</v>
      </c>
      <c r="S16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customFormat="1" x14ac:dyDescent="0.2">
      <c r="A1686" s="1" t="s">
        <v>23</v>
      </c>
      <c r="B1686" s="1" t="s">
        <v>14</v>
      </c>
      <c r="C1686" s="1" t="s">
        <v>47</v>
      </c>
      <c r="D1686" s="44">
        <v>7.0000000000000007E-2</v>
      </c>
      <c r="E1686" s="44">
        <v>12.64</v>
      </c>
      <c r="F1686" s="44">
        <v>4.9800000000000004</v>
      </c>
      <c r="G1686" s="44">
        <v>0.48</v>
      </c>
      <c r="H1686" s="44">
        <v>113.41500000000001</v>
      </c>
      <c r="I1686" s="49">
        <f>IF(Table2[[#This Row],[Order Priority]]=Introduction!$B$42,1,0)</f>
        <v>0</v>
      </c>
      <c r="J1686" s="49">
        <f>IF(Table2[[#This Row],[Order Priority]]=Introduction!$B$43,1,0)</f>
        <v>0</v>
      </c>
      <c r="K1686" s="49">
        <f>IF(Table2[[#This Row],[Order Priority]]=Introduction!$B$44,1,0)</f>
        <v>1</v>
      </c>
      <c r="L1686" s="49">
        <f>IF(Table2[[#This Row],[Order Priority]]=Introduction!$B$45,1,0)</f>
        <v>0</v>
      </c>
      <c r="M1686" s="49">
        <f>IF(Table2[[#This Row],[Ship Mode]]=Introduction!$C$42,1,0)</f>
        <v>0</v>
      </c>
      <c r="N1686" s="48">
        <f>IF(Table2[[#This Row],[Ship Mode]]=Introduction!$C$44,1,0)</f>
        <v>1</v>
      </c>
      <c r="O1686" s="48">
        <f>IF(Table2[[#This Row],[Customer Segment]]=Introduction!$D$45,1,0)</f>
        <v>0</v>
      </c>
      <c r="P1686" s="48">
        <f>IF(Table2[[#This Row],[Customer Segment]]=Introduction!$D$42,1,0)</f>
        <v>0</v>
      </c>
      <c r="Q1686" s="48">
        <f>IF(Table2[[#This Row],[Customer Segment]]=Introduction!$D$44,1,0)</f>
        <v>1</v>
      </c>
      <c r="R1686" s="41">
        <v>199.76</v>
      </c>
      <c r="S16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customFormat="1" x14ac:dyDescent="0.2">
      <c r="A1687" s="1" t="s">
        <v>92</v>
      </c>
      <c r="B1687" s="1" t="s">
        <v>14</v>
      </c>
      <c r="C1687" s="1" t="s">
        <v>47</v>
      </c>
      <c r="D1687" s="46">
        <v>0.02</v>
      </c>
      <c r="E1687" s="46">
        <v>6.48</v>
      </c>
      <c r="F1687" s="46">
        <v>8.74</v>
      </c>
      <c r="G1687" s="46">
        <v>0.36</v>
      </c>
      <c r="H1687" s="46">
        <v>-6.835</v>
      </c>
      <c r="I1687" s="49">
        <f>IF(Table2[[#This Row],[Order Priority]]=Introduction!$B$42,1,0)</f>
        <v>0</v>
      </c>
      <c r="J1687" s="49">
        <f>IF(Table2[[#This Row],[Order Priority]]=Introduction!$B$43,1,0)</f>
        <v>0</v>
      </c>
      <c r="K1687" s="49">
        <f>IF(Table2[[#This Row],[Order Priority]]=Introduction!$B$44,1,0)</f>
        <v>0</v>
      </c>
      <c r="L1687" s="49">
        <f>IF(Table2[[#This Row],[Order Priority]]=Introduction!$B$45,1,0)</f>
        <v>1</v>
      </c>
      <c r="M1687" s="49">
        <f>IF(Table2[[#This Row],[Ship Mode]]=Introduction!$C$42,1,0)</f>
        <v>0</v>
      </c>
      <c r="N1687" s="48">
        <f>IF(Table2[[#This Row],[Ship Mode]]=Introduction!$C$44,1,0)</f>
        <v>1</v>
      </c>
      <c r="O1687" s="48">
        <f>IF(Table2[[#This Row],[Customer Segment]]=Introduction!$D$45,1,0)</f>
        <v>0</v>
      </c>
      <c r="P1687" s="48">
        <f>IF(Table2[[#This Row],[Customer Segment]]=Introduction!$D$42,1,0)</f>
        <v>0</v>
      </c>
      <c r="Q1687" s="48">
        <f>IF(Table2[[#This Row],[Customer Segment]]=Introduction!$D$44,1,0)</f>
        <v>1</v>
      </c>
      <c r="R1687" s="38">
        <v>10.72</v>
      </c>
      <c r="S16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customFormat="1" x14ac:dyDescent="0.2">
      <c r="A1688" s="1" t="s">
        <v>92</v>
      </c>
      <c r="B1688" s="1" t="s">
        <v>63</v>
      </c>
      <c r="C1688" s="1" t="s">
        <v>47</v>
      </c>
      <c r="D1688" s="44">
        <v>0.06</v>
      </c>
      <c r="E1688" s="44">
        <v>699.99</v>
      </c>
      <c r="F1688" s="44">
        <v>24.49</v>
      </c>
      <c r="G1688" s="44">
        <v>0.41</v>
      </c>
      <c r="H1688" s="44">
        <v>7024.2069000000001</v>
      </c>
      <c r="I1688" s="49">
        <f>IF(Table2[[#This Row],[Order Priority]]=Introduction!$B$42,1,0)</f>
        <v>0</v>
      </c>
      <c r="J1688" s="49">
        <f>IF(Table2[[#This Row],[Order Priority]]=Introduction!$B$43,1,0)</f>
        <v>0</v>
      </c>
      <c r="K1688" s="49">
        <f>IF(Table2[[#This Row],[Order Priority]]=Introduction!$B$44,1,0)</f>
        <v>0</v>
      </c>
      <c r="L1688" s="49">
        <f>IF(Table2[[#This Row],[Order Priority]]=Introduction!$B$45,1,0)</f>
        <v>1</v>
      </c>
      <c r="M1688" s="49">
        <f>IF(Table2[[#This Row],[Ship Mode]]=Introduction!$C$42,1,0)</f>
        <v>0</v>
      </c>
      <c r="N1688" s="48">
        <f>IF(Table2[[#This Row],[Ship Mode]]=Introduction!$C$44,1,0)</f>
        <v>0</v>
      </c>
      <c r="O1688" s="48">
        <f>IF(Table2[[#This Row],[Customer Segment]]=Introduction!$D$45,1,0)</f>
        <v>0</v>
      </c>
      <c r="P1688" s="48">
        <f>IF(Table2[[#This Row],[Customer Segment]]=Introduction!$D$42,1,0)</f>
        <v>0</v>
      </c>
      <c r="Q1688" s="48">
        <f>IF(Table2[[#This Row],[Customer Segment]]=Introduction!$D$44,1,0)</f>
        <v>1</v>
      </c>
      <c r="R1688" s="41">
        <v>10180.01</v>
      </c>
      <c r="S16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customFormat="1" x14ac:dyDescent="0.2">
      <c r="A1689" s="1" t="s">
        <v>92</v>
      </c>
      <c r="B1689" s="1" t="s">
        <v>14</v>
      </c>
      <c r="C1689" s="1" t="s">
        <v>47</v>
      </c>
      <c r="D1689" s="46">
        <v>0.02</v>
      </c>
      <c r="E1689" s="46">
        <v>17.149999999999999</v>
      </c>
      <c r="F1689" s="46">
        <v>4.96</v>
      </c>
      <c r="G1689" s="46">
        <v>0.57999999999999996</v>
      </c>
      <c r="H1689" s="46">
        <v>36.494999999999997</v>
      </c>
      <c r="I1689" s="49">
        <f>IF(Table2[[#This Row],[Order Priority]]=Introduction!$B$42,1,0)</f>
        <v>0</v>
      </c>
      <c r="J1689" s="49">
        <f>IF(Table2[[#This Row],[Order Priority]]=Introduction!$B$43,1,0)</f>
        <v>0</v>
      </c>
      <c r="K1689" s="49">
        <f>IF(Table2[[#This Row],[Order Priority]]=Introduction!$B$44,1,0)</f>
        <v>0</v>
      </c>
      <c r="L1689" s="49">
        <f>IF(Table2[[#This Row],[Order Priority]]=Introduction!$B$45,1,0)</f>
        <v>1</v>
      </c>
      <c r="M1689" s="49">
        <f>IF(Table2[[#This Row],[Ship Mode]]=Introduction!$C$42,1,0)</f>
        <v>0</v>
      </c>
      <c r="N1689" s="48">
        <f>IF(Table2[[#This Row],[Ship Mode]]=Introduction!$C$44,1,0)</f>
        <v>1</v>
      </c>
      <c r="O1689" s="48">
        <f>IF(Table2[[#This Row],[Customer Segment]]=Introduction!$D$45,1,0)</f>
        <v>0</v>
      </c>
      <c r="P1689" s="48">
        <f>IF(Table2[[#This Row],[Customer Segment]]=Introduction!$D$42,1,0)</f>
        <v>0</v>
      </c>
      <c r="Q1689" s="48">
        <f>IF(Table2[[#This Row],[Customer Segment]]=Introduction!$D$44,1,0)</f>
        <v>1</v>
      </c>
      <c r="R1689" s="38">
        <v>190.85</v>
      </c>
      <c r="S16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customFormat="1" x14ac:dyDescent="0.2">
      <c r="A1690" s="1" t="s">
        <v>92</v>
      </c>
      <c r="B1690" s="1" t="s">
        <v>14</v>
      </c>
      <c r="C1690" s="1" t="s">
        <v>47</v>
      </c>
      <c r="D1690" s="44">
        <v>7.0000000000000007E-2</v>
      </c>
      <c r="E1690" s="44">
        <v>30.98</v>
      </c>
      <c r="F1690" s="44">
        <v>8.74</v>
      </c>
      <c r="G1690" s="44">
        <v>0.4</v>
      </c>
      <c r="H1690" s="44">
        <v>255.76920000000001</v>
      </c>
      <c r="I1690" s="49">
        <f>IF(Table2[[#This Row],[Order Priority]]=Introduction!$B$42,1,0)</f>
        <v>0</v>
      </c>
      <c r="J1690" s="49">
        <f>IF(Table2[[#This Row],[Order Priority]]=Introduction!$B$43,1,0)</f>
        <v>0</v>
      </c>
      <c r="K1690" s="49">
        <f>IF(Table2[[#This Row],[Order Priority]]=Introduction!$B$44,1,0)</f>
        <v>0</v>
      </c>
      <c r="L1690" s="49">
        <f>IF(Table2[[#This Row],[Order Priority]]=Introduction!$B$45,1,0)</f>
        <v>1</v>
      </c>
      <c r="M1690" s="49">
        <f>IF(Table2[[#This Row],[Ship Mode]]=Introduction!$C$42,1,0)</f>
        <v>0</v>
      </c>
      <c r="N1690" s="48">
        <f>IF(Table2[[#This Row],[Ship Mode]]=Introduction!$C$44,1,0)</f>
        <v>1</v>
      </c>
      <c r="O1690" s="48">
        <f>IF(Table2[[#This Row],[Customer Segment]]=Introduction!$D$45,1,0)</f>
        <v>0</v>
      </c>
      <c r="P1690" s="48">
        <f>IF(Table2[[#This Row],[Customer Segment]]=Introduction!$D$42,1,0)</f>
        <v>0</v>
      </c>
      <c r="Q1690" s="48">
        <f>IF(Table2[[#This Row],[Customer Segment]]=Introduction!$D$44,1,0)</f>
        <v>1</v>
      </c>
      <c r="R1690" s="41">
        <v>370.68</v>
      </c>
      <c r="S16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customFormat="1" x14ac:dyDescent="0.2">
      <c r="A1691" s="1" t="s">
        <v>92</v>
      </c>
      <c r="B1691" s="1" t="s">
        <v>2</v>
      </c>
      <c r="C1691" s="1" t="s">
        <v>47</v>
      </c>
      <c r="D1691" s="46">
        <v>0.04</v>
      </c>
      <c r="E1691" s="46">
        <v>1360.14</v>
      </c>
      <c r="F1691" s="46">
        <v>14.7</v>
      </c>
      <c r="G1691" s="46">
        <v>0.59</v>
      </c>
      <c r="H1691" s="46">
        <v>2639.01</v>
      </c>
      <c r="I1691" s="49">
        <f>IF(Table2[[#This Row],[Order Priority]]=Introduction!$B$42,1,0)</f>
        <v>0</v>
      </c>
      <c r="J1691" s="49">
        <f>IF(Table2[[#This Row],[Order Priority]]=Introduction!$B$43,1,0)</f>
        <v>0</v>
      </c>
      <c r="K1691" s="49">
        <f>IF(Table2[[#This Row],[Order Priority]]=Introduction!$B$44,1,0)</f>
        <v>0</v>
      </c>
      <c r="L1691" s="49">
        <f>IF(Table2[[#This Row],[Order Priority]]=Introduction!$B$45,1,0)</f>
        <v>1</v>
      </c>
      <c r="M1691" s="49">
        <f>IF(Table2[[#This Row],[Ship Mode]]=Introduction!$C$42,1,0)</f>
        <v>1</v>
      </c>
      <c r="N1691" s="48">
        <f>IF(Table2[[#This Row],[Ship Mode]]=Introduction!$C$44,1,0)</f>
        <v>0</v>
      </c>
      <c r="O1691" s="48">
        <f>IF(Table2[[#This Row],[Customer Segment]]=Introduction!$D$45,1,0)</f>
        <v>0</v>
      </c>
      <c r="P1691" s="48">
        <f>IF(Table2[[#This Row],[Customer Segment]]=Introduction!$D$42,1,0)</f>
        <v>0</v>
      </c>
      <c r="Q1691" s="48">
        <f>IF(Table2[[#This Row],[Customer Segment]]=Introduction!$D$44,1,0)</f>
        <v>1</v>
      </c>
      <c r="R1691" s="38">
        <v>7303.05</v>
      </c>
      <c r="S16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customFormat="1" x14ac:dyDescent="0.2">
      <c r="A1692" s="1" t="s">
        <v>1</v>
      </c>
      <c r="B1692" s="1" t="s">
        <v>14</v>
      </c>
      <c r="C1692" s="1" t="s">
        <v>15</v>
      </c>
      <c r="D1692" s="44">
        <v>0.02</v>
      </c>
      <c r="E1692" s="44">
        <v>6.47</v>
      </c>
      <c r="F1692" s="44">
        <v>1.22</v>
      </c>
      <c r="G1692" s="44">
        <v>0.4</v>
      </c>
      <c r="H1692" s="44">
        <v>40.200000000000003</v>
      </c>
      <c r="I1692" s="49">
        <f>IF(Table2[[#This Row],[Order Priority]]=Introduction!$B$42,1,0)</f>
        <v>1</v>
      </c>
      <c r="J1692" s="49">
        <f>IF(Table2[[#This Row],[Order Priority]]=Introduction!$B$43,1,0)</f>
        <v>0</v>
      </c>
      <c r="K1692" s="49">
        <f>IF(Table2[[#This Row],[Order Priority]]=Introduction!$B$44,1,0)</f>
        <v>0</v>
      </c>
      <c r="L1692" s="49">
        <f>IF(Table2[[#This Row],[Order Priority]]=Introduction!$B$45,1,0)</f>
        <v>0</v>
      </c>
      <c r="M1692" s="49">
        <f>IF(Table2[[#This Row],[Ship Mode]]=Introduction!$C$42,1,0)</f>
        <v>0</v>
      </c>
      <c r="N1692" s="48">
        <f>IF(Table2[[#This Row],[Ship Mode]]=Introduction!$C$44,1,0)</f>
        <v>1</v>
      </c>
      <c r="O1692" s="48">
        <f>IF(Table2[[#This Row],[Customer Segment]]=Introduction!$D$45,1,0)</f>
        <v>0</v>
      </c>
      <c r="P1692" s="48">
        <f>IF(Table2[[#This Row],[Customer Segment]]=Introduction!$D$42,1,0)</f>
        <v>1</v>
      </c>
      <c r="Q1692" s="48">
        <f>IF(Table2[[#This Row],[Customer Segment]]=Introduction!$D$44,1,0)</f>
        <v>0</v>
      </c>
      <c r="R1692" s="41">
        <v>193.95</v>
      </c>
      <c r="S16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customFormat="1" x14ac:dyDescent="0.2">
      <c r="A1693" s="1" t="s">
        <v>1</v>
      </c>
      <c r="B1693" s="1" t="s">
        <v>14</v>
      </c>
      <c r="C1693" s="1" t="s">
        <v>15</v>
      </c>
      <c r="D1693" s="46">
        <v>7.0000000000000007E-2</v>
      </c>
      <c r="E1693" s="46">
        <v>2.84</v>
      </c>
      <c r="F1693" s="46">
        <v>0.93</v>
      </c>
      <c r="G1693" s="46">
        <v>0.54</v>
      </c>
      <c r="H1693" s="46">
        <v>3.21</v>
      </c>
      <c r="I1693" s="49">
        <f>IF(Table2[[#This Row],[Order Priority]]=Introduction!$B$42,1,0)</f>
        <v>1</v>
      </c>
      <c r="J1693" s="49">
        <f>IF(Table2[[#This Row],[Order Priority]]=Introduction!$B$43,1,0)</f>
        <v>0</v>
      </c>
      <c r="K1693" s="49">
        <f>IF(Table2[[#This Row],[Order Priority]]=Introduction!$B$44,1,0)</f>
        <v>0</v>
      </c>
      <c r="L1693" s="49">
        <f>IF(Table2[[#This Row],[Order Priority]]=Introduction!$B$45,1,0)</f>
        <v>0</v>
      </c>
      <c r="M1693" s="49">
        <f>IF(Table2[[#This Row],[Ship Mode]]=Introduction!$C$42,1,0)</f>
        <v>0</v>
      </c>
      <c r="N1693" s="48">
        <f>IF(Table2[[#This Row],[Ship Mode]]=Introduction!$C$44,1,0)</f>
        <v>1</v>
      </c>
      <c r="O1693" s="48">
        <f>IF(Table2[[#This Row],[Customer Segment]]=Introduction!$D$45,1,0)</f>
        <v>0</v>
      </c>
      <c r="P1693" s="48">
        <f>IF(Table2[[#This Row],[Customer Segment]]=Introduction!$D$42,1,0)</f>
        <v>1</v>
      </c>
      <c r="Q1693" s="48">
        <f>IF(Table2[[#This Row],[Customer Segment]]=Introduction!$D$44,1,0)</f>
        <v>0</v>
      </c>
      <c r="R1693" s="38">
        <v>158.80000000000001</v>
      </c>
      <c r="S16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customFormat="1" x14ac:dyDescent="0.2">
      <c r="A1694" s="1" t="s">
        <v>1</v>
      </c>
      <c r="B1694" s="1" t="s">
        <v>14</v>
      </c>
      <c r="C1694" s="1" t="s">
        <v>15</v>
      </c>
      <c r="D1694" s="44">
        <v>7.0000000000000007E-2</v>
      </c>
      <c r="E1694" s="44">
        <v>2.84</v>
      </c>
      <c r="F1694" s="44">
        <v>0.93</v>
      </c>
      <c r="G1694" s="44">
        <v>0.54</v>
      </c>
      <c r="H1694" s="44">
        <v>3.8519999999999999</v>
      </c>
      <c r="I1694" s="49">
        <f>IF(Table2[[#This Row],[Order Priority]]=Introduction!$B$42,1,0)</f>
        <v>1</v>
      </c>
      <c r="J1694" s="49">
        <f>IF(Table2[[#This Row],[Order Priority]]=Introduction!$B$43,1,0)</f>
        <v>0</v>
      </c>
      <c r="K1694" s="49">
        <f>IF(Table2[[#This Row],[Order Priority]]=Introduction!$B$44,1,0)</f>
        <v>0</v>
      </c>
      <c r="L1694" s="49">
        <f>IF(Table2[[#This Row],[Order Priority]]=Introduction!$B$45,1,0)</f>
        <v>0</v>
      </c>
      <c r="M1694" s="49">
        <f>IF(Table2[[#This Row],[Ship Mode]]=Introduction!$C$42,1,0)</f>
        <v>0</v>
      </c>
      <c r="N1694" s="48">
        <f>IF(Table2[[#This Row],[Ship Mode]]=Introduction!$C$44,1,0)</f>
        <v>1</v>
      </c>
      <c r="O1694" s="48">
        <f>IF(Table2[[#This Row],[Customer Segment]]=Introduction!$D$45,1,0)</f>
        <v>0</v>
      </c>
      <c r="P1694" s="48">
        <f>IF(Table2[[#This Row],[Customer Segment]]=Introduction!$D$42,1,0)</f>
        <v>1</v>
      </c>
      <c r="Q1694" s="48">
        <f>IF(Table2[[#This Row],[Customer Segment]]=Introduction!$D$44,1,0)</f>
        <v>0</v>
      </c>
      <c r="R1694" s="41">
        <v>40.369999999999997</v>
      </c>
      <c r="S16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customFormat="1" x14ac:dyDescent="0.2">
      <c r="A1695" s="1" t="s">
        <v>13</v>
      </c>
      <c r="B1695" s="1" t="s">
        <v>14</v>
      </c>
      <c r="C1695" s="1" t="s">
        <v>3</v>
      </c>
      <c r="D1695" s="46">
        <v>0</v>
      </c>
      <c r="E1695" s="46">
        <v>6.48</v>
      </c>
      <c r="F1695" s="46">
        <v>5.19</v>
      </c>
      <c r="G1695" s="46">
        <v>0.37</v>
      </c>
      <c r="H1695" s="46">
        <v>-14.074999999999999</v>
      </c>
      <c r="I1695" s="49">
        <f>IF(Table2[[#This Row],[Order Priority]]=Introduction!$B$42,1,0)</f>
        <v>0</v>
      </c>
      <c r="J1695" s="49">
        <f>IF(Table2[[#This Row],[Order Priority]]=Introduction!$B$43,1,0)</f>
        <v>1</v>
      </c>
      <c r="K1695" s="49">
        <f>IF(Table2[[#This Row],[Order Priority]]=Introduction!$B$44,1,0)</f>
        <v>0</v>
      </c>
      <c r="L1695" s="49">
        <f>IF(Table2[[#This Row],[Order Priority]]=Introduction!$B$45,1,0)</f>
        <v>0</v>
      </c>
      <c r="M1695" s="49">
        <f>IF(Table2[[#This Row],[Ship Mode]]=Introduction!$C$42,1,0)</f>
        <v>0</v>
      </c>
      <c r="N1695" s="48">
        <f>IF(Table2[[#This Row],[Ship Mode]]=Introduction!$C$44,1,0)</f>
        <v>1</v>
      </c>
      <c r="O1695" s="48">
        <f>IF(Table2[[#This Row],[Customer Segment]]=Introduction!$D$45,1,0)</f>
        <v>1</v>
      </c>
      <c r="P1695" s="48">
        <f>IF(Table2[[#This Row],[Customer Segment]]=Introduction!$D$42,1,0)</f>
        <v>0</v>
      </c>
      <c r="Q1695" s="48">
        <f>IF(Table2[[#This Row],[Customer Segment]]=Introduction!$D$44,1,0)</f>
        <v>0</v>
      </c>
      <c r="R1695" s="38">
        <v>84.04</v>
      </c>
      <c r="S16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customFormat="1" x14ac:dyDescent="0.2">
      <c r="A1696" s="1" t="s">
        <v>92</v>
      </c>
      <c r="B1696" s="1" t="s">
        <v>14</v>
      </c>
      <c r="C1696" s="1" t="s">
        <v>47</v>
      </c>
      <c r="D1696" s="44">
        <v>0.01</v>
      </c>
      <c r="E1696" s="44">
        <v>18.97</v>
      </c>
      <c r="F1696" s="44">
        <v>9.5399999999999991</v>
      </c>
      <c r="G1696" s="44">
        <v>0.37</v>
      </c>
      <c r="H1696" s="44">
        <v>85.875</v>
      </c>
      <c r="I1696" s="49">
        <f>IF(Table2[[#This Row],[Order Priority]]=Introduction!$B$42,1,0)</f>
        <v>0</v>
      </c>
      <c r="J1696" s="49">
        <f>IF(Table2[[#This Row],[Order Priority]]=Introduction!$B$43,1,0)</f>
        <v>0</v>
      </c>
      <c r="K1696" s="49">
        <f>IF(Table2[[#This Row],[Order Priority]]=Introduction!$B$44,1,0)</f>
        <v>0</v>
      </c>
      <c r="L1696" s="49">
        <f>IF(Table2[[#This Row],[Order Priority]]=Introduction!$B$45,1,0)</f>
        <v>1</v>
      </c>
      <c r="M1696" s="49">
        <f>IF(Table2[[#This Row],[Ship Mode]]=Introduction!$C$42,1,0)</f>
        <v>0</v>
      </c>
      <c r="N1696" s="48">
        <f>IF(Table2[[#This Row],[Ship Mode]]=Introduction!$C$44,1,0)</f>
        <v>1</v>
      </c>
      <c r="O1696" s="48">
        <f>IF(Table2[[#This Row],[Customer Segment]]=Introduction!$D$45,1,0)</f>
        <v>0</v>
      </c>
      <c r="P1696" s="48">
        <f>IF(Table2[[#This Row],[Customer Segment]]=Introduction!$D$42,1,0)</f>
        <v>0</v>
      </c>
      <c r="Q1696" s="48">
        <f>IF(Table2[[#This Row],[Customer Segment]]=Introduction!$D$44,1,0)</f>
        <v>1</v>
      </c>
      <c r="R1696" s="41">
        <v>227.67</v>
      </c>
      <c r="S16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customFormat="1" x14ac:dyDescent="0.2">
      <c r="A1697" s="1" t="s">
        <v>92</v>
      </c>
      <c r="B1697" s="1" t="s">
        <v>2</v>
      </c>
      <c r="C1697" s="1" t="s">
        <v>70</v>
      </c>
      <c r="D1697" s="46">
        <v>0.05</v>
      </c>
      <c r="E1697" s="46">
        <v>399.98</v>
      </c>
      <c r="F1697" s="46">
        <v>12.06</v>
      </c>
      <c r="G1697" s="46">
        <v>0.56000000000000005</v>
      </c>
      <c r="H1697" s="46">
        <v>567.59</v>
      </c>
      <c r="I1697" s="49">
        <f>IF(Table2[[#This Row],[Order Priority]]=Introduction!$B$42,1,0)</f>
        <v>0</v>
      </c>
      <c r="J1697" s="49">
        <f>IF(Table2[[#This Row],[Order Priority]]=Introduction!$B$43,1,0)</f>
        <v>0</v>
      </c>
      <c r="K1697" s="49">
        <f>IF(Table2[[#This Row],[Order Priority]]=Introduction!$B$44,1,0)</f>
        <v>0</v>
      </c>
      <c r="L1697" s="49">
        <f>IF(Table2[[#This Row],[Order Priority]]=Introduction!$B$45,1,0)</f>
        <v>1</v>
      </c>
      <c r="M1697" s="49">
        <f>IF(Table2[[#This Row],[Ship Mode]]=Introduction!$C$42,1,0)</f>
        <v>1</v>
      </c>
      <c r="N1697" s="48">
        <f>IF(Table2[[#This Row],[Ship Mode]]=Introduction!$C$44,1,0)</f>
        <v>0</v>
      </c>
      <c r="O1697" s="48">
        <f>IF(Table2[[#This Row],[Customer Segment]]=Introduction!$D$45,1,0)</f>
        <v>0</v>
      </c>
      <c r="P1697" s="48">
        <f>IF(Table2[[#This Row],[Customer Segment]]=Introduction!$D$42,1,0)</f>
        <v>0</v>
      </c>
      <c r="Q1697" s="48">
        <f>IF(Table2[[#This Row],[Customer Segment]]=Introduction!$D$44,1,0)</f>
        <v>0</v>
      </c>
      <c r="R1697" s="38">
        <v>9666.7199999999993</v>
      </c>
      <c r="S16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customFormat="1" x14ac:dyDescent="0.2">
      <c r="A1698" s="1" t="s">
        <v>92</v>
      </c>
      <c r="B1698" s="1" t="s">
        <v>14</v>
      </c>
      <c r="C1698" s="1" t="s">
        <v>70</v>
      </c>
      <c r="D1698" s="44">
        <v>7.0000000000000007E-2</v>
      </c>
      <c r="E1698" s="44">
        <v>6.48</v>
      </c>
      <c r="F1698" s="44">
        <v>5.74</v>
      </c>
      <c r="G1698" s="44">
        <v>0.37</v>
      </c>
      <c r="H1698" s="44">
        <v>-28.45</v>
      </c>
      <c r="I1698" s="49">
        <f>IF(Table2[[#This Row],[Order Priority]]=Introduction!$B$42,1,0)</f>
        <v>0</v>
      </c>
      <c r="J1698" s="49">
        <f>IF(Table2[[#This Row],[Order Priority]]=Introduction!$B$43,1,0)</f>
        <v>0</v>
      </c>
      <c r="K1698" s="49">
        <f>IF(Table2[[#This Row],[Order Priority]]=Introduction!$B$44,1,0)</f>
        <v>0</v>
      </c>
      <c r="L1698" s="49">
        <f>IF(Table2[[#This Row],[Order Priority]]=Introduction!$B$45,1,0)</f>
        <v>1</v>
      </c>
      <c r="M1698" s="49">
        <f>IF(Table2[[#This Row],[Ship Mode]]=Introduction!$C$42,1,0)</f>
        <v>0</v>
      </c>
      <c r="N1698" s="48">
        <f>IF(Table2[[#This Row],[Ship Mode]]=Introduction!$C$44,1,0)</f>
        <v>1</v>
      </c>
      <c r="O1698" s="48">
        <f>IF(Table2[[#This Row],[Customer Segment]]=Introduction!$D$45,1,0)</f>
        <v>0</v>
      </c>
      <c r="P1698" s="48">
        <f>IF(Table2[[#This Row],[Customer Segment]]=Introduction!$D$42,1,0)</f>
        <v>0</v>
      </c>
      <c r="Q1698" s="48">
        <f>IF(Table2[[#This Row],[Customer Segment]]=Introduction!$D$44,1,0)</f>
        <v>0</v>
      </c>
      <c r="R1698" s="41">
        <v>134.58000000000001</v>
      </c>
      <c r="S16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customFormat="1" x14ac:dyDescent="0.2">
      <c r="A1699" s="1" t="s">
        <v>92</v>
      </c>
      <c r="B1699" s="1" t="s">
        <v>14</v>
      </c>
      <c r="C1699" s="1" t="s">
        <v>70</v>
      </c>
      <c r="D1699" s="46">
        <v>7.0000000000000007E-2</v>
      </c>
      <c r="E1699" s="46">
        <v>6.48</v>
      </c>
      <c r="F1699" s="46">
        <v>5.74</v>
      </c>
      <c r="G1699" s="46">
        <v>0.37</v>
      </c>
      <c r="H1699" s="46">
        <v>-14.225</v>
      </c>
      <c r="I1699" s="49">
        <f>IF(Table2[[#This Row],[Order Priority]]=Introduction!$B$42,1,0)</f>
        <v>0</v>
      </c>
      <c r="J1699" s="49">
        <f>IF(Table2[[#This Row],[Order Priority]]=Introduction!$B$43,1,0)</f>
        <v>0</v>
      </c>
      <c r="K1699" s="49">
        <f>IF(Table2[[#This Row],[Order Priority]]=Introduction!$B$44,1,0)</f>
        <v>0</v>
      </c>
      <c r="L1699" s="49">
        <f>IF(Table2[[#This Row],[Order Priority]]=Introduction!$B$45,1,0)</f>
        <v>1</v>
      </c>
      <c r="M1699" s="49">
        <f>IF(Table2[[#This Row],[Ship Mode]]=Introduction!$C$42,1,0)</f>
        <v>0</v>
      </c>
      <c r="N1699" s="48">
        <f>IF(Table2[[#This Row],[Ship Mode]]=Introduction!$C$44,1,0)</f>
        <v>1</v>
      </c>
      <c r="O1699" s="48">
        <f>IF(Table2[[#This Row],[Customer Segment]]=Introduction!$D$45,1,0)</f>
        <v>0</v>
      </c>
      <c r="P1699" s="48">
        <f>IF(Table2[[#This Row],[Customer Segment]]=Introduction!$D$42,1,0)</f>
        <v>0</v>
      </c>
      <c r="Q1699" s="48">
        <f>IF(Table2[[#This Row],[Customer Segment]]=Introduction!$D$44,1,0)</f>
        <v>0</v>
      </c>
      <c r="R1699" s="38">
        <v>33.65</v>
      </c>
      <c r="S16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customFormat="1" x14ac:dyDescent="0.2">
      <c r="A1700" s="1" t="s">
        <v>92</v>
      </c>
      <c r="B1700" s="1" t="s">
        <v>14</v>
      </c>
      <c r="C1700" s="1" t="s">
        <v>70</v>
      </c>
      <c r="D1700" s="44">
        <v>0</v>
      </c>
      <c r="E1700" s="44">
        <v>49.99</v>
      </c>
      <c r="F1700" s="44">
        <v>19.989999999999998</v>
      </c>
      <c r="G1700" s="44">
        <v>0.41</v>
      </c>
      <c r="H1700" s="44">
        <v>38.886000000000003</v>
      </c>
      <c r="I1700" s="49">
        <f>IF(Table2[[#This Row],[Order Priority]]=Introduction!$B$42,1,0)</f>
        <v>0</v>
      </c>
      <c r="J1700" s="49">
        <f>IF(Table2[[#This Row],[Order Priority]]=Introduction!$B$43,1,0)</f>
        <v>0</v>
      </c>
      <c r="K1700" s="49">
        <f>IF(Table2[[#This Row],[Order Priority]]=Introduction!$B$44,1,0)</f>
        <v>0</v>
      </c>
      <c r="L1700" s="49">
        <f>IF(Table2[[#This Row],[Order Priority]]=Introduction!$B$45,1,0)</f>
        <v>1</v>
      </c>
      <c r="M1700" s="49">
        <f>IF(Table2[[#This Row],[Ship Mode]]=Introduction!$C$42,1,0)</f>
        <v>0</v>
      </c>
      <c r="N1700" s="48">
        <f>IF(Table2[[#This Row],[Ship Mode]]=Introduction!$C$44,1,0)</f>
        <v>1</v>
      </c>
      <c r="O1700" s="48">
        <f>IF(Table2[[#This Row],[Customer Segment]]=Introduction!$D$45,1,0)</f>
        <v>0</v>
      </c>
      <c r="P1700" s="48">
        <f>IF(Table2[[#This Row],[Customer Segment]]=Introduction!$D$42,1,0)</f>
        <v>0</v>
      </c>
      <c r="Q1700" s="48">
        <f>IF(Table2[[#This Row],[Customer Segment]]=Introduction!$D$44,1,0)</f>
        <v>0</v>
      </c>
      <c r="R1700" s="41">
        <v>832.97</v>
      </c>
      <c r="S17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customFormat="1" x14ac:dyDescent="0.2">
      <c r="A1701" s="1" t="s">
        <v>46</v>
      </c>
      <c r="B1701" s="1" t="s">
        <v>14</v>
      </c>
      <c r="C1701" s="1" t="s">
        <v>15</v>
      </c>
      <c r="D1701" s="46">
        <v>0.08</v>
      </c>
      <c r="E1701" s="46">
        <v>140.81</v>
      </c>
      <c r="F1701" s="46">
        <v>24.49</v>
      </c>
      <c r="G1701" s="46">
        <v>0.56999999999999995</v>
      </c>
      <c r="H1701" s="46">
        <v>1232.79</v>
      </c>
      <c r="I1701" s="49">
        <f>IF(Table2[[#This Row],[Order Priority]]=Introduction!$B$42,1,0)</f>
        <v>0</v>
      </c>
      <c r="J1701" s="49">
        <f>IF(Table2[[#This Row],[Order Priority]]=Introduction!$B$43,1,0)</f>
        <v>0</v>
      </c>
      <c r="K1701" s="49">
        <f>IF(Table2[[#This Row],[Order Priority]]=Introduction!$B$44,1,0)</f>
        <v>0</v>
      </c>
      <c r="L1701" s="49">
        <f>IF(Table2[[#This Row],[Order Priority]]=Introduction!$B$45,1,0)</f>
        <v>0</v>
      </c>
      <c r="M1701" s="49">
        <f>IF(Table2[[#This Row],[Ship Mode]]=Introduction!$C$42,1,0)</f>
        <v>0</v>
      </c>
      <c r="N1701" s="48">
        <f>IF(Table2[[#This Row],[Ship Mode]]=Introduction!$C$44,1,0)</f>
        <v>1</v>
      </c>
      <c r="O1701" s="48">
        <f>IF(Table2[[#This Row],[Customer Segment]]=Introduction!$D$45,1,0)</f>
        <v>0</v>
      </c>
      <c r="P1701" s="48">
        <f>IF(Table2[[#This Row],[Customer Segment]]=Introduction!$D$42,1,0)</f>
        <v>1</v>
      </c>
      <c r="Q1701" s="48">
        <f>IF(Table2[[#This Row],[Customer Segment]]=Introduction!$D$44,1,0)</f>
        <v>0</v>
      </c>
      <c r="R1701" s="38">
        <v>11272.77</v>
      </c>
      <c r="S17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customFormat="1" x14ac:dyDescent="0.2">
      <c r="A1702" s="1" t="s">
        <v>46</v>
      </c>
      <c r="B1702" s="1" t="s">
        <v>14</v>
      </c>
      <c r="C1702" s="1" t="s">
        <v>47</v>
      </c>
      <c r="D1702" s="44">
        <v>7.0000000000000007E-2</v>
      </c>
      <c r="E1702" s="44">
        <v>3.98</v>
      </c>
      <c r="F1702" s="44">
        <v>0.83</v>
      </c>
      <c r="G1702" s="44">
        <v>0.51</v>
      </c>
      <c r="H1702" s="44">
        <v>27.38</v>
      </c>
      <c r="I1702" s="49">
        <f>IF(Table2[[#This Row],[Order Priority]]=Introduction!$B$42,1,0)</f>
        <v>0</v>
      </c>
      <c r="J1702" s="49">
        <f>IF(Table2[[#This Row],[Order Priority]]=Introduction!$B$43,1,0)</f>
        <v>0</v>
      </c>
      <c r="K1702" s="49">
        <f>IF(Table2[[#This Row],[Order Priority]]=Introduction!$B$44,1,0)</f>
        <v>0</v>
      </c>
      <c r="L1702" s="49">
        <f>IF(Table2[[#This Row],[Order Priority]]=Introduction!$B$45,1,0)</f>
        <v>0</v>
      </c>
      <c r="M1702" s="49">
        <f>IF(Table2[[#This Row],[Ship Mode]]=Introduction!$C$42,1,0)</f>
        <v>0</v>
      </c>
      <c r="N1702" s="48">
        <f>IF(Table2[[#This Row],[Ship Mode]]=Introduction!$C$44,1,0)</f>
        <v>1</v>
      </c>
      <c r="O1702" s="48">
        <f>IF(Table2[[#This Row],[Customer Segment]]=Introduction!$D$45,1,0)</f>
        <v>0</v>
      </c>
      <c r="P1702" s="48">
        <f>IF(Table2[[#This Row],[Customer Segment]]=Introduction!$D$42,1,0)</f>
        <v>0</v>
      </c>
      <c r="Q1702" s="48">
        <f>IF(Table2[[#This Row],[Customer Segment]]=Introduction!$D$44,1,0)</f>
        <v>1</v>
      </c>
      <c r="R1702" s="41">
        <v>282.85000000000002</v>
      </c>
      <c r="S17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customFormat="1" x14ac:dyDescent="0.2">
      <c r="A1703" s="1" t="s">
        <v>46</v>
      </c>
      <c r="B1703" s="1" t="s">
        <v>14</v>
      </c>
      <c r="C1703" s="1" t="s">
        <v>47</v>
      </c>
      <c r="D1703" s="46">
        <v>0</v>
      </c>
      <c r="E1703" s="46">
        <v>20.89</v>
      </c>
      <c r="F1703" s="46">
        <v>1.99</v>
      </c>
      <c r="G1703" s="46">
        <v>0.48</v>
      </c>
      <c r="H1703" s="46">
        <v>-5.2949999999999999</v>
      </c>
      <c r="I1703" s="49">
        <f>IF(Table2[[#This Row],[Order Priority]]=Introduction!$B$42,1,0)</f>
        <v>0</v>
      </c>
      <c r="J1703" s="49">
        <f>IF(Table2[[#This Row],[Order Priority]]=Introduction!$B$43,1,0)</f>
        <v>0</v>
      </c>
      <c r="K1703" s="49">
        <f>IF(Table2[[#This Row],[Order Priority]]=Introduction!$B$44,1,0)</f>
        <v>0</v>
      </c>
      <c r="L1703" s="49">
        <f>IF(Table2[[#This Row],[Order Priority]]=Introduction!$B$45,1,0)</f>
        <v>0</v>
      </c>
      <c r="M1703" s="49">
        <f>IF(Table2[[#This Row],[Ship Mode]]=Introduction!$C$42,1,0)</f>
        <v>0</v>
      </c>
      <c r="N1703" s="48">
        <f>IF(Table2[[#This Row],[Ship Mode]]=Introduction!$C$44,1,0)</f>
        <v>1</v>
      </c>
      <c r="O1703" s="48">
        <f>IF(Table2[[#This Row],[Customer Segment]]=Introduction!$D$45,1,0)</f>
        <v>0</v>
      </c>
      <c r="P1703" s="48">
        <f>IF(Table2[[#This Row],[Customer Segment]]=Introduction!$D$42,1,0)</f>
        <v>0</v>
      </c>
      <c r="Q1703" s="48">
        <f>IF(Table2[[#This Row],[Customer Segment]]=Introduction!$D$44,1,0)</f>
        <v>1</v>
      </c>
      <c r="R1703" s="38">
        <v>84.56</v>
      </c>
      <c r="S17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customFormat="1" x14ac:dyDescent="0.2">
      <c r="A1704" s="1" t="s">
        <v>46</v>
      </c>
      <c r="B1704" s="1" t="s">
        <v>14</v>
      </c>
      <c r="C1704" s="1" t="s">
        <v>47</v>
      </c>
      <c r="D1704" s="44">
        <v>7.0000000000000007E-2</v>
      </c>
      <c r="E1704" s="44">
        <v>3.98</v>
      </c>
      <c r="F1704" s="44">
        <v>0.83</v>
      </c>
      <c r="G1704" s="44">
        <v>0.51</v>
      </c>
      <c r="H1704" s="44">
        <v>41.07</v>
      </c>
      <c r="I1704" s="49">
        <f>IF(Table2[[#This Row],[Order Priority]]=Introduction!$B$42,1,0)</f>
        <v>0</v>
      </c>
      <c r="J1704" s="49">
        <f>IF(Table2[[#This Row],[Order Priority]]=Introduction!$B$43,1,0)</f>
        <v>0</v>
      </c>
      <c r="K1704" s="49">
        <f>IF(Table2[[#This Row],[Order Priority]]=Introduction!$B$44,1,0)</f>
        <v>0</v>
      </c>
      <c r="L1704" s="49">
        <f>IF(Table2[[#This Row],[Order Priority]]=Introduction!$B$45,1,0)</f>
        <v>0</v>
      </c>
      <c r="M1704" s="49">
        <f>IF(Table2[[#This Row],[Ship Mode]]=Introduction!$C$42,1,0)</f>
        <v>0</v>
      </c>
      <c r="N1704" s="48">
        <f>IF(Table2[[#This Row],[Ship Mode]]=Introduction!$C$44,1,0)</f>
        <v>1</v>
      </c>
      <c r="O1704" s="48">
        <f>IF(Table2[[#This Row],[Customer Segment]]=Introduction!$D$45,1,0)</f>
        <v>0</v>
      </c>
      <c r="P1704" s="48">
        <f>IF(Table2[[#This Row],[Customer Segment]]=Introduction!$D$42,1,0)</f>
        <v>0</v>
      </c>
      <c r="Q1704" s="48">
        <f>IF(Table2[[#This Row],[Customer Segment]]=Introduction!$D$44,1,0)</f>
        <v>1</v>
      </c>
      <c r="R1704" s="41">
        <v>70.709999999999994</v>
      </c>
      <c r="S17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customFormat="1" x14ac:dyDescent="0.2">
      <c r="A1705" s="1" t="s">
        <v>46</v>
      </c>
      <c r="B1705" s="1" t="s">
        <v>63</v>
      </c>
      <c r="C1705" s="1" t="s">
        <v>15</v>
      </c>
      <c r="D1705" s="46">
        <v>0.09</v>
      </c>
      <c r="E1705" s="46">
        <v>5.4</v>
      </c>
      <c r="F1705" s="46">
        <v>7.78</v>
      </c>
      <c r="G1705" s="46">
        <v>0.37</v>
      </c>
      <c r="H1705" s="46">
        <v>-34.764499999999998</v>
      </c>
      <c r="I1705" s="49">
        <f>IF(Table2[[#This Row],[Order Priority]]=Introduction!$B$42,1,0)</f>
        <v>0</v>
      </c>
      <c r="J1705" s="49">
        <f>IF(Table2[[#This Row],[Order Priority]]=Introduction!$B$43,1,0)</f>
        <v>0</v>
      </c>
      <c r="K1705" s="49">
        <f>IF(Table2[[#This Row],[Order Priority]]=Introduction!$B$44,1,0)</f>
        <v>0</v>
      </c>
      <c r="L1705" s="49">
        <f>IF(Table2[[#This Row],[Order Priority]]=Introduction!$B$45,1,0)</f>
        <v>0</v>
      </c>
      <c r="M1705" s="49">
        <f>IF(Table2[[#This Row],[Ship Mode]]=Introduction!$C$42,1,0)</f>
        <v>0</v>
      </c>
      <c r="N1705" s="48">
        <f>IF(Table2[[#This Row],[Ship Mode]]=Introduction!$C$44,1,0)</f>
        <v>0</v>
      </c>
      <c r="O1705" s="48">
        <f>IF(Table2[[#This Row],[Customer Segment]]=Introduction!$D$45,1,0)</f>
        <v>0</v>
      </c>
      <c r="P1705" s="48">
        <f>IF(Table2[[#This Row],[Customer Segment]]=Introduction!$D$42,1,0)</f>
        <v>1</v>
      </c>
      <c r="Q1705" s="48">
        <f>IF(Table2[[#This Row],[Customer Segment]]=Introduction!$D$44,1,0)</f>
        <v>0</v>
      </c>
      <c r="R1705" s="38">
        <v>37.380000000000003</v>
      </c>
      <c r="S17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customFormat="1" x14ac:dyDescent="0.2">
      <c r="A1706" s="1" t="s">
        <v>1</v>
      </c>
      <c r="B1706" s="1" t="s">
        <v>14</v>
      </c>
      <c r="C1706" s="1" t="s">
        <v>47</v>
      </c>
      <c r="D1706" s="44">
        <v>0.06</v>
      </c>
      <c r="E1706" s="44">
        <v>44.01</v>
      </c>
      <c r="F1706" s="44">
        <v>3.5</v>
      </c>
      <c r="G1706" s="44">
        <v>0.59</v>
      </c>
      <c r="H1706" s="44">
        <v>-21.231999999999999</v>
      </c>
      <c r="I1706" s="49">
        <f>IF(Table2[[#This Row],[Order Priority]]=Introduction!$B$42,1,0)</f>
        <v>1</v>
      </c>
      <c r="J1706" s="49">
        <f>IF(Table2[[#This Row],[Order Priority]]=Introduction!$B$43,1,0)</f>
        <v>0</v>
      </c>
      <c r="K1706" s="49">
        <f>IF(Table2[[#This Row],[Order Priority]]=Introduction!$B$44,1,0)</f>
        <v>0</v>
      </c>
      <c r="L1706" s="49">
        <f>IF(Table2[[#This Row],[Order Priority]]=Introduction!$B$45,1,0)</f>
        <v>0</v>
      </c>
      <c r="M1706" s="49">
        <f>IF(Table2[[#This Row],[Ship Mode]]=Introduction!$C$42,1,0)</f>
        <v>0</v>
      </c>
      <c r="N1706" s="48">
        <f>IF(Table2[[#This Row],[Ship Mode]]=Introduction!$C$44,1,0)</f>
        <v>1</v>
      </c>
      <c r="O1706" s="48">
        <f>IF(Table2[[#This Row],[Customer Segment]]=Introduction!$D$45,1,0)</f>
        <v>0</v>
      </c>
      <c r="P1706" s="48">
        <f>IF(Table2[[#This Row],[Customer Segment]]=Introduction!$D$42,1,0)</f>
        <v>0</v>
      </c>
      <c r="Q1706" s="48">
        <f>IF(Table2[[#This Row],[Customer Segment]]=Introduction!$D$44,1,0)</f>
        <v>1</v>
      </c>
      <c r="R1706" s="41">
        <v>46.94</v>
      </c>
      <c r="S17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customFormat="1" x14ac:dyDescent="0.2">
      <c r="A1707" s="1" t="s">
        <v>13</v>
      </c>
      <c r="B1707" s="1" t="s">
        <v>14</v>
      </c>
      <c r="C1707" s="1" t="s">
        <v>70</v>
      </c>
      <c r="D1707" s="46">
        <v>7.0000000000000007E-2</v>
      </c>
      <c r="E1707" s="46">
        <v>4.76</v>
      </c>
      <c r="F1707" s="46">
        <v>0.88</v>
      </c>
      <c r="G1707" s="46">
        <v>0.39</v>
      </c>
      <c r="H1707" s="46">
        <v>15.8148</v>
      </c>
      <c r="I1707" s="49">
        <f>IF(Table2[[#This Row],[Order Priority]]=Introduction!$B$42,1,0)</f>
        <v>0</v>
      </c>
      <c r="J1707" s="49">
        <f>IF(Table2[[#This Row],[Order Priority]]=Introduction!$B$43,1,0)</f>
        <v>1</v>
      </c>
      <c r="K1707" s="49">
        <f>IF(Table2[[#This Row],[Order Priority]]=Introduction!$B$44,1,0)</f>
        <v>0</v>
      </c>
      <c r="L1707" s="49">
        <f>IF(Table2[[#This Row],[Order Priority]]=Introduction!$B$45,1,0)</f>
        <v>0</v>
      </c>
      <c r="M1707" s="49">
        <f>IF(Table2[[#This Row],[Ship Mode]]=Introduction!$C$42,1,0)</f>
        <v>0</v>
      </c>
      <c r="N1707" s="48">
        <f>IF(Table2[[#This Row],[Ship Mode]]=Introduction!$C$44,1,0)</f>
        <v>1</v>
      </c>
      <c r="O1707" s="48">
        <f>IF(Table2[[#This Row],[Customer Segment]]=Introduction!$D$45,1,0)</f>
        <v>0</v>
      </c>
      <c r="P1707" s="48">
        <f>IF(Table2[[#This Row],[Customer Segment]]=Introduction!$D$42,1,0)</f>
        <v>0</v>
      </c>
      <c r="Q1707" s="48">
        <f>IF(Table2[[#This Row],[Customer Segment]]=Introduction!$D$44,1,0)</f>
        <v>0</v>
      </c>
      <c r="R1707" s="38">
        <v>22.92</v>
      </c>
      <c r="S17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customFormat="1" x14ac:dyDescent="0.2">
      <c r="A1708" s="1" t="s">
        <v>23</v>
      </c>
      <c r="B1708" s="1" t="s">
        <v>14</v>
      </c>
      <c r="C1708" s="1" t="s">
        <v>15</v>
      </c>
      <c r="D1708" s="44">
        <v>0.02</v>
      </c>
      <c r="E1708" s="44">
        <v>48.04</v>
      </c>
      <c r="F1708" s="44">
        <v>5.79</v>
      </c>
      <c r="G1708" s="44">
        <v>0.37</v>
      </c>
      <c r="H1708" s="44">
        <v>422.45249999999999</v>
      </c>
      <c r="I1708" s="49">
        <f>IF(Table2[[#This Row],[Order Priority]]=Introduction!$B$42,1,0)</f>
        <v>0</v>
      </c>
      <c r="J1708" s="49">
        <f>IF(Table2[[#This Row],[Order Priority]]=Introduction!$B$43,1,0)</f>
        <v>0</v>
      </c>
      <c r="K1708" s="49">
        <f>IF(Table2[[#This Row],[Order Priority]]=Introduction!$B$44,1,0)</f>
        <v>1</v>
      </c>
      <c r="L1708" s="49">
        <f>IF(Table2[[#This Row],[Order Priority]]=Introduction!$B$45,1,0)</f>
        <v>0</v>
      </c>
      <c r="M1708" s="49">
        <f>IF(Table2[[#This Row],[Ship Mode]]=Introduction!$C$42,1,0)</f>
        <v>0</v>
      </c>
      <c r="N1708" s="48">
        <f>IF(Table2[[#This Row],[Ship Mode]]=Introduction!$C$44,1,0)</f>
        <v>1</v>
      </c>
      <c r="O1708" s="48">
        <f>IF(Table2[[#This Row],[Customer Segment]]=Introduction!$D$45,1,0)</f>
        <v>0</v>
      </c>
      <c r="P1708" s="48">
        <f>IF(Table2[[#This Row],[Customer Segment]]=Introduction!$D$42,1,0)</f>
        <v>1</v>
      </c>
      <c r="Q1708" s="48">
        <f>IF(Table2[[#This Row],[Customer Segment]]=Introduction!$D$44,1,0)</f>
        <v>0</v>
      </c>
      <c r="R1708" s="41">
        <v>612.25</v>
      </c>
      <c r="S17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customFormat="1" x14ac:dyDescent="0.2">
      <c r="A1709" s="1" t="s">
        <v>23</v>
      </c>
      <c r="B1709" s="1" t="s">
        <v>14</v>
      </c>
      <c r="C1709" s="1" t="s">
        <v>15</v>
      </c>
      <c r="D1709" s="46">
        <v>0.02</v>
      </c>
      <c r="E1709" s="46">
        <v>70.97</v>
      </c>
      <c r="F1709" s="46">
        <v>3.5</v>
      </c>
      <c r="G1709" s="46">
        <v>0.59</v>
      </c>
      <c r="H1709" s="46">
        <v>23.616</v>
      </c>
      <c r="I1709" s="49">
        <f>IF(Table2[[#This Row],[Order Priority]]=Introduction!$B$42,1,0)</f>
        <v>0</v>
      </c>
      <c r="J1709" s="49">
        <f>IF(Table2[[#This Row],[Order Priority]]=Introduction!$B$43,1,0)</f>
        <v>0</v>
      </c>
      <c r="K1709" s="49">
        <f>IF(Table2[[#This Row],[Order Priority]]=Introduction!$B$44,1,0)</f>
        <v>1</v>
      </c>
      <c r="L1709" s="49">
        <f>IF(Table2[[#This Row],[Order Priority]]=Introduction!$B$45,1,0)</f>
        <v>0</v>
      </c>
      <c r="M1709" s="49">
        <f>IF(Table2[[#This Row],[Ship Mode]]=Introduction!$C$42,1,0)</f>
        <v>0</v>
      </c>
      <c r="N1709" s="48">
        <f>IF(Table2[[#This Row],[Ship Mode]]=Introduction!$C$44,1,0)</f>
        <v>1</v>
      </c>
      <c r="O1709" s="48">
        <f>IF(Table2[[#This Row],[Customer Segment]]=Introduction!$D$45,1,0)</f>
        <v>0</v>
      </c>
      <c r="P1709" s="48">
        <f>IF(Table2[[#This Row],[Customer Segment]]=Introduction!$D$42,1,0)</f>
        <v>1</v>
      </c>
      <c r="Q1709" s="48">
        <f>IF(Table2[[#This Row],[Customer Segment]]=Introduction!$D$44,1,0)</f>
        <v>0</v>
      </c>
      <c r="R1709" s="38">
        <v>1533.59</v>
      </c>
      <c r="S17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customFormat="1" x14ac:dyDescent="0.2">
      <c r="A1710" s="1" t="s">
        <v>23</v>
      </c>
      <c r="B1710" s="1" t="s">
        <v>2</v>
      </c>
      <c r="C1710" s="1" t="s">
        <v>3</v>
      </c>
      <c r="D1710" s="44">
        <v>0.02</v>
      </c>
      <c r="E1710" s="44">
        <v>284.98</v>
      </c>
      <c r="F1710" s="44">
        <v>69.55</v>
      </c>
      <c r="G1710" s="44">
        <v>0.6</v>
      </c>
      <c r="H1710" s="44">
        <v>15.528</v>
      </c>
      <c r="I1710" s="49">
        <f>IF(Table2[[#This Row],[Order Priority]]=Introduction!$B$42,1,0)</f>
        <v>0</v>
      </c>
      <c r="J1710" s="49">
        <f>IF(Table2[[#This Row],[Order Priority]]=Introduction!$B$43,1,0)</f>
        <v>0</v>
      </c>
      <c r="K1710" s="49">
        <f>IF(Table2[[#This Row],[Order Priority]]=Introduction!$B$44,1,0)</f>
        <v>1</v>
      </c>
      <c r="L1710" s="49">
        <f>IF(Table2[[#This Row],[Order Priority]]=Introduction!$B$45,1,0)</f>
        <v>0</v>
      </c>
      <c r="M1710" s="49">
        <f>IF(Table2[[#This Row],[Ship Mode]]=Introduction!$C$42,1,0)</f>
        <v>1</v>
      </c>
      <c r="N1710" s="48">
        <f>IF(Table2[[#This Row],[Ship Mode]]=Introduction!$C$44,1,0)</f>
        <v>0</v>
      </c>
      <c r="O1710" s="48">
        <f>IF(Table2[[#This Row],[Customer Segment]]=Introduction!$D$45,1,0)</f>
        <v>1</v>
      </c>
      <c r="P1710" s="48">
        <f>IF(Table2[[#This Row],[Customer Segment]]=Introduction!$D$42,1,0)</f>
        <v>0</v>
      </c>
      <c r="Q1710" s="48">
        <f>IF(Table2[[#This Row],[Customer Segment]]=Introduction!$D$44,1,0)</f>
        <v>0</v>
      </c>
      <c r="R1710" s="41">
        <v>926.3</v>
      </c>
      <c r="S17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customFormat="1" x14ac:dyDescent="0.2">
      <c r="A1711" s="1" t="s">
        <v>23</v>
      </c>
      <c r="B1711" s="1" t="s">
        <v>14</v>
      </c>
      <c r="C1711" s="1" t="s">
        <v>3</v>
      </c>
      <c r="D1711" s="46">
        <v>0.08</v>
      </c>
      <c r="E1711" s="46">
        <v>55.48</v>
      </c>
      <c r="F1711" s="46">
        <v>14.3</v>
      </c>
      <c r="G1711" s="46">
        <v>0.37</v>
      </c>
      <c r="H1711" s="46">
        <v>-225.56379999999999</v>
      </c>
      <c r="I1711" s="49">
        <f>IF(Table2[[#This Row],[Order Priority]]=Introduction!$B$42,1,0)</f>
        <v>0</v>
      </c>
      <c r="J1711" s="49">
        <f>IF(Table2[[#This Row],[Order Priority]]=Introduction!$B$43,1,0)</f>
        <v>0</v>
      </c>
      <c r="K1711" s="49">
        <f>IF(Table2[[#This Row],[Order Priority]]=Introduction!$B$44,1,0)</f>
        <v>1</v>
      </c>
      <c r="L1711" s="49">
        <f>IF(Table2[[#This Row],[Order Priority]]=Introduction!$B$45,1,0)</f>
        <v>0</v>
      </c>
      <c r="M1711" s="49">
        <f>IF(Table2[[#This Row],[Ship Mode]]=Introduction!$C$42,1,0)</f>
        <v>0</v>
      </c>
      <c r="N1711" s="48">
        <f>IF(Table2[[#This Row],[Ship Mode]]=Introduction!$C$44,1,0)</f>
        <v>1</v>
      </c>
      <c r="O1711" s="48">
        <f>IF(Table2[[#This Row],[Customer Segment]]=Introduction!$D$45,1,0)</f>
        <v>1</v>
      </c>
      <c r="P1711" s="48">
        <f>IF(Table2[[#This Row],[Customer Segment]]=Introduction!$D$42,1,0)</f>
        <v>0</v>
      </c>
      <c r="Q1711" s="48">
        <f>IF(Table2[[#This Row],[Customer Segment]]=Introduction!$D$44,1,0)</f>
        <v>0</v>
      </c>
      <c r="R1711" s="38">
        <v>942.53</v>
      </c>
      <c r="S17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customFormat="1" x14ac:dyDescent="0.2">
      <c r="A1712" s="1" t="s">
        <v>23</v>
      </c>
      <c r="B1712" s="1" t="s">
        <v>14</v>
      </c>
      <c r="C1712" s="1" t="s">
        <v>3</v>
      </c>
      <c r="D1712" s="44">
        <v>0</v>
      </c>
      <c r="E1712" s="44">
        <v>1270.99</v>
      </c>
      <c r="F1712" s="44">
        <v>19.989999999999998</v>
      </c>
      <c r="G1712" s="44">
        <v>0.35</v>
      </c>
      <c r="H1712" s="44">
        <v>6384.4389000000001</v>
      </c>
      <c r="I1712" s="49">
        <f>IF(Table2[[#This Row],[Order Priority]]=Introduction!$B$42,1,0)</f>
        <v>0</v>
      </c>
      <c r="J1712" s="49">
        <f>IF(Table2[[#This Row],[Order Priority]]=Introduction!$B$43,1,0)</f>
        <v>0</v>
      </c>
      <c r="K1712" s="49">
        <f>IF(Table2[[#This Row],[Order Priority]]=Introduction!$B$44,1,0)</f>
        <v>1</v>
      </c>
      <c r="L1712" s="49">
        <f>IF(Table2[[#This Row],[Order Priority]]=Introduction!$B$45,1,0)</f>
        <v>0</v>
      </c>
      <c r="M1712" s="49">
        <f>IF(Table2[[#This Row],[Ship Mode]]=Introduction!$C$42,1,0)</f>
        <v>0</v>
      </c>
      <c r="N1712" s="48">
        <f>IF(Table2[[#This Row],[Ship Mode]]=Introduction!$C$44,1,0)</f>
        <v>1</v>
      </c>
      <c r="O1712" s="48">
        <f>IF(Table2[[#This Row],[Customer Segment]]=Introduction!$D$45,1,0)</f>
        <v>1</v>
      </c>
      <c r="P1712" s="48">
        <f>IF(Table2[[#This Row],[Customer Segment]]=Introduction!$D$42,1,0)</f>
        <v>0</v>
      </c>
      <c r="Q1712" s="48">
        <f>IF(Table2[[#This Row],[Customer Segment]]=Introduction!$D$44,1,0)</f>
        <v>0</v>
      </c>
      <c r="R1712" s="41">
        <v>9252.81</v>
      </c>
      <c r="S17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customFormat="1" x14ac:dyDescent="0.2">
      <c r="A1713" s="1" t="s">
        <v>92</v>
      </c>
      <c r="B1713" s="1" t="s">
        <v>63</v>
      </c>
      <c r="C1713" s="1" t="s">
        <v>70</v>
      </c>
      <c r="D1713" s="46">
        <v>0.04</v>
      </c>
      <c r="E1713" s="46">
        <v>12.98</v>
      </c>
      <c r="F1713" s="46">
        <v>3.14</v>
      </c>
      <c r="G1713" s="46">
        <v>0.6</v>
      </c>
      <c r="H1713" s="46">
        <v>22.818000000000001</v>
      </c>
      <c r="I1713" s="49">
        <f>IF(Table2[[#This Row],[Order Priority]]=Introduction!$B$42,1,0)</f>
        <v>0</v>
      </c>
      <c r="J1713" s="49">
        <f>IF(Table2[[#This Row],[Order Priority]]=Introduction!$B$43,1,0)</f>
        <v>0</v>
      </c>
      <c r="K1713" s="49">
        <f>IF(Table2[[#This Row],[Order Priority]]=Introduction!$B$44,1,0)</f>
        <v>0</v>
      </c>
      <c r="L1713" s="49">
        <f>IF(Table2[[#This Row],[Order Priority]]=Introduction!$B$45,1,0)</f>
        <v>1</v>
      </c>
      <c r="M1713" s="49">
        <f>IF(Table2[[#This Row],[Ship Mode]]=Introduction!$C$42,1,0)</f>
        <v>0</v>
      </c>
      <c r="N1713" s="48">
        <f>IF(Table2[[#This Row],[Ship Mode]]=Introduction!$C$44,1,0)</f>
        <v>0</v>
      </c>
      <c r="O1713" s="48">
        <f>IF(Table2[[#This Row],[Customer Segment]]=Introduction!$D$45,1,0)</f>
        <v>0</v>
      </c>
      <c r="P1713" s="48">
        <f>IF(Table2[[#This Row],[Customer Segment]]=Introduction!$D$42,1,0)</f>
        <v>0</v>
      </c>
      <c r="Q1713" s="48">
        <f>IF(Table2[[#This Row],[Customer Segment]]=Introduction!$D$44,1,0)</f>
        <v>0</v>
      </c>
      <c r="R1713" s="38">
        <v>216.04</v>
      </c>
      <c r="S17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customFormat="1" x14ac:dyDescent="0.2">
      <c r="A1714" s="1" t="s">
        <v>92</v>
      </c>
      <c r="B1714" s="1" t="s">
        <v>2</v>
      </c>
      <c r="C1714" s="1" t="s">
        <v>47</v>
      </c>
      <c r="D1714" s="44">
        <v>0.04</v>
      </c>
      <c r="E1714" s="44">
        <v>510.14</v>
      </c>
      <c r="F1714" s="44">
        <v>14.7</v>
      </c>
      <c r="G1714" s="44">
        <v>0.56000000000000005</v>
      </c>
      <c r="H1714" s="44">
        <v>-251.40389999999999</v>
      </c>
      <c r="I1714" s="49">
        <f>IF(Table2[[#This Row],[Order Priority]]=Introduction!$B$42,1,0)</f>
        <v>0</v>
      </c>
      <c r="J1714" s="49">
        <f>IF(Table2[[#This Row],[Order Priority]]=Introduction!$B$43,1,0)</f>
        <v>0</v>
      </c>
      <c r="K1714" s="49">
        <f>IF(Table2[[#This Row],[Order Priority]]=Introduction!$B$44,1,0)</f>
        <v>0</v>
      </c>
      <c r="L1714" s="49">
        <f>IF(Table2[[#This Row],[Order Priority]]=Introduction!$B$45,1,0)</f>
        <v>1</v>
      </c>
      <c r="M1714" s="49">
        <f>IF(Table2[[#This Row],[Ship Mode]]=Introduction!$C$42,1,0)</f>
        <v>1</v>
      </c>
      <c r="N1714" s="48">
        <f>IF(Table2[[#This Row],[Ship Mode]]=Introduction!$C$44,1,0)</f>
        <v>0</v>
      </c>
      <c r="O1714" s="48">
        <f>IF(Table2[[#This Row],[Customer Segment]]=Introduction!$D$45,1,0)</f>
        <v>0</v>
      </c>
      <c r="P1714" s="48">
        <f>IF(Table2[[#This Row],[Customer Segment]]=Introduction!$D$42,1,0)</f>
        <v>0</v>
      </c>
      <c r="Q1714" s="48">
        <f>IF(Table2[[#This Row],[Customer Segment]]=Introduction!$D$44,1,0)</f>
        <v>1</v>
      </c>
      <c r="R1714" s="41">
        <v>1527.97</v>
      </c>
      <c r="S17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customFormat="1" x14ac:dyDescent="0.2">
      <c r="A1715" s="1" t="s">
        <v>92</v>
      </c>
      <c r="B1715" s="1" t="s">
        <v>14</v>
      </c>
      <c r="C1715" s="1" t="s">
        <v>47</v>
      </c>
      <c r="D1715" s="46">
        <v>0</v>
      </c>
      <c r="E1715" s="46">
        <v>4.76</v>
      </c>
      <c r="F1715" s="46">
        <v>3.01</v>
      </c>
      <c r="G1715" s="46">
        <v>0.36</v>
      </c>
      <c r="H1715" s="46">
        <v>-2.3450000000000002</v>
      </c>
      <c r="I1715" s="49">
        <f>IF(Table2[[#This Row],[Order Priority]]=Introduction!$B$42,1,0)</f>
        <v>0</v>
      </c>
      <c r="J1715" s="49">
        <f>IF(Table2[[#This Row],[Order Priority]]=Introduction!$B$43,1,0)</f>
        <v>0</v>
      </c>
      <c r="K1715" s="49">
        <f>IF(Table2[[#This Row],[Order Priority]]=Introduction!$B$44,1,0)</f>
        <v>0</v>
      </c>
      <c r="L1715" s="49">
        <f>IF(Table2[[#This Row],[Order Priority]]=Introduction!$B$45,1,0)</f>
        <v>1</v>
      </c>
      <c r="M1715" s="49">
        <f>IF(Table2[[#This Row],[Ship Mode]]=Introduction!$C$42,1,0)</f>
        <v>0</v>
      </c>
      <c r="N1715" s="48">
        <f>IF(Table2[[#This Row],[Ship Mode]]=Introduction!$C$44,1,0)</f>
        <v>1</v>
      </c>
      <c r="O1715" s="48">
        <f>IF(Table2[[#This Row],[Customer Segment]]=Introduction!$D$45,1,0)</f>
        <v>0</v>
      </c>
      <c r="P1715" s="48">
        <f>IF(Table2[[#This Row],[Customer Segment]]=Introduction!$D$42,1,0)</f>
        <v>0</v>
      </c>
      <c r="Q1715" s="48">
        <f>IF(Table2[[#This Row],[Customer Segment]]=Introduction!$D$44,1,0)</f>
        <v>1</v>
      </c>
      <c r="R1715" s="38">
        <v>110.86</v>
      </c>
      <c r="S17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customFormat="1" x14ac:dyDescent="0.2">
      <c r="A1716" s="1" t="s">
        <v>92</v>
      </c>
      <c r="B1716" s="1" t="s">
        <v>2</v>
      </c>
      <c r="C1716" s="1" t="s">
        <v>47</v>
      </c>
      <c r="D1716" s="44">
        <v>0.05</v>
      </c>
      <c r="E1716" s="44">
        <v>535.64</v>
      </c>
      <c r="F1716" s="44">
        <v>14.7</v>
      </c>
      <c r="G1716" s="44">
        <v>0.59</v>
      </c>
      <c r="H1716" s="44">
        <v>-1220.9145000000001</v>
      </c>
      <c r="I1716" s="49">
        <f>IF(Table2[[#This Row],[Order Priority]]=Introduction!$B$42,1,0)</f>
        <v>0</v>
      </c>
      <c r="J1716" s="49">
        <f>IF(Table2[[#This Row],[Order Priority]]=Introduction!$B$43,1,0)</f>
        <v>0</v>
      </c>
      <c r="K1716" s="49">
        <f>IF(Table2[[#This Row],[Order Priority]]=Introduction!$B$44,1,0)</f>
        <v>0</v>
      </c>
      <c r="L1716" s="49">
        <f>IF(Table2[[#This Row],[Order Priority]]=Introduction!$B$45,1,0)</f>
        <v>1</v>
      </c>
      <c r="M1716" s="49">
        <f>IF(Table2[[#This Row],[Ship Mode]]=Introduction!$C$42,1,0)</f>
        <v>1</v>
      </c>
      <c r="N1716" s="48">
        <f>IF(Table2[[#This Row],[Ship Mode]]=Introduction!$C$44,1,0)</f>
        <v>0</v>
      </c>
      <c r="O1716" s="48">
        <f>IF(Table2[[#This Row],[Customer Segment]]=Introduction!$D$45,1,0)</f>
        <v>0</v>
      </c>
      <c r="P1716" s="48">
        <f>IF(Table2[[#This Row],[Customer Segment]]=Introduction!$D$42,1,0)</f>
        <v>0</v>
      </c>
      <c r="Q1716" s="48">
        <f>IF(Table2[[#This Row],[Customer Segment]]=Introduction!$D$44,1,0)</f>
        <v>1</v>
      </c>
      <c r="R1716" s="41">
        <v>1068.5999999999999</v>
      </c>
      <c r="S17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customFormat="1" x14ac:dyDescent="0.2">
      <c r="A1717" s="1" t="s">
        <v>1</v>
      </c>
      <c r="B1717" s="1" t="s">
        <v>63</v>
      </c>
      <c r="C1717" s="1" t="s">
        <v>70</v>
      </c>
      <c r="D1717" s="46">
        <v>0.05</v>
      </c>
      <c r="E1717" s="46">
        <v>122.99</v>
      </c>
      <c r="F1717" s="46">
        <v>19.989999999999998</v>
      </c>
      <c r="G1717" s="46">
        <v>0.37</v>
      </c>
      <c r="H1717" s="46">
        <v>1039.7541000000001</v>
      </c>
      <c r="I1717" s="49">
        <f>IF(Table2[[#This Row],[Order Priority]]=Introduction!$B$42,1,0)</f>
        <v>1</v>
      </c>
      <c r="J1717" s="49">
        <f>IF(Table2[[#This Row],[Order Priority]]=Introduction!$B$43,1,0)</f>
        <v>0</v>
      </c>
      <c r="K1717" s="49">
        <f>IF(Table2[[#This Row],[Order Priority]]=Introduction!$B$44,1,0)</f>
        <v>0</v>
      </c>
      <c r="L1717" s="49">
        <f>IF(Table2[[#This Row],[Order Priority]]=Introduction!$B$45,1,0)</f>
        <v>0</v>
      </c>
      <c r="M1717" s="49">
        <f>IF(Table2[[#This Row],[Ship Mode]]=Introduction!$C$42,1,0)</f>
        <v>0</v>
      </c>
      <c r="N1717" s="48">
        <f>IF(Table2[[#This Row],[Ship Mode]]=Introduction!$C$44,1,0)</f>
        <v>0</v>
      </c>
      <c r="O1717" s="48">
        <f>IF(Table2[[#This Row],[Customer Segment]]=Introduction!$D$45,1,0)</f>
        <v>0</v>
      </c>
      <c r="P1717" s="48">
        <f>IF(Table2[[#This Row],[Customer Segment]]=Introduction!$D$42,1,0)</f>
        <v>0</v>
      </c>
      <c r="Q1717" s="48">
        <f>IF(Table2[[#This Row],[Customer Segment]]=Introduction!$D$44,1,0)</f>
        <v>0</v>
      </c>
      <c r="R1717" s="38">
        <v>1506.89</v>
      </c>
      <c r="S17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customFormat="1" x14ac:dyDescent="0.2">
      <c r="A1718" s="1" t="s">
        <v>23</v>
      </c>
      <c r="B1718" s="1" t="s">
        <v>63</v>
      </c>
      <c r="C1718" s="1" t="s">
        <v>15</v>
      </c>
      <c r="D1718" s="44">
        <v>0.05</v>
      </c>
      <c r="E1718" s="44">
        <v>100.97</v>
      </c>
      <c r="F1718" s="44">
        <v>7.18</v>
      </c>
      <c r="G1718" s="44">
        <v>0.46</v>
      </c>
      <c r="H1718" s="44">
        <v>881.46810000000005</v>
      </c>
      <c r="I1718" s="49">
        <f>IF(Table2[[#This Row],[Order Priority]]=Introduction!$B$42,1,0)</f>
        <v>0</v>
      </c>
      <c r="J1718" s="49">
        <f>IF(Table2[[#This Row],[Order Priority]]=Introduction!$B$43,1,0)</f>
        <v>0</v>
      </c>
      <c r="K1718" s="49">
        <f>IF(Table2[[#This Row],[Order Priority]]=Introduction!$B$44,1,0)</f>
        <v>1</v>
      </c>
      <c r="L1718" s="49">
        <f>IF(Table2[[#This Row],[Order Priority]]=Introduction!$B$45,1,0)</f>
        <v>0</v>
      </c>
      <c r="M1718" s="49">
        <f>IF(Table2[[#This Row],[Ship Mode]]=Introduction!$C$42,1,0)</f>
        <v>0</v>
      </c>
      <c r="N1718" s="48">
        <f>IF(Table2[[#This Row],[Ship Mode]]=Introduction!$C$44,1,0)</f>
        <v>0</v>
      </c>
      <c r="O1718" s="48">
        <f>IF(Table2[[#This Row],[Customer Segment]]=Introduction!$D$45,1,0)</f>
        <v>0</v>
      </c>
      <c r="P1718" s="48">
        <f>IF(Table2[[#This Row],[Customer Segment]]=Introduction!$D$42,1,0)</f>
        <v>1</v>
      </c>
      <c r="Q1718" s="48">
        <f>IF(Table2[[#This Row],[Customer Segment]]=Introduction!$D$44,1,0)</f>
        <v>0</v>
      </c>
      <c r="R1718" s="41">
        <v>1277.49</v>
      </c>
      <c r="S17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customFormat="1" x14ac:dyDescent="0.2">
      <c r="A1719" s="1" t="s">
        <v>46</v>
      </c>
      <c r="B1719" s="1" t="s">
        <v>14</v>
      </c>
      <c r="C1719" s="1" t="s">
        <v>70</v>
      </c>
      <c r="D1719" s="46">
        <v>0.09</v>
      </c>
      <c r="E1719" s="46">
        <v>304.99</v>
      </c>
      <c r="F1719" s="46">
        <v>19.989999999999998</v>
      </c>
      <c r="G1719" s="46">
        <v>0.4</v>
      </c>
      <c r="H1719" s="46">
        <v>1623.9494999999999</v>
      </c>
      <c r="I1719" s="49">
        <f>IF(Table2[[#This Row],[Order Priority]]=Introduction!$B$42,1,0)</f>
        <v>0</v>
      </c>
      <c r="J1719" s="49">
        <f>IF(Table2[[#This Row],[Order Priority]]=Introduction!$B$43,1,0)</f>
        <v>0</v>
      </c>
      <c r="K1719" s="49">
        <f>IF(Table2[[#This Row],[Order Priority]]=Introduction!$B$44,1,0)</f>
        <v>0</v>
      </c>
      <c r="L1719" s="49">
        <f>IF(Table2[[#This Row],[Order Priority]]=Introduction!$B$45,1,0)</f>
        <v>0</v>
      </c>
      <c r="M1719" s="49">
        <f>IF(Table2[[#This Row],[Ship Mode]]=Introduction!$C$42,1,0)</f>
        <v>0</v>
      </c>
      <c r="N1719" s="48">
        <f>IF(Table2[[#This Row],[Ship Mode]]=Introduction!$C$44,1,0)</f>
        <v>1</v>
      </c>
      <c r="O1719" s="48">
        <f>IF(Table2[[#This Row],[Customer Segment]]=Introduction!$D$45,1,0)</f>
        <v>0</v>
      </c>
      <c r="P1719" s="48">
        <f>IF(Table2[[#This Row],[Customer Segment]]=Introduction!$D$42,1,0)</f>
        <v>0</v>
      </c>
      <c r="Q1719" s="48">
        <f>IF(Table2[[#This Row],[Customer Segment]]=Introduction!$D$44,1,0)</f>
        <v>0</v>
      </c>
      <c r="R1719" s="38">
        <v>2353.5500000000002</v>
      </c>
      <c r="S17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customFormat="1" x14ac:dyDescent="0.2">
      <c r="A1720" s="1" t="s">
        <v>1</v>
      </c>
      <c r="B1720" s="1" t="s">
        <v>63</v>
      </c>
      <c r="C1720" s="1" t="s">
        <v>47</v>
      </c>
      <c r="D1720" s="44">
        <v>0</v>
      </c>
      <c r="E1720" s="44">
        <v>8.34</v>
      </c>
      <c r="F1720" s="44">
        <v>2.64</v>
      </c>
      <c r="G1720" s="44">
        <v>0.59</v>
      </c>
      <c r="H1720" s="44">
        <v>5.8624999999999998</v>
      </c>
      <c r="I1720" s="49">
        <f>IF(Table2[[#This Row],[Order Priority]]=Introduction!$B$42,1,0)</f>
        <v>1</v>
      </c>
      <c r="J1720" s="49">
        <f>IF(Table2[[#This Row],[Order Priority]]=Introduction!$B$43,1,0)</f>
        <v>0</v>
      </c>
      <c r="K1720" s="49">
        <f>IF(Table2[[#This Row],[Order Priority]]=Introduction!$B$44,1,0)</f>
        <v>0</v>
      </c>
      <c r="L1720" s="49">
        <f>IF(Table2[[#This Row],[Order Priority]]=Introduction!$B$45,1,0)</f>
        <v>0</v>
      </c>
      <c r="M1720" s="49">
        <f>IF(Table2[[#This Row],[Ship Mode]]=Introduction!$C$42,1,0)</f>
        <v>0</v>
      </c>
      <c r="N1720" s="48">
        <f>IF(Table2[[#This Row],[Ship Mode]]=Introduction!$C$44,1,0)</f>
        <v>0</v>
      </c>
      <c r="O1720" s="48">
        <f>IF(Table2[[#This Row],[Customer Segment]]=Introduction!$D$45,1,0)</f>
        <v>0</v>
      </c>
      <c r="P1720" s="48">
        <f>IF(Table2[[#This Row],[Customer Segment]]=Introduction!$D$42,1,0)</f>
        <v>0</v>
      </c>
      <c r="Q1720" s="48">
        <f>IF(Table2[[#This Row],[Customer Segment]]=Introduction!$D$44,1,0)</f>
        <v>1</v>
      </c>
      <c r="R1720" s="41">
        <v>212.89</v>
      </c>
      <c r="S17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customFormat="1" x14ac:dyDescent="0.2">
      <c r="A1721" s="1" t="s">
        <v>1</v>
      </c>
      <c r="B1721" s="1" t="s">
        <v>63</v>
      </c>
      <c r="C1721" s="1" t="s">
        <v>47</v>
      </c>
      <c r="D1721" s="46">
        <v>0</v>
      </c>
      <c r="E1721" s="46">
        <v>8.34</v>
      </c>
      <c r="F1721" s="46">
        <v>2.64</v>
      </c>
      <c r="G1721" s="46">
        <v>0.59</v>
      </c>
      <c r="H1721" s="46">
        <v>10.5</v>
      </c>
      <c r="I1721" s="49">
        <f>IF(Table2[[#This Row],[Order Priority]]=Introduction!$B$42,1,0)</f>
        <v>1</v>
      </c>
      <c r="J1721" s="49">
        <f>IF(Table2[[#This Row],[Order Priority]]=Introduction!$B$43,1,0)</f>
        <v>0</v>
      </c>
      <c r="K1721" s="49">
        <f>IF(Table2[[#This Row],[Order Priority]]=Introduction!$B$44,1,0)</f>
        <v>0</v>
      </c>
      <c r="L1721" s="49">
        <f>IF(Table2[[#This Row],[Order Priority]]=Introduction!$B$45,1,0)</f>
        <v>0</v>
      </c>
      <c r="M1721" s="49">
        <f>IF(Table2[[#This Row],[Ship Mode]]=Introduction!$C$42,1,0)</f>
        <v>0</v>
      </c>
      <c r="N1721" s="48">
        <f>IF(Table2[[#This Row],[Ship Mode]]=Introduction!$C$44,1,0)</f>
        <v>0</v>
      </c>
      <c r="O1721" s="48">
        <f>IF(Table2[[#This Row],[Customer Segment]]=Introduction!$D$45,1,0)</f>
        <v>0</v>
      </c>
      <c r="P1721" s="48">
        <f>IF(Table2[[#This Row],[Customer Segment]]=Introduction!$D$42,1,0)</f>
        <v>0</v>
      </c>
      <c r="Q1721" s="48">
        <f>IF(Table2[[#This Row],[Customer Segment]]=Introduction!$D$44,1,0)</f>
        <v>1</v>
      </c>
      <c r="R1721" s="38">
        <v>55.54</v>
      </c>
      <c r="S17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customFormat="1" x14ac:dyDescent="0.2">
      <c r="A1722" s="1" t="s">
        <v>1</v>
      </c>
      <c r="B1722" s="1" t="s">
        <v>14</v>
      </c>
      <c r="C1722" s="1" t="s">
        <v>47</v>
      </c>
      <c r="D1722" s="44">
        <v>0.04</v>
      </c>
      <c r="E1722" s="44">
        <v>6.3</v>
      </c>
      <c r="F1722" s="44">
        <v>0.5</v>
      </c>
      <c r="G1722" s="44">
        <v>0.39</v>
      </c>
      <c r="H1722" s="44">
        <v>67.606200000000001</v>
      </c>
      <c r="I1722" s="49">
        <f>IF(Table2[[#This Row],[Order Priority]]=Introduction!$B$42,1,0)</f>
        <v>1</v>
      </c>
      <c r="J1722" s="49">
        <f>IF(Table2[[#This Row],[Order Priority]]=Introduction!$B$43,1,0)</f>
        <v>0</v>
      </c>
      <c r="K1722" s="49">
        <f>IF(Table2[[#This Row],[Order Priority]]=Introduction!$B$44,1,0)</f>
        <v>0</v>
      </c>
      <c r="L1722" s="49">
        <f>IF(Table2[[#This Row],[Order Priority]]=Introduction!$B$45,1,0)</f>
        <v>0</v>
      </c>
      <c r="M1722" s="49">
        <f>IF(Table2[[#This Row],[Ship Mode]]=Introduction!$C$42,1,0)</f>
        <v>0</v>
      </c>
      <c r="N1722" s="48">
        <f>IF(Table2[[#This Row],[Ship Mode]]=Introduction!$C$44,1,0)</f>
        <v>1</v>
      </c>
      <c r="O1722" s="48">
        <f>IF(Table2[[#This Row],[Customer Segment]]=Introduction!$D$45,1,0)</f>
        <v>0</v>
      </c>
      <c r="P1722" s="48">
        <f>IF(Table2[[#This Row],[Customer Segment]]=Introduction!$D$42,1,0)</f>
        <v>0</v>
      </c>
      <c r="Q1722" s="48">
        <f>IF(Table2[[#This Row],[Customer Segment]]=Introduction!$D$44,1,0)</f>
        <v>1</v>
      </c>
      <c r="R1722" s="41">
        <v>97.98</v>
      </c>
      <c r="S17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customFormat="1" x14ac:dyDescent="0.2">
      <c r="A1723" s="1" t="s">
        <v>23</v>
      </c>
      <c r="B1723" s="1" t="s">
        <v>14</v>
      </c>
      <c r="C1723" s="1" t="s">
        <v>70</v>
      </c>
      <c r="D1723" s="46">
        <v>0.05</v>
      </c>
      <c r="E1723" s="46">
        <v>7.59</v>
      </c>
      <c r="F1723" s="46">
        <v>4</v>
      </c>
      <c r="G1723" s="46">
        <v>0.42</v>
      </c>
      <c r="H1723" s="46">
        <v>6.0926999999999998</v>
      </c>
      <c r="I1723" s="49">
        <f>IF(Table2[[#This Row],[Order Priority]]=Introduction!$B$42,1,0)</f>
        <v>0</v>
      </c>
      <c r="J1723" s="49">
        <f>IF(Table2[[#This Row],[Order Priority]]=Introduction!$B$43,1,0)</f>
        <v>0</v>
      </c>
      <c r="K1723" s="49">
        <f>IF(Table2[[#This Row],[Order Priority]]=Introduction!$B$44,1,0)</f>
        <v>1</v>
      </c>
      <c r="L1723" s="49">
        <f>IF(Table2[[#This Row],[Order Priority]]=Introduction!$B$45,1,0)</f>
        <v>0</v>
      </c>
      <c r="M1723" s="49">
        <f>IF(Table2[[#This Row],[Ship Mode]]=Introduction!$C$42,1,0)</f>
        <v>0</v>
      </c>
      <c r="N1723" s="48">
        <f>IF(Table2[[#This Row],[Ship Mode]]=Introduction!$C$44,1,0)</f>
        <v>1</v>
      </c>
      <c r="O1723" s="48">
        <f>IF(Table2[[#This Row],[Customer Segment]]=Introduction!$D$45,1,0)</f>
        <v>0</v>
      </c>
      <c r="P1723" s="48">
        <f>IF(Table2[[#This Row],[Customer Segment]]=Introduction!$D$42,1,0)</f>
        <v>0</v>
      </c>
      <c r="Q1723" s="48">
        <f>IF(Table2[[#This Row],[Customer Segment]]=Introduction!$D$44,1,0)</f>
        <v>0</v>
      </c>
      <c r="R1723" s="38">
        <v>8.83</v>
      </c>
      <c r="S17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customFormat="1" x14ac:dyDescent="0.2">
      <c r="A1724" s="1" t="s">
        <v>92</v>
      </c>
      <c r="B1724" s="1" t="s">
        <v>2</v>
      </c>
      <c r="C1724" s="1" t="s">
        <v>15</v>
      </c>
      <c r="D1724" s="44">
        <v>0.05</v>
      </c>
      <c r="E1724" s="44">
        <v>119.99</v>
      </c>
      <c r="F1724" s="44">
        <v>56.14</v>
      </c>
      <c r="G1724" s="44">
        <v>0.39</v>
      </c>
      <c r="H1724" s="44">
        <v>-102.5121</v>
      </c>
      <c r="I1724" s="49">
        <f>IF(Table2[[#This Row],[Order Priority]]=Introduction!$B$42,1,0)</f>
        <v>0</v>
      </c>
      <c r="J1724" s="49">
        <f>IF(Table2[[#This Row],[Order Priority]]=Introduction!$B$43,1,0)</f>
        <v>0</v>
      </c>
      <c r="K1724" s="49">
        <f>IF(Table2[[#This Row],[Order Priority]]=Introduction!$B$44,1,0)</f>
        <v>0</v>
      </c>
      <c r="L1724" s="49">
        <f>IF(Table2[[#This Row],[Order Priority]]=Introduction!$B$45,1,0)</f>
        <v>1</v>
      </c>
      <c r="M1724" s="49">
        <f>IF(Table2[[#This Row],[Ship Mode]]=Introduction!$C$42,1,0)</f>
        <v>1</v>
      </c>
      <c r="N1724" s="48">
        <f>IF(Table2[[#This Row],[Ship Mode]]=Introduction!$C$44,1,0)</f>
        <v>0</v>
      </c>
      <c r="O1724" s="48">
        <f>IF(Table2[[#This Row],[Customer Segment]]=Introduction!$D$45,1,0)</f>
        <v>0</v>
      </c>
      <c r="P1724" s="48">
        <f>IF(Table2[[#This Row],[Customer Segment]]=Introduction!$D$42,1,0)</f>
        <v>1</v>
      </c>
      <c r="Q1724" s="48">
        <f>IF(Table2[[#This Row],[Customer Segment]]=Introduction!$D$44,1,0)</f>
        <v>0</v>
      </c>
      <c r="R1724" s="41">
        <v>730.37</v>
      </c>
      <c r="S17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customFormat="1" x14ac:dyDescent="0.2">
      <c r="A1725" s="1" t="s">
        <v>92</v>
      </c>
      <c r="B1725" s="1" t="s">
        <v>14</v>
      </c>
      <c r="C1725" s="1" t="s">
        <v>47</v>
      </c>
      <c r="D1725" s="46">
        <v>0.03</v>
      </c>
      <c r="E1725" s="46">
        <v>4.9800000000000004</v>
      </c>
      <c r="F1725" s="46">
        <v>4.95</v>
      </c>
      <c r="G1725" s="46">
        <v>0.37</v>
      </c>
      <c r="H1725" s="46">
        <v>-47.995249999999999</v>
      </c>
      <c r="I1725" s="49">
        <f>IF(Table2[[#This Row],[Order Priority]]=Introduction!$B$42,1,0)</f>
        <v>0</v>
      </c>
      <c r="J1725" s="49">
        <f>IF(Table2[[#This Row],[Order Priority]]=Introduction!$B$43,1,0)</f>
        <v>0</v>
      </c>
      <c r="K1725" s="49">
        <f>IF(Table2[[#This Row],[Order Priority]]=Introduction!$B$44,1,0)</f>
        <v>0</v>
      </c>
      <c r="L1725" s="49">
        <f>IF(Table2[[#This Row],[Order Priority]]=Introduction!$B$45,1,0)</f>
        <v>1</v>
      </c>
      <c r="M1725" s="49">
        <f>IF(Table2[[#This Row],[Ship Mode]]=Introduction!$C$42,1,0)</f>
        <v>0</v>
      </c>
      <c r="N1725" s="48">
        <f>IF(Table2[[#This Row],[Ship Mode]]=Introduction!$C$44,1,0)</f>
        <v>1</v>
      </c>
      <c r="O1725" s="48">
        <f>IF(Table2[[#This Row],[Customer Segment]]=Introduction!$D$45,1,0)</f>
        <v>0</v>
      </c>
      <c r="P1725" s="48">
        <f>IF(Table2[[#This Row],[Customer Segment]]=Introduction!$D$42,1,0)</f>
        <v>0</v>
      </c>
      <c r="Q1725" s="48">
        <f>IF(Table2[[#This Row],[Customer Segment]]=Introduction!$D$44,1,0)</f>
        <v>1</v>
      </c>
      <c r="R1725" s="38">
        <v>95</v>
      </c>
      <c r="S17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customFormat="1" x14ac:dyDescent="0.2">
      <c r="A1726" s="1" t="s">
        <v>46</v>
      </c>
      <c r="B1726" s="1" t="s">
        <v>14</v>
      </c>
      <c r="C1726" s="1" t="s">
        <v>15</v>
      </c>
      <c r="D1726" s="44">
        <v>0.06</v>
      </c>
      <c r="E1726" s="44">
        <v>7.99</v>
      </c>
      <c r="F1726" s="44">
        <v>5.03</v>
      </c>
      <c r="G1726" s="44">
        <v>0.6</v>
      </c>
      <c r="H1726" s="44">
        <v>-29.172000000000001</v>
      </c>
      <c r="I1726" s="49">
        <f>IF(Table2[[#This Row],[Order Priority]]=Introduction!$B$42,1,0)</f>
        <v>0</v>
      </c>
      <c r="J1726" s="49">
        <f>IF(Table2[[#This Row],[Order Priority]]=Introduction!$B$43,1,0)</f>
        <v>0</v>
      </c>
      <c r="K1726" s="49">
        <f>IF(Table2[[#This Row],[Order Priority]]=Introduction!$B$44,1,0)</f>
        <v>0</v>
      </c>
      <c r="L1726" s="49">
        <f>IF(Table2[[#This Row],[Order Priority]]=Introduction!$B$45,1,0)</f>
        <v>0</v>
      </c>
      <c r="M1726" s="49">
        <f>IF(Table2[[#This Row],[Ship Mode]]=Introduction!$C$42,1,0)</f>
        <v>0</v>
      </c>
      <c r="N1726" s="48">
        <f>IF(Table2[[#This Row],[Ship Mode]]=Introduction!$C$44,1,0)</f>
        <v>1</v>
      </c>
      <c r="O1726" s="48">
        <f>IF(Table2[[#This Row],[Customer Segment]]=Introduction!$D$45,1,0)</f>
        <v>0</v>
      </c>
      <c r="P1726" s="48">
        <f>IF(Table2[[#This Row],[Customer Segment]]=Introduction!$D$42,1,0)</f>
        <v>1</v>
      </c>
      <c r="Q1726" s="48">
        <f>IF(Table2[[#This Row],[Customer Segment]]=Introduction!$D$44,1,0)</f>
        <v>0</v>
      </c>
      <c r="R1726" s="41">
        <v>28.46</v>
      </c>
      <c r="S17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customFormat="1" x14ac:dyDescent="0.2">
      <c r="A1727" s="1" t="s">
        <v>1</v>
      </c>
      <c r="B1727" s="1" t="s">
        <v>63</v>
      </c>
      <c r="C1727" s="1" t="s">
        <v>3</v>
      </c>
      <c r="D1727" s="46">
        <v>0</v>
      </c>
      <c r="E1727" s="46">
        <v>2.21</v>
      </c>
      <c r="F1727" s="46">
        <v>1</v>
      </c>
      <c r="G1727" s="46">
        <v>0.38</v>
      </c>
      <c r="H1727" s="46">
        <v>10.01</v>
      </c>
      <c r="I1727" s="49">
        <f>IF(Table2[[#This Row],[Order Priority]]=Introduction!$B$42,1,0)</f>
        <v>1</v>
      </c>
      <c r="J1727" s="49">
        <f>IF(Table2[[#This Row],[Order Priority]]=Introduction!$B$43,1,0)</f>
        <v>0</v>
      </c>
      <c r="K1727" s="49">
        <f>IF(Table2[[#This Row],[Order Priority]]=Introduction!$B$44,1,0)</f>
        <v>0</v>
      </c>
      <c r="L1727" s="49">
        <f>IF(Table2[[#This Row],[Order Priority]]=Introduction!$B$45,1,0)</f>
        <v>0</v>
      </c>
      <c r="M1727" s="49">
        <f>IF(Table2[[#This Row],[Ship Mode]]=Introduction!$C$42,1,0)</f>
        <v>0</v>
      </c>
      <c r="N1727" s="48">
        <f>IF(Table2[[#This Row],[Ship Mode]]=Introduction!$C$44,1,0)</f>
        <v>0</v>
      </c>
      <c r="O1727" s="48">
        <f>IF(Table2[[#This Row],[Customer Segment]]=Introduction!$D$45,1,0)</f>
        <v>1</v>
      </c>
      <c r="P1727" s="48">
        <f>IF(Table2[[#This Row],[Customer Segment]]=Introduction!$D$42,1,0)</f>
        <v>0</v>
      </c>
      <c r="Q1727" s="48">
        <f>IF(Table2[[#This Row],[Customer Segment]]=Introduction!$D$44,1,0)</f>
        <v>0</v>
      </c>
      <c r="R1727" s="38">
        <v>87.18</v>
      </c>
      <c r="S17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customFormat="1" x14ac:dyDescent="0.2">
      <c r="A1728" s="1" t="s">
        <v>13</v>
      </c>
      <c r="B1728" s="1" t="s">
        <v>14</v>
      </c>
      <c r="C1728" s="1" t="s">
        <v>3</v>
      </c>
      <c r="D1728" s="44">
        <v>0</v>
      </c>
      <c r="E1728" s="44">
        <v>7.28</v>
      </c>
      <c r="F1728" s="44">
        <v>3.52</v>
      </c>
      <c r="G1728" s="44">
        <v>0.68</v>
      </c>
      <c r="H1728" s="44">
        <v>-25.103999999999999</v>
      </c>
      <c r="I1728" s="49">
        <f>IF(Table2[[#This Row],[Order Priority]]=Introduction!$B$42,1,0)</f>
        <v>0</v>
      </c>
      <c r="J1728" s="49">
        <f>IF(Table2[[#This Row],[Order Priority]]=Introduction!$B$43,1,0)</f>
        <v>1</v>
      </c>
      <c r="K1728" s="49">
        <f>IF(Table2[[#This Row],[Order Priority]]=Introduction!$B$44,1,0)</f>
        <v>0</v>
      </c>
      <c r="L1728" s="49">
        <f>IF(Table2[[#This Row],[Order Priority]]=Introduction!$B$45,1,0)</f>
        <v>0</v>
      </c>
      <c r="M1728" s="49">
        <f>IF(Table2[[#This Row],[Ship Mode]]=Introduction!$C$42,1,0)</f>
        <v>0</v>
      </c>
      <c r="N1728" s="48">
        <f>IF(Table2[[#This Row],[Ship Mode]]=Introduction!$C$44,1,0)</f>
        <v>1</v>
      </c>
      <c r="O1728" s="48">
        <f>IF(Table2[[#This Row],[Customer Segment]]=Introduction!$D$45,1,0)</f>
        <v>1</v>
      </c>
      <c r="P1728" s="48">
        <f>IF(Table2[[#This Row],[Customer Segment]]=Introduction!$D$42,1,0)</f>
        <v>0</v>
      </c>
      <c r="Q1728" s="48">
        <f>IF(Table2[[#This Row],[Customer Segment]]=Introduction!$D$44,1,0)</f>
        <v>0</v>
      </c>
      <c r="R1728" s="41">
        <v>24.44</v>
      </c>
      <c r="S17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customFormat="1" x14ac:dyDescent="0.2">
      <c r="A1729" s="1" t="s">
        <v>92</v>
      </c>
      <c r="B1729" s="1" t="s">
        <v>2</v>
      </c>
      <c r="C1729" s="1" t="s">
        <v>47</v>
      </c>
      <c r="D1729" s="46">
        <v>0.1</v>
      </c>
      <c r="E1729" s="46">
        <v>280.98</v>
      </c>
      <c r="F1729" s="46">
        <v>35.67</v>
      </c>
      <c r="G1729" s="46">
        <v>0.66</v>
      </c>
      <c r="H1729" s="46">
        <v>-53.744999999999997</v>
      </c>
      <c r="I1729" s="49">
        <f>IF(Table2[[#This Row],[Order Priority]]=Introduction!$B$42,1,0)</f>
        <v>0</v>
      </c>
      <c r="J1729" s="49">
        <f>IF(Table2[[#This Row],[Order Priority]]=Introduction!$B$43,1,0)</f>
        <v>0</v>
      </c>
      <c r="K1729" s="49">
        <f>IF(Table2[[#This Row],[Order Priority]]=Introduction!$B$44,1,0)</f>
        <v>0</v>
      </c>
      <c r="L1729" s="49">
        <f>IF(Table2[[#This Row],[Order Priority]]=Introduction!$B$45,1,0)</f>
        <v>1</v>
      </c>
      <c r="M1729" s="49">
        <f>IF(Table2[[#This Row],[Ship Mode]]=Introduction!$C$42,1,0)</f>
        <v>1</v>
      </c>
      <c r="N1729" s="48">
        <f>IF(Table2[[#This Row],[Ship Mode]]=Introduction!$C$44,1,0)</f>
        <v>0</v>
      </c>
      <c r="O1729" s="48">
        <f>IF(Table2[[#This Row],[Customer Segment]]=Introduction!$D$45,1,0)</f>
        <v>0</v>
      </c>
      <c r="P1729" s="48">
        <f>IF(Table2[[#This Row],[Customer Segment]]=Introduction!$D$42,1,0)</f>
        <v>0</v>
      </c>
      <c r="Q1729" s="48">
        <f>IF(Table2[[#This Row],[Customer Segment]]=Introduction!$D$44,1,0)</f>
        <v>1</v>
      </c>
      <c r="R1729" s="38">
        <v>1332.82</v>
      </c>
      <c r="S17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customFormat="1" x14ac:dyDescent="0.2">
      <c r="A1730" s="1" t="s">
        <v>46</v>
      </c>
      <c r="B1730" s="1" t="s">
        <v>14</v>
      </c>
      <c r="C1730" s="1" t="s">
        <v>3</v>
      </c>
      <c r="D1730" s="44">
        <v>0.1</v>
      </c>
      <c r="E1730" s="44">
        <v>6.48</v>
      </c>
      <c r="F1730" s="44">
        <v>5.9</v>
      </c>
      <c r="G1730" s="44">
        <v>0.37</v>
      </c>
      <c r="H1730" s="44">
        <v>-51.634999999999998</v>
      </c>
      <c r="I1730" s="49">
        <f>IF(Table2[[#This Row],[Order Priority]]=Introduction!$B$42,1,0)</f>
        <v>0</v>
      </c>
      <c r="J1730" s="49">
        <f>IF(Table2[[#This Row],[Order Priority]]=Introduction!$B$43,1,0)</f>
        <v>0</v>
      </c>
      <c r="K1730" s="49">
        <f>IF(Table2[[#This Row],[Order Priority]]=Introduction!$B$44,1,0)</f>
        <v>0</v>
      </c>
      <c r="L1730" s="49">
        <f>IF(Table2[[#This Row],[Order Priority]]=Introduction!$B$45,1,0)</f>
        <v>0</v>
      </c>
      <c r="M1730" s="49">
        <f>IF(Table2[[#This Row],[Ship Mode]]=Introduction!$C$42,1,0)</f>
        <v>0</v>
      </c>
      <c r="N1730" s="48">
        <f>IF(Table2[[#This Row],[Ship Mode]]=Introduction!$C$44,1,0)</f>
        <v>1</v>
      </c>
      <c r="O1730" s="48">
        <f>IF(Table2[[#This Row],[Customer Segment]]=Introduction!$D$45,1,0)</f>
        <v>1</v>
      </c>
      <c r="P1730" s="48">
        <f>IF(Table2[[#This Row],[Customer Segment]]=Introduction!$D$42,1,0)</f>
        <v>0</v>
      </c>
      <c r="Q1730" s="48">
        <f>IF(Table2[[#This Row],[Customer Segment]]=Introduction!$D$44,1,0)</f>
        <v>0</v>
      </c>
      <c r="R1730" s="41">
        <v>116.8</v>
      </c>
      <c r="S17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customFormat="1" x14ac:dyDescent="0.2">
      <c r="A1731" s="1" t="s">
        <v>46</v>
      </c>
      <c r="B1731" s="1" t="s">
        <v>14</v>
      </c>
      <c r="C1731" s="1" t="s">
        <v>15</v>
      </c>
      <c r="D1731" s="46">
        <v>0.05</v>
      </c>
      <c r="E1731" s="46">
        <v>8.85</v>
      </c>
      <c r="F1731" s="46">
        <v>5.6</v>
      </c>
      <c r="G1731" s="46">
        <v>0.36</v>
      </c>
      <c r="H1731" s="46">
        <v>-9.1769999999999996</v>
      </c>
      <c r="I1731" s="49">
        <f>IF(Table2[[#This Row],[Order Priority]]=Introduction!$B$42,1,0)</f>
        <v>0</v>
      </c>
      <c r="J1731" s="49">
        <f>IF(Table2[[#This Row],[Order Priority]]=Introduction!$B$43,1,0)</f>
        <v>0</v>
      </c>
      <c r="K1731" s="49">
        <f>IF(Table2[[#This Row],[Order Priority]]=Introduction!$B$44,1,0)</f>
        <v>0</v>
      </c>
      <c r="L1731" s="49">
        <f>IF(Table2[[#This Row],[Order Priority]]=Introduction!$B$45,1,0)</f>
        <v>0</v>
      </c>
      <c r="M1731" s="49">
        <f>IF(Table2[[#This Row],[Ship Mode]]=Introduction!$C$42,1,0)</f>
        <v>0</v>
      </c>
      <c r="N1731" s="48">
        <f>IF(Table2[[#This Row],[Ship Mode]]=Introduction!$C$44,1,0)</f>
        <v>1</v>
      </c>
      <c r="O1731" s="48">
        <f>IF(Table2[[#This Row],[Customer Segment]]=Introduction!$D$45,1,0)</f>
        <v>0</v>
      </c>
      <c r="P1731" s="48">
        <f>IF(Table2[[#This Row],[Customer Segment]]=Introduction!$D$42,1,0)</f>
        <v>1</v>
      </c>
      <c r="Q1731" s="48">
        <f>IF(Table2[[#This Row],[Customer Segment]]=Introduction!$D$44,1,0)</f>
        <v>0</v>
      </c>
      <c r="R1731" s="38">
        <v>199.08</v>
      </c>
      <c r="S17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customFormat="1" x14ac:dyDescent="0.2">
      <c r="A1732" s="1" t="s">
        <v>46</v>
      </c>
      <c r="B1732" s="1" t="s">
        <v>14</v>
      </c>
      <c r="C1732" s="1" t="s">
        <v>15</v>
      </c>
      <c r="D1732" s="44">
        <v>0.05</v>
      </c>
      <c r="E1732" s="44">
        <v>8.85</v>
      </c>
      <c r="F1732" s="44">
        <v>5.6</v>
      </c>
      <c r="G1732" s="44">
        <v>0.36</v>
      </c>
      <c r="H1732" s="44">
        <v>-7.3415999999999997</v>
      </c>
      <c r="I1732" s="49">
        <f>IF(Table2[[#This Row],[Order Priority]]=Introduction!$B$42,1,0)</f>
        <v>0</v>
      </c>
      <c r="J1732" s="49">
        <f>IF(Table2[[#This Row],[Order Priority]]=Introduction!$B$43,1,0)</f>
        <v>0</v>
      </c>
      <c r="K1732" s="49">
        <f>IF(Table2[[#This Row],[Order Priority]]=Introduction!$B$44,1,0)</f>
        <v>0</v>
      </c>
      <c r="L1732" s="49">
        <f>IF(Table2[[#This Row],[Order Priority]]=Introduction!$B$45,1,0)</f>
        <v>0</v>
      </c>
      <c r="M1732" s="49">
        <f>IF(Table2[[#This Row],[Ship Mode]]=Introduction!$C$42,1,0)</f>
        <v>0</v>
      </c>
      <c r="N1732" s="48">
        <f>IF(Table2[[#This Row],[Ship Mode]]=Introduction!$C$44,1,0)</f>
        <v>1</v>
      </c>
      <c r="O1732" s="48">
        <f>IF(Table2[[#This Row],[Customer Segment]]=Introduction!$D$45,1,0)</f>
        <v>0</v>
      </c>
      <c r="P1732" s="48">
        <f>IF(Table2[[#This Row],[Customer Segment]]=Introduction!$D$42,1,0)</f>
        <v>1</v>
      </c>
      <c r="Q1732" s="48">
        <f>IF(Table2[[#This Row],[Customer Segment]]=Introduction!$D$44,1,0)</f>
        <v>0</v>
      </c>
      <c r="R1732" s="41">
        <v>47.4</v>
      </c>
      <c r="S17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customFormat="1" x14ac:dyDescent="0.2">
      <c r="A1733" s="1" t="s">
        <v>1</v>
      </c>
      <c r="B1733" s="1" t="s">
        <v>14</v>
      </c>
      <c r="C1733" s="1" t="s">
        <v>47</v>
      </c>
      <c r="D1733" s="46">
        <v>0.05</v>
      </c>
      <c r="E1733" s="46">
        <v>5.28</v>
      </c>
      <c r="F1733" s="46">
        <v>6.26</v>
      </c>
      <c r="G1733" s="46">
        <v>0.4</v>
      </c>
      <c r="H1733" s="46">
        <v>-11.375999999999999</v>
      </c>
      <c r="I1733" s="49">
        <f>IF(Table2[[#This Row],[Order Priority]]=Introduction!$B$42,1,0)</f>
        <v>1</v>
      </c>
      <c r="J1733" s="49">
        <f>IF(Table2[[#This Row],[Order Priority]]=Introduction!$B$43,1,0)</f>
        <v>0</v>
      </c>
      <c r="K1733" s="49">
        <f>IF(Table2[[#This Row],[Order Priority]]=Introduction!$B$44,1,0)</f>
        <v>0</v>
      </c>
      <c r="L1733" s="49">
        <f>IF(Table2[[#This Row],[Order Priority]]=Introduction!$B$45,1,0)</f>
        <v>0</v>
      </c>
      <c r="M1733" s="49">
        <f>IF(Table2[[#This Row],[Ship Mode]]=Introduction!$C$42,1,0)</f>
        <v>0</v>
      </c>
      <c r="N1733" s="48">
        <f>IF(Table2[[#This Row],[Ship Mode]]=Introduction!$C$44,1,0)</f>
        <v>1</v>
      </c>
      <c r="O1733" s="48">
        <f>IF(Table2[[#This Row],[Customer Segment]]=Introduction!$D$45,1,0)</f>
        <v>0</v>
      </c>
      <c r="P1733" s="48">
        <f>IF(Table2[[#This Row],[Customer Segment]]=Introduction!$D$42,1,0)</f>
        <v>0</v>
      </c>
      <c r="Q1733" s="48">
        <f>IF(Table2[[#This Row],[Customer Segment]]=Introduction!$D$44,1,0)</f>
        <v>1</v>
      </c>
      <c r="R1733" s="38">
        <v>7.15</v>
      </c>
      <c r="S17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customFormat="1" x14ac:dyDescent="0.2">
      <c r="A1734" s="1" t="s">
        <v>1</v>
      </c>
      <c r="B1734" s="1" t="s">
        <v>14</v>
      </c>
      <c r="C1734" s="1" t="s">
        <v>70</v>
      </c>
      <c r="D1734" s="44">
        <v>0.01</v>
      </c>
      <c r="E1734" s="44">
        <v>35.99</v>
      </c>
      <c r="F1734" s="44">
        <v>5.99</v>
      </c>
      <c r="G1734" s="44">
        <v>0.38</v>
      </c>
      <c r="H1734" s="44">
        <v>-60.704000000000001</v>
      </c>
      <c r="I1734" s="49">
        <f>IF(Table2[[#This Row],[Order Priority]]=Introduction!$B$42,1,0)</f>
        <v>1</v>
      </c>
      <c r="J1734" s="49">
        <f>IF(Table2[[#This Row],[Order Priority]]=Introduction!$B$43,1,0)</f>
        <v>0</v>
      </c>
      <c r="K1734" s="49">
        <f>IF(Table2[[#This Row],[Order Priority]]=Introduction!$B$44,1,0)</f>
        <v>0</v>
      </c>
      <c r="L1734" s="49">
        <f>IF(Table2[[#This Row],[Order Priority]]=Introduction!$B$45,1,0)</f>
        <v>0</v>
      </c>
      <c r="M1734" s="49">
        <f>IF(Table2[[#This Row],[Ship Mode]]=Introduction!$C$42,1,0)</f>
        <v>0</v>
      </c>
      <c r="N1734" s="48">
        <f>IF(Table2[[#This Row],[Ship Mode]]=Introduction!$C$44,1,0)</f>
        <v>1</v>
      </c>
      <c r="O1734" s="48">
        <f>IF(Table2[[#This Row],[Customer Segment]]=Introduction!$D$45,1,0)</f>
        <v>0</v>
      </c>
      <c r="P1734" s="48">
        <f>IF(Table2[[#This Row],[Customer Segment]]=Introduction!$D$42,1,0)</f>
        <v>0</v>
      </c>
      <c r="Q1734" s="48">
        <f>IF(Table2[[#This Row],[Customer Segment]]=Introduction!$D$44,1,0)</f>
        <v>0</v>
      </c>
      <c r="R1734" s="41">
        <v>345.07</v>
      </c>
      <c r="S17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customFormat="1" x14ac:dyDescent="0.2">
      <c r="A1735" s="1" t="s">
        <v>1</v>
      </c>
      <c r="B1735" s="1" t="s">
        <v>14</v>
      </c>
      <c r="C1735" s="1" t="s">
        <v>70</v>
      </c>
      <c r="D1735" s="46">
        <v>0.02</v>
      </c>
      <c r="E1735" s="46">
        <v>5.28</v>
      </c>
      <c r="F1735" s="46">
        <v>6.26</v>
      </c>
      <c r="G1735" s="46">
        <v>0.4</v>
      </c>
      <c r="H1735" s="46">
        <v>-131.16</v>
      </c>
      <c r="I1735" s="49">
        <f>IF(Table2[[#This Row],[Order Priority]]=Introduction!$B$42,1,0)</f>
        <v>1</v>
      </c>
      <c r="J1735" s="49">
        <f>IF(Table2[[#This Row],[Order Priority]]=Introduction!$B$43,1,0)</f>
        <v>0</v>
      </c>
      <c r="K1735" s="49">
        <f>IF(Table2[[#This Row],[Order Priority]]=Introduction!$B$44,1,0)</f>
        <v>0</v>
      </c>
      <c r="L1735" s="49">
        <f>IF(Table2[[#This Row],[Order Priority]]=Introduction!$B$45,1,0)</f>
        <v>0</v>
      </c>
      <c r="M1735" s="49">
        <f>IF(Table2[[#This Row],[Ship Mode]]=Introduction!$C$42,1,0)</f>
        <v>0</v>
      </c>
      <c r="N1735" s="48">
        <f>IF(Table2[[#This Row],[Ship Mode]]=Introduction!$C$44,1,0)</f>
        <v>1</v>
      </c>
      <c r="O1735" s="48">
        <f>IF(Table2[[#This Row],[Customer Segment]]=Introduction!$D$45,1,0)</f>
        <v>0</v>
      </c>
      <c r="P1735" s="48">
        <f>IF(Table2[[#This Row],[Customer Segment]]=Introduction!$D$42,1,0)</f>
        <v>0</v>
      </c>
      <c r="Q1735" s="48">
        <f>IF(Table2[[#This Row],[Customer Segment]]=Introduction!$D$44,1,0)</f>
        <v>0</v>
      </c>
      <c r="R1735" s="38">
        <v>412.72</v>
      </c>
      <c r="S17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customFormat="1" x14ac:dyDescent="0.2">
      <c r="A1736" s="1" t="s">
        <v>1</v>
      </c>
      <c r="B1736" s="1" t="s">
        <v>14</v>
      </c>
      <c r="C1736" s="1" t="s">
        <v>70</v>
      </c>
      <c r="D1736" s="44">
        <v>0.02</v>
      </c>
      <c r="E1736" s="44">
        <v>5.28</v>
      </c>
      <c r="F1736" s="44">
        <v>6.26</v>
      </c>
      <c r="G1736" s="44">
        <v>0.4</v>
      </c>
      <c r="H1736" s="44">
        <v>-65.58</v>
      </c>
      <c r="I1736" s="49">
        <f>IF(Table2[[#This Row],[Order Priority]]=Introduction!$B$42,1,0)</f>
        <v>1</v>
      </c>
      <c r="J1736" s="49">
        <f>IF(Table2[[#This Row],[Order Priority]]=Introduction!$B$43,1,0)</f>
        <v>0</v>
      </c>
      <c r="K1736" s="49">
        <f>IF(Table2[[#This Row],[Order Priority]]=Introduction!$B$44,1,0)</f>
        <v>0</v>
      </c>
      <c r="L1736" s="49">
        <f>IF(Table2[[#This Row],[Order Priority]]=Introduction!$B$45,1,0)</f>
        <v>0</v>
      </c>
      <c r="M1736" s="49">
        <f>IF(Table2[[#This Row],[Ship Mode]]=Introduction!$C$42,1,0)</f>
        <v>0</v>
      </c>
      <c r="N1736" s="48">
        <f>IF(Table2[[#This Row],[Ship Mode]]=Introduction!$C$44,1,0)</f>
        <v>1</v>
      </c>
      <c r="O1736" s="48">
        <f>IF(Table2[[#This Row],[Customer Segment]]=Introduction!$D$45,1,0)</f>
        <v>0</v>
      </c>
      <c r="P1736" s="48">
        <f>IF(Table2[[#This Row],[Customer Segment]]=Introduction!$D$42,1,0)</f>
        <v>0</v>
      </c>
      <c r="Q1736" s="48">
        <f>IF(Table2[[#This Row],[Customer Segment]]=Introduction!$D$44,1,0)</f>
        <v>0</v>
      </c>
      <c r="R1736" s="41">
        <v>103.18</v>
      </c>
      <c r="S17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customFormat="1" x14ac:dyDescent="0.2">
      <c r="A1737" s="1" t="s">
        <v>13</v>
      </c>
      <c r="B1737" s="1" t="s">
        <v>14</v>
      </c>
      <c r="C1737" s="1" t="s">
        <v>3</v>
      </c>
      <c r="D1737" s="46">
        <v>0</v>
      </c>
      <c r="E1737" s="46">
        <v>65.989999999999995</v>
      </c>
      <c r="F1737" s="46">
        <v>8.99</v>
      </c>
      <c r="G1737" s="46">
        <v>0.56000000000000005</v>
      </c>
      <c r="H1737" s="46">
        <v>253.3032</v>
      </c>
      <c r="I1737" s="49">
        <f>IF(Table2[[#This Row],[Order Priority]]=Introduction!$B$42,1,0)</f>
        <v>0</v>
      </c>
      <c r="J1737" s="49">
        <f>IF(Table2[[#This Row],[Order Priority]]=Introduction!$B$43,1,0)</f>
        <v>1</v>
      </c>
      <c r="K1737" s="49">
        <f>IF(Table2[[#This Row],[Order Priority]]=Introduction!$B$44,1,0)</f>
        <v>0</v>
      </c>
      <c r="L1737" s="49">
        <f>IF(Table2[[#This Row],[Order Priority]]=Introduction!$B$45,1,0)</f>
        <v>0</v>
      </c>
      <c r="M1737" s="49">
        <f>IF(Table2[[#This Row],[Ship Mode]]=Introduction!$C$42,1,0)</f>
        <v>0</v>
      </c>
      <c r="N1737" s="48">
        <f>IF(Table2[[#This Row],[Ship Mode]]=Introduction!$C$44,1,0)</f>
        <v>1</v>
      </c>
      <c r="O1737" s="48">
        <f>IF(Table2[[#This Row],[Customer Segment]]=Introduction!$D$45,1,0)</f>
        <v>1</v>
      </c>
      <c r="P1737" s="48">
        <f>IF(Table2[[#This Row],[Customer Segment]]=Introduction!$D$42,1,0)</f>
        <v>0</v>
      </c>
      <c r="Q1737" s="48">
        <f>IF(Table2[[#This Row],[Customer Segment]]=Introduction!$D$44,1,0)</f>
        <v>0</v>
      </c>
      <c r="R1737" s="38">
        <v>575.07000000000005</v>
      </c>
      <c r="S17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customFormat="1" x14ac:dyDescent="0.2">
      <c r="A1738" s="1" t="s">
        <v>13</v>
      </c>
      <c r="B1738" s="1" t="s">
        <v>14</v>
      </c>
      <c r="C1738" s="1" t="s">
        <v>70</v>
      </c>
      <c r="D1738" s="44">
        <v>0.01</v>
      </c>
      <c r="E1738" s="44">
        <v>39.979999999999997</v>
      </c>
      <c r="F1738" s="44">
        <v>4</v>
      </c>
      <c r="G1738" s="44">
        <v>0.7</v>
      </c>
      <c r="H1738" s="44">
        <v>-30.808</v>
      </c>
      <c r="I1738" s="49">
        <f>IF(Table2[[#This Row],[Order Priority]]=Introduction!$B$42,1,0)</f>
        <v>0</v>
      </c>
      <c r="J1738" s="49">
        <f>IF(Table2[[#This Row],[Order Priority]]=Introduction!$B$43,1,0)</f>
        <v>1</v>
      </c>
      <c r="K1738" s="49">
        <f>IF(Table2[[#This Row],[Order Priority]]=Introduction!$B$44,1,0)</f>
        <v>0</v>
      </c>
      <c r="L1738" s="49">
        <f>IF(Table2[[#This Row],[Order Priority]]=Introduction!$B$45,1,0)</f>
        <v>0</v>
      </c>
      <c r="M1738" s="49">
        <f>IF(Table2[[#This Row],[Ship Mode]]=Introduction!$C$42,1,0)</f>
        <v>0</v>
      </c>
      <c r="N1738" s="48">
        <f>IF(Table2[[#This Row],[Ship Mode]]=Introduction!$C$44,1,0)</f>
        <v>1</v>
      </c>
      <c r="O1738" s="48">
        <f>IF(Table2[[#This Row],[Customer Segment]]=Introduction!$D$45,1,0)</f>
        <v>0</v>
      </c>
      <c r="P1738" s="48">
        <f>IF(Table2[[#This Row],[Customer Segment]]=Introduction!$D$42,1,0)</f>
        <v>0</v>
      </c>
      <c r="Q1738" s="48">
        <f>IF(Table2[[#This Row],[Customer Segment]]=Introduction!$D$44,1,0)</f>
        <v>0</v>
      </c>
      <c r="R1738" s="41">
        <v>203.29</v>
      </c>
      <c r="S17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customFormat="1" x14ac:dyDescent="0.2">
      <c r="A1739" s="1" t="s">
        <v>13</v>
      </c>
      <c r="B1739" s="1" t="s">
        <v>14</v>
      </c>
      <c r="C1739" s="1" t="s">
        <v>47</v>
      </c>
      <c r="D1739" s="46">
        <v>0.01</v>
      </c>
      <c r="E1739" s="46">
        <v>12.28</v>
      </c>
      <c r="F1739" s="46">
        <v>6.47</v>
      </c>
      <c r="G1739" s="46">
        <v>0.38</v>
      </c>
      <c r="H1739" s="46">
        <v>47.61</v>
      </c>
      <c r="I1739" s="49">
        <f>IF(Table2[[#This Row],[Order Priority]]=Introduction!$B$42,1,0)</f>
        <v>0</v>
      </c>
      <c r="J1739" s="49">
        <f>IF(Table2[[#This Row],[Order Priority]]=Introduction!$B$43,1,0)</f>
        <v>1</v>
      </c>
      <c r="K1739" s="49">
        <f>IF(Table2[[#This Row],[Order Priority]]=Introduction!$B$44,1,0)</f>
        <v>0</v>
      </c>
      <c r="L1739" s="49">
        <f>IF(Table2[[#This Row],[Order Priority]]=Introduction!$B$45,1,0)</f>
        <v>0</v>
      </c>
      <c r="M1739" s="49">
        <f>IF(Table2[[#This Row],[Ship Mode]]=Introduction!$C$42,1,0)</f>
        <v>0</v>
      </c>
      <c r="N1739" s="48">
        <f>IF(Table2[[#This Row],[Ship Mode]]=Introduction!$C$44,1,0)</f>
        <v>1</v>
      </c>
      <c r="O1739" s="48">
        <f>IF(Table2[[#This Row],[Customer Segment]]=Introduction!$D$45,1,0)</f>
        <v>0</v>
      </c>
      <c r="P1739" s="48">
        <f>IF(Table2[[#This Row],[Customer Segment]]=Introduction!$D$42,1,0)</f>
        <v>0</v>
      </c>
      <c r="Q1739" s="48">
        <f>IF(Table2[[#This Row],[Customer Segment]]=Introduction!$D$44,1,0)</f>
        <v>1</v>
      </c>
      <c r="R1739" s="38">
        <v>160.66</v>
      </c>
      <c r="S17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customFormat="1" x14ac:dyDescent="0.2">
      <c r="A1740" s="1" t="s">
        <v>92</v>
      </c>
      <c r="B1740" s="1" t="s">
        <v>14</v>
      </c>
      <c r="C1740" s="1" t="s">
        <v>3</v>
      </c>
      <c r="D1740" s="44">
        <v>0.05</v>
      </c>
      <c r="E1740" s="44">
        <v>15.68</v>
      </c>
      <c r="F1740" s="44">
        <v>3.73</v>
      </c>
      <c r="G1740" s="44">
        <v>0.46</v>
      </c>
      <c r="H1740" s="44">
        <v>3.54</v>
      </c>
      <c r="I1740" s="49">
        <f>IF(Table2[[#This Row],[Order Priority]]=Introduction!$B$42,1,0)</f>
        <v>0</v>
      </c>
      <c r="J1740" s="49">
        <f>IF(Table2[[#This Row],[Order Priority]]=Introduction!$B$43,1,0)</f>
        <v>0</v>
      </c>
      <c r="K1740" s="49">
        <f>IF(Table2[[#This Row],[Order Priority]]=Introduction!$B$44,1,0)</f>
        <v>0</v>
      </c>
      <c r="L1740" s="49">
        <f>IF(Table2[[#This Row],[Order Priority]]=Introduction!$B$45,1,0)</f>
        <v>1</v>
      </c>
      <c r="M1740" s="49">
        <f>IF(Table2[[#This Row],[Ship Mode]]=Introduction!$C$42,1,0)</f>
        <v>0</v>
      </c>
      <c r="N1740" s="48">
        <f>IF(Table2[[#This Row],[Ship Mode]]=Introduction!$C$44,1,0)</f>
        <v>1</v>
      </c>
      <c r="O1740" s="48">
        <f>IF(Table2[[#This Row],[Customer Segment]]=Introduction!$D$45,1,0)</f>
        <v>1</v>
      </c>
      <c r="P1740" s="48">
        <f>IF(Table2[[#This Row],[Customer Segment]]=Introduction!$D$42,1,0)</f>
        <v>0</v>
      </c>
      <c r="Q1740" s="48">
        <f>IF(Table2[[#This Row],[Customer Segment]]=Introduction!$D$44,1,0)</f>
        <v>0</v>
      </c>
      <c r="R1740" s="41">
        <v>257.48</v>
      </c>
      <c r="S17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customFormat="1" x14ac:dyDescent="0.2">
      <c r="A1741" s="1" t="s">
        <v>92</v>
      </c>
      <c r="B1741" s="1" t="s">
        <v>14</v>
      </c>
      <c r="C1741" s="1" t="s">
        <v>3</v>
      </c>
      <c r="D1741" s="46">
        <v>0.02</v>
      </c>
      <c r="E1741" s="46">
        <v>195.99</v>
      </c>
      <c r="F1741" s="46">
        <v>4.2</v>
      </c>
      <c r="G1741" s="46">
        <v>0.56000000000000005</v>
      </c>
      <c r="H1741" s="46">
        <v>40.283999999999999</v>
      </c>
      <c r="I1741" s="49">
        <f>IF(Table2[[#This Row],[Order Priority]]=Introduction!$B$42,1,0)</f>
        <v>0</v>
      </c>
      <c r="J1741" s="49">
        <f>IF(Table2[[#This Row],[Order Priority]]=Introduction!$B$43,1,0)</f>
        <v>0</v>
      </c>
      <c r="K1741" s="49">
        <f>IF(Table2[[#This Row],[Order Priority]]=Introduction!$B$44,1,0)</f>
        <v>0</v>
      </c>
      <c r="L1741" s="49">
        <f>IF(Table2[[#This Row],[Order Priority]]=Introduction!$B$45,1,0)</f>
        <v>1</v>
      </c>
      <c r="M1741" s="49">
        <f>IF(Table2[[#This Row],[Ship Mode]]=Introduction!$C$42,1,0)</f>
        <v>0</v>
      </c>
      <c r="N1741" s="48">
        <f>IF(Table2[[#This Row],[Ship Mode]]=Introduction!$C$44,1,0)</f>
        <v>1</v>
      </c>
      <c r="O1741" s="48">
        <f>IF(Table2[[#This Row],[Customer Segment]]=Introduction!$D$45,1,0)</f>
        <v>1</v>
      </c>
      <c r="P1741" s="48">
        <f>IF(Table2[[#This Row],[Customer Segment]]=Introduction!$D$42,1,0)</f>
        <v>0</v>
      </c>
      <c r="Q1741" s="48">
        <f>IF(Table2[[#This Row],[Customer Segment]]=Introduction!$D$44,1,0)</f>
        <v>0</v>
      </c>
      <c r="R1741" s="38">
        <v>3194.99</v>
      </c>
      <c r="S17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customFormat="1" x14ac:dyDescent="0.2">
      <c r="A1742" s="1" t="s">
        <v>92</v>
      </c>
      <c r="B1742" s="1" t="s">
        <v>14</v>
      </c>
      <c r="C1742" s="1" t="s">
        <v>70</v>
      </c>
      <c r="D1742" s="44">
        <v>0.05</v>
      </c>
      <c r="E1742" s="44">
        <v>15.68</v>
      </c>
      <c r="F1742" s="44">
        <v>3.73</v>
      </c>
      <c r="G1742" s="44">
        <v>0.46</v>
      </c>
      <c r="H1742" s="44">
        <v>1166.6279999999999</v>
      </c>
      <c r="I1742" s="49">
        <f>IF(Table2[[#This Row],[Order Priority]]=Introduction!$B$42,1,0)</f>
        <v>0</v>
      </c>
      <c r="J1742" s="49">
        <f>IF(Table2[[#This Row],[Order Priority]]=Introduction!$B$43,1,0)</f>
        <v>0</v>
      </c>
      <c r="K1742" s="49">
        <f>IF(Table2[[#This Row],[Order Priority]]=Introduction!$B$44,1,0)</f>
        <v>0</v>
      </c>
      <c r="L1742" s="49">
        <f>IF(Table2[[#This Row],[Order Priority]]=Introduction!$B$45,1,0)</f>
        <v>1</v>
      </c>
      <c r="M1742" s="49">
        <f>IF(Table2[[#This Row],[Ship Mode]]=Introduction!$C$42,1,0)</f>
        <v>0</v>
      </c>
      <c r="N1742" s="48">
        <f>IF(Table2[[#This Row],[Ship Mode]]=Introduction!$C$44,1,0)</f>
        <v>1</v>
      </c>
      <c r="O1742" s="48">
        <f>IF(Table2[[#This Row],[Customer Segment]]=Introduction!$D$45,1,0)</f>
        <v>0</v>
      </c>
      <c r="P1742" s="48">
        <f>IF(Table2[[#This Row],[Customer Segment]]=Introduction!$D$42,1,0)</f>
        <v>0</v>
      </c>
      <c r="Q1742" s="48">
        <f>IF(Table2[[#This Row],[Customer Segment]]=Introduction!$D$44,1,0)</f>
        <v>0</v>
      </c>
      <c r="R1742" s="41">
        <v>260.01</v>
      </c>
      <c r="S17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customFormat="1" x14ac:dyDescent="0.2">
      <c r="A1743" s="1" t="s">
        <v>92</v>
      </c>
      <c r="B1743" s="1" t="s">
        <v>14</v>
      </c>
      <c r="C1743" s="1" t="s">
        <v>70</v>
      </c>
      <c r="D1743" s="46">
        <v>0</v>
      </c>
      <c r="E1743" s="46">
        <v>14.98</v>
      </c>
      <c r="F1743" s="46">
        <v>8.99</v>
      </c>
      <c r="G1743" s="46">
        <v>0.39</v>
      </c>
      <c r="H1743" s="46">
        <v>-40.604199999999999</v>
      </c>
      <c r="I1743" s="49">
        <f>IF(Table2[[#This Row],[Order Priority]]=Introduction!$B$42,1,0)</f>
        <v>0</v>
      </c>
      <c r="J1743" s="49">
        <f>IF(Table2[[#This Row],[Order Priority]]=Introduction!$B$43,1,0)</f>
        <v>0</v>
      </c>
      <c r="K1743" s="49">
        <f>IF(Table2[[#This Row],[Order Priority]]=Introduction!$B$44,1,0)</f>
        <v>0</v>
      </c>
      <c r="L1743" s="49">
        <f>IF(Table2[[#This Row],[Order Priority]]=Introduction!$B$45,1,0)</f>
        <v>1</v>
      </c>
      <c r="M1743" s="49">
        <f>IF(Table2[[#This Row],[Ship Mode]]=Introduction!$C$42,1,0)</f>
        <v>0</v>
      </c>
      <c r="N1743" s="48">
        <f>IF(Table2[[#This Row],[Ship Mode]]=Introduction!$C$44,1,0)</f>
        <v>1</v>
      </c>
      <c r="O1743" s="48">
        <f>IF(Table2[[#This Row],[Customer Segment]]=Introduction!$D$45,1,0)</f>
        <v>0</v>
      </c>
      <c r="P1743" s="48">
        <f>IF(Table2[[#This Row],[Customer Segment]]=Introduction!$D$42,1,0)</f>
        <v>0</v>
      </c>
      <c r="Q1743" s="48">
        <f>IF(Table2[[#This Row],[Customer Segment]]=Introduction!$D$44,1,0)</f>
        <v>0</v>
      </c>
      <c r="R1743" s="38">
        <v>273.79000000000002</v>
      </c>
      <c r="S17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customFormat="1" x14ac:dyDescent="0.2">
      <c r="A1744" s="1" t="s">
        <v>92</v>
      </c>
      <c r="B1744" s="1" t="s">
        <v>14</v>
      </c>
      <c r="C1744" s="1" t="s">
        <v>70</v>
      </c>
      <c r="D1744" s="44">
        <v>0.02</v>
      </c>
      <c r="E1744" s="44">
        <v>38.76</v>
      </c>
      <c r="F1744" s="44">
        <v>13.26</v>
      </c>
      <c r="G1744" s="44">
        <v>0.36</v>
      </c>
      <c r="H1744" s="44">
        <v>-294.084</v>
      </c>
      <c r="I1744" s="49">
        <f>IF(Table2[[#This Row],[Order Priority]]=Introduction!$B$42,1,0)</f>
        <v>0</v>
      </c>
      <c r="J1744" s="49">
        <f>IF(Table2[[#This Row],[Order Priority]]=Introduction!$B$43,1,0)</f>
        <v>0</v>
      </c>
      <c r="K1744" s="49">
        <f>IF(Table2[[#This Row],[Order Priority]]=Introduction!$B$44,1,0)</f>
        <v>0</v>
      </c>
      <c r="L1744" s="49">
        <f>IF(Table2[[#This Row],[Order Priority]]=Introduction!$B$45,1,0)</f>
        <v>1</v>
      </c>
      <c r="M1744" s="49">
        <f>IF(Table2[[#This Row],[Ship Mode]]=Introduction!$C$42,1,0)</f>
        <v>0</v>
      </c>
      <c r="N1744" s="48">
        <f>IF(Table2[[#This Row],[Ship Mode]]=Introduction!$C$44,1,0)</f>
        <v>1</v>
      </c>
      <c r="O1744" s="48">
        <f>IF(Table2[[#This Row],[Customer Segment]]=Introduction!$D$45,1,0)</f>
        <v>0</v>
      </c>
      <c r="P1744" s="48">
        <f>IF(Table2[[#This Row],[Customer Segment]]=Introduction!$D$42,1,0)</f>
        <v>0</v>
      </c>
      <c r="Q1744" s="48">
        <f>IF(Table2[[#This Row],[Customer Segment]]=Introduction!$D$44,1,0)</f>
        <v>0</v>
      </c>
      <c r="R1744" s="41">
        <v>44.62</v>
      </c>
      <c r="S17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customFormat="1" x14ac:dyDescent="0.2">
      <c r="A1745" s="1" t="s">
        <v>46</v>
      </c>
      <c r="B1745" s="1" t="s">
        <v>14</v>
      </c>
      <c r="C1745" s="1" t="s">
        <v>3</v>
      </c>
      <c r="D1745" s="46">
        <v>0.04</v>
      </c>
      <c r="E1745" s="46">
        <v>35.44</v>
      </c>
      <c r="F1745" s="46">
        <v>5.09</v>
      </c>
      <c r="G1745" s="46">
        <v>0.38</v>
      </c>
      <c r="H1745" s="46">
        <v>118.6317</v>
      </c>
      <c r="I1745" s="49">
        <f>IF(Table2[[#This Row],[Order Priority]]=Introduction!$B$42,1,0)</f>
        <v>0</v>
      </c>
      <c r="J1745" s="49">
        <f>IF(Table2[[#This Row],[Order Priority]]=Introduction!$B$43,1,0)</f>
        <v>0</v>
      </c>
      <c r="K1745" s="49">
        <f>IF(Table2[[#This Row],[Order Priority]]=Introduction!$B$44,1,0)</f>
        <v>0</v>
      </c>
      <c r="L1745" s="49">
        <f>IF(Table2[[#This Row],[Order Priority]]=Introduction!$B$45,1,0)</f>
        <v>0</v>
      </c>
      <c r="M1745" s="49">
        <f>IF(Table2[[#This Row],[Ship Mode]]=Introduction!$C$42,1,0)</f>
        <v>0</v>
      </c>
      <c r="N1745" s="48">
        <f>IF(Table2[[#This Row],[Ship Mode]]=Introduction!$C$44,1,0)</f>
        <v>1</v>
      </c>
      <c r="O1745" s="48">
        <f>IF(Table2[[#This Row],[Customer Segment]]=Introduction!$D$45,1,0)</f>
        <v>1</v>
      </c>
      <c r="P1745" s="48">
        <f>IF(Table2[[#This Row],[Customer Segment]]=Introduction!$D$42,1,0)</f>
        <v>0</v>
      </c>
      <c r="Q1745" s="48">
        <f>IF(Table2[[#This Row],[Customer Segment]]=Introduction!$D$44,1,0)</f>
        <v>0</v>
      </c>
      <c r="R1745" s="38">
        <v>171.93</v>
      </c>
      <c r="S17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customFormat="1" x14ac:dyDescent="0.2">
      <c r="A1746" s="1" t="s">
        <v>46</v>
      </c>
      <c r="B1746" s="1" t="s">
        <v>14</v>
      </c>
      <c r="C1746" s="1" t="s">
        <v>3</v>
      </c>
      <c r="D1746" s="44">
        <v>0.08</v>
      </c>
      <c r="E1746" s="44">
        <v>3.98</v>
      </c>
      <c r="F1746" s="44">
        <v>0.7</v>
      </c>
      <c r="G1746" s="44">
        <v>0.52</v>
      </c>
      <c r="H1746" s="44">
        <v>23.303999999999998</v>
      </c>
      <c r="I1746" s="49">
        <f>IF(Table2[[#This Row],[Order Priority]]=Introduction!$B$42,1,0)</f>
        <v>0</v>
      </c>
      <c r="J1746" s="49">
        <f>IF(Table2[[#This Row],[Order Priority]]=Introduction!$B$43,1,0)</f>
        <v>0</v>
      </c>
      <c r="K1746" s="49">
        <f>IF(Table2[[#This Row],[Order Priority]]=Introduction!$B$44,1,0)</f>
        <v>0</v>
      </c>
      <c r="L1746" s="49">
        <f>IF(Table2[[#This Row],[Order Priority]]=Introduction!$B$45,1,0)</f>
        <v>0</v>
      </c>
      <c r="M1746" s="49">
        <f>IF(Table2[[#This Row],[Ship Mode]]=Introduction!$C$42,1,0)</f>
        <v>0</v>
      </c>
      <c r="N1746" s="48">
        <f>IF(Table2[[#This Row],[Ship Mode]]=Introduction!$C$44,1,0)</f>
        <v>1</v>
      </c>
      <c r="O1746" s="48">
        <f>IF(Table2[[#This Row],[Customer Segment]]=Introduction!$D$45,1,0)</f>
        <v>1</v>
      </c>
      <c r="P1746" s="48">
        <f>IF(Table2[[#This Row],[Customer Segment]]=Introduction!$D$42,1,0)</f>
        <v>0</v>
      </c>
      <c r="Q1746" s="48">
        <f>IF(Table2[[#This Row],[Customer Segment]]=Introduction!$D$44,1,0)</f>
        <v>0</v>
      </c>
      <c r="R1746" s="41">
        <v>35.19</v>
      </c>
      <c r="S17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customFormat="1" x14ac:dyDescent="0.2">
      <c r="A1747" s="1" t="s">
        <v>46</v>
      </c>
      <c r="B1747" s="1" t="s">
        <v>14</v>
      </c>
      <c r="C1747" s="1" t="s">
        <v>3</v>
      </c>
      <c r="D1747" s="46">
        <v>0.04</v>
      </c>
      <c r="E1747" s="46">
        <v>35.44</v>
      </c>
      <c r="F1747" s="46">
        <v>5.09</v>
      </c>
      <c r="G1747" s="46">
        <v>0.38</v>
      </c>
      <c r="H1747" s="46">
        <v>150.72</v>
      </c>
      <c r="I1747" s="49">
        <f>IF(Table2[[#This Row],[Order Priority]]=Introduction!$B$42,1,0)</f>
        <v>0</v>
      </c>
      <c r="J1747" s="49">
        <f>IF(Table2[[#This Row],[Order Priority]]=Introduction!$B$43,1,0)</f>
        <v>0</v>
      </c>
      <c r="K1747" s="49">
        <f>IF(Table2[[#This Row],[Order Priority]]=Introduction!$B$44,1,0)</f>
        <v>0</v>
      </c>
      <c r="L1747" s="49">
        <f>IF(Table2[[#This Row],[Order Priority]]=Introduction!$B$45,1,0)</f>
        <v>0</v>
      </c>
      <c r="M1747" s="49">
        <f>IF(Table2[[#This Row],[Ship Mode]]=Introduction!$C$42,1,0)</f>
        <v>0</v>
      </c>
      <c r="N1747" s="48">
        <f>IF(Table2[[#This Row],[Ship Mode]]=Introduction!$C$44,1,0)</f>
        <v>1</v>
      </c>
      <c r="O1747" s="48">
        <f>IF(Table2[[#This Row],[Customer Segment]]=Introduction!$D$45,1,0)</f>
        <v>1</v>
      </c>
      <c r="P1747" s="48">
        <f>IF(Table2[[#This Row],[Customer Segment]]=Introduction!$D$42,1,0)</f>
        <v>0</v>
      </c>
      <c r="Q1747" s="48">
        <f>IF(Table2[[#This Row],[Customer Segment]]=Introduction!$D$44,1,0)</f>
        <v>0</v>
      </c>
      <c r="R1747" s="38">
        <v>722.1</v>
      </c>
      <c r="S17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customFormat="1" x14ac:dyDescent="0.2">
      <c r="A1748" s="1" t="s">
        <v>46</v>
      </c>
      <c r="B1748" s="1" t="s">
        <v>14</v>
      </c>
      <c r="C1748" s="1" t="s">
        <v>3</v>
      </c>
      <c r="D1748" s="44">
        <v>0.08</v>
      </c>
      <c r="E1748" s="44">
        <v>3.98</v>
      </c>
      <c r="F1748" s="44">
        <v>0.7</v>
      </c>
      <c r="G1748" s="44">
        <v>0.52</v>
      </c>
      <c r="H1748" s="44">
        <v>19.420000000000002</v>
      </c>
      <c r="I1748" s="49">
        <f>IF(Table2[[#This Row],[Order Priority]]=Introduction!$B$42,1,0)</f>
        <v>0</v>
      </c>
      <c r="J1748" s="49">
        <f>IF(Table2[[#This Row],[Order Priority]]=Introduction!$B$43,1,0)</f>
        <v>0</v>
      </c>
      <c r="K1748" s="49">
        <f>IF(Table2[[#This Row],[Order Priority]]=Introduction!$B$44,1,0)</f>
        <v>0</v>
      </c>
      <c r="L1748" s="49">
        <f>IF(Table2[[#This Row],[Order Priority]]=Introduction!$B$45,1,0)</f>
        <v>0</v>
      </c>
      <c r="M1748" s="49">
        <f>IF(Table2[[#This Row],[Ship Mode]]=Introduction!$C$42,1,0)</f>
        <v>0</v>
      </c>
      <c r="N1748" s="48">
        <f>IF(Table2[[#This Row],[Ship Mode]]=Introduction!$C$44,1,0)</f>
        <v>1</v>
      </c>
      <c r="O1748" s="48">
        <f>IF(Table2[[#This Row],[Customer Segment]]=Introduction!$D$45,1,0)</f>
        <v>1</v>
      </c>
      <c r="P1748" s="48">
        <f>IF(Table2[[#This Row],[Customer Segment]]=Introduction!$D$42,1,0)</f>
        <v>0</v>
      </c>
      <c r="Q1748" s="48">
        <f>IF(Table2[[#This Row],[Customer Segment]]=Introduction!$D$44,1,0)</f>
        <v>0</v>
      </c>
      <c r="R1748" s="41">
        <v>140.78</v>
      </c>
      <c r="S17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customFormat="1" x14ac:dyDescent="0.2">
      <c r="A1749" s="1" t="s">
        <v>46</v>
      </c>
      <c r="B1749" s="1" t="s">
        <v>14</v>
      </c>
      <c r="C1749" s="1" t="s">
        <v>3</v>
      </c>
      <c r="D1749" s="46">
        <v>0.01</v>
      </c>
      <c r="E1749" s="46">
        <v>1.76</v>
      </c>
      <c r="F1749" s="46">
        <v>0.7</v>
      </c>
      <c r="G1749" s="46">
        <v>0.56000000000000005</v>
      </c>
      <c r="H1749" s="46">
        <v>3.13</v>
      </c>
      <c r="I1749" s="49">
        <f>IF(Table2[[#This Row],[Order Priority]]=Introduction!$B$42,1,0)</f>
        <v>0</v>
      </c>
      <c r="J1749" s="49">
        <f>IF(Table2[[#This Row],[Order Priority]]=Introduction!$B$43,1,0)</f>
        <v>0</v>
      </c>
      <c r="K1749" s="49">
        <f>IF(Table2[[#This Row],[Order Priority]]=Introduction!$B$44,1,0)</f>
        <v>0</v>
      </c>
      <c r="L1749" s="49">
        <f>IF(Table2[[#This Row],[Order Priority]]=Introduction!$B$45,1,0)</f>
        <v>0</v>
      </c>
      <c r="M1749" s="49">
        <f>IF(Table2[[#This Row],[Ship Mode]]=Introduction!$C$42,1,0)</f>
        <v>0</v>
      </c>
      <c r="N1749" s="48">
        <f>IF(Table2[[#This Row],[Ship Mode]]=Introduction!$C$44,1,0)</f>
        <v>1</v>
      </c>
      <c r="O1749" s="48">
        <f>IF(Table2[[#This Row],[Customer Segment]]=Introduction!$D$45,1,0)</f>
        <v>1</v>
      </c>
      <c r="P1749" s="48">
        <f>IF(Table2[[#This Row],[Customer Segment]]=Introduction!$D$42,1,0)</f>
        <v>0</v>
      </c>
      <c r="Q1749" s="48">
        <f>IF(Table2[[#This Row],[Customer Segment]]=Introduction!$D$44,1,0)</f>
        <v>0</v>
      </c>
      <c r="R1749" s="38">
        <v>129.72</v>
      </c>
      <c r="S17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customFormat="1" x14ac:dyDescent="0.2">
      <c r="A1750" s="1" t="s">
        <v>46</v>
      </c>
      <c r="B1750" s="1" t="s">
        <v>63</v>
      </c>
      <c r="C1750" s="1" t="s">
        <v>3</v>
      </c>
      <c r="D1750" s="44">
        <v>0.01</v>
      </c>
      <c r="E1750" s="44">
        <v>193.17</v>
      </c>
      <c r="F1750" s="44">
        <v>19.989999999999998</v>
      </c>
      <c r="G1750" s="44">
        <v>0.71</v>
      </c>
      <c r="H1750" s="44">
        <v>1141.07</v>
      </c>
      <c r="I1750" s="49">
        <f>IF(Table2[[#This Row],[Order Priority]]=Introduction!$B$42,1,0)</f>
        <v>0</v>
      </c>
      <c r="J1750" s="49">
        <f>IF(Table2[[#This Row],[Order Priority]]=Introduction!$B$43,1,0)</f>
        <v>0</v>
      </c>
      <c r="K1750" s="49">
        <f>IF(Table2[[#This Row],[Order Priority]]=Introduction!$B$44,1,0)</f>
        <v>0</v>
      </c>
      <c r="L1750" s="49">
        <f>IF(Table2[[#This Row],[Order Priority]]=Introduction!$B$45,1,0)</f>
        <v>0</v>
      </c>
      <c r="M1750" s="49">
        <f>IF(Table2[[#This Row],[Ship Mode]]=Introduction!$C$42,1,0)</f>
        <v>0</v>
      </c>
      <c r="N1750" s="48">
        <f>IF(Table2[[#This Row],[Ship Mode]]=Introduction!$C$44,1,0)</f>
        <v>0</v>
      </c>
      <c r="O1750" s="48">
        <f>IF(Table2[[#This Row],[Customer Segment]]=Introduction!$D$45,1,0)</f>
        <v>1</v>
      </c>
      <c r="P1750" s="48">
        <f>IF(Table2[[#This Row],[Customer Segment]]=Introduction!$D$42,1,0)</f>
        <v>0</v>
      </c>
      <c r="Q1750" s="48">
        <f>IF(Table2[[#This Row],[Customer Segment]]=Introduction!$D$44,1,0)</f>
        <v>0</v>
      </c>
      <c r="R1750" s="41">
        <v>12190.98</v>
      </c>
      <c r="S17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customFormat="1" x14ac:dyDescent="0.2">
      <c r="A1751" s="1" t="s">
        <v>1</v>
      </c>
      <c r="B1751" s="1" t="s">
        <v>14</v>
      </c>
      <c r="C1751" s="1" t="s">
        <v>70</v>
      </c>
      <c r="D1751" s="46">
        <v>0.04</v>
      </c>
      <c r="E1751" s="46">
        <v>4.28</v>
      </c>
      <c r="F1751" s="46">
        <v>5.68</v>
      </c>
      <c r="G1751" s="46">
        <v>0.4</v>
      </c>
      <c r="H1751" s="46">
        <v>-27.375</v>
      </c>
      <c r="I1751" s="49">
        <f>IF(Table2[[#This Row],[Order Priority]]=Introduction!$B$42,1,0)</f>
        <v>1</v>
      </c>
      <c r="J1751" s="49">
        <f>IF(Table2[[#This Row],[Order Priority]]=Introduction!$B$43,1,0)</f>
        <v>0</v>
      </c>
      <c r="K1751" s="49">
        <f>IF(Table2[[#This Row],[Order Priority]]=Introduction!$B$44,1,0)</f>
        <v>0</v>
      </c>
      <c r="L1751" s="49">
        <f>IF(Table2[[#This Row],[Order Priority]]=Introduction!$B$45,1,0)</f>
        <v>0</v>
      </c>
      <c r="M1751" s="49">
        <f>IF(Table2[[#This Row],[Ship Mode]]=Introduction!$C$42,1,0)</f>
        <v>0</v>
      </c>
      <c r="N1751" s="48">
        <f>IF(Table2[[#This Row],[Ship Mode]]=Introduction!$C$44,1,0)</f>
        <v>1</v>
      </c>
      <c r="O1751" s="48">
        <f>IF(Table2[[#This Row],[Customer Segment]]=Introduction!$D$45,1,0)</f>
        <v>0</v>
      </c>
      <c r="P1751" s="48">
        <f>IF(Table2[[#This Row],[Customer Segment]]=Introduction!$D$42,1,0)</f>
        <v>0</v>
      </c>
      <c r="Q1751" s="48">
        <f>IF(Table2[[#This Row],[Customer Segment]]=Introduction!$D$44,1,0)</f>
        <v>0</v>
      </c>
      <c r="R1751" s="38">
        <v>31.54</v>
      </c>
      <c r="S17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customFormat="1" x14ac:dyDescent="0.2">
      <c r="A1752" s="1" t="s">
        <v>1</v>
      </c>
      <c r="B1752" s="1" t="s">
        <v>2</v>
      </c>
      <c r="C1752" s="1" t="s">
        <v>70</v>
      </c>
      <c r="D1752" s="44">
        <v>0.06</v>
      </c>
      <c r="E1752" s="44">
        <v>376.13</v>
      </c>
      <c r="F1752" s="44">
        <v>85.63</v>
      </c>
      <c r="G1752" s="44">
        <v>0.74</v>
      </c>
      <c r="H1752" s="44">
        <v>-435.75749999999999</v>
      </c>
      <c r="I1752" s="49">
        <f>IF(Table2[[#This Row],[Order Priority]]=Introduction!$B$42,1,0)</f>
        <v>1</v>
      </c>
      <c r="J1752" s="49">
        <f>IF(Table2[[#This Row],[Order Priority]]=Introduction!$B$43,1,0)</f>
        <v>0</v>
      </c>
      <c r="K1752" s="49">
        <f>IF(Table2[[#This Row],[Order Priority]]=Introduction!$B$44,1,0)</f>
        <v>0</v>
      </c>
      <c r="L1752" s="49">
        <f>IF(Table2[[#This Row],[Order Priority]]=Introduction!$B$45,1,0)</f>
        <v>0</v>
      </c>
      <c r="M1752" s="49">
        <f>IF(Table2[[#This Row],[Ship Mode]]=Introduction!$C$42,1,0)</f>
        <v>1</v>
      </c>
      <c r="N1752" s="48">
        <f>IF(Table2[[#This Row],[Ship Mode]]=Introduction!$C$44,1,0)</f>
        <v>0</v>
      </c>
      <c r="O1752" s="48">
        <f>IF(Table2[[#This Row],[Customer Segment]]=Introduction!$D$45,1,0)</f>
        <v>0</v>
      </c>
      <c r="P1752" s="48">
        <f>IF(Table2[[#This Row],[Customer Segment]]=Introduction!$D$42,1,0)</f>
        <v>0</v>
      </c>
      <c r="Q1752" s="48">
        <f>IF(Table2[[#This Row],[Customer Segment]]=Introduction!$D$44,1,0)</f>
        <v>0</v>
      </c>
      <c r="R1752" s="41">
        <v>4634.6899999999996</v>
      </c>
      <c r="S17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customFormat="1" x14ac:dyDescent="0.2">
      <c r="A1753" s="1" t="s">
        <v>1</v>
      </c>
      <c r="B1753" s="1" t="s">
        <v>2</v>
      </c>
      <c r="C1753" s="1" t="s">
        <v>70</v>
      </c>
      <c r="D1753" s="46">
        <v>0.06</v>
      </c>
      <c r="E1753" s="46">
        <v>424.21</v>
      </c>
      <c r="F1753" s="46">
        <v>110.2</v>
      </c>
      <c r="G1753" s="46">
        <v>0.67</v>
      </c>
      <c r="H1753" s="46">
        <v>682.53</v>
      </c>
      <c r="I1753" s="49">
        <f>IF(Table2[[#This Row],[Order Priority]]=Introduction!$B$42,1,0)</f>
        <v>1</v>
      </c>
      <c r="J1753" s="49">
        <f>IF(Table2[[#This Row],[Order Priority]]=Introduction!$B$43,1,0)</f>
        <v>0</v>
      </c>
      <c r="K1753" s="49">
        <f>IF(Table2[[#This Row],[Order Priority]]=Introduction!$B$44,1,0)</f>
        <v>0</v>
      </c>
      <c r="L1753" s="49">
        <f>IF(Table2[[#This Row],[Order Priority]]=Introduction!$B$45,1,0)</f>
        <v>0</v>
      </c>
      <c r="M1753" s="49">
        <f>IF(Table2[[#This Row],[Ship Mode]]=Introduction!$C$42,1,0)</f>
        <v>1</v>
      </c>
      <c r="N1753" s="48">
        <f>IF(Table2[[#This Row],[Ship Mode]]=Introduction!$C$44,1,0)</f>
        <v>0</v>
      </c>
      <c r="O1753" s="48">
        <f>IF(Table2[[#This Row],[Customer Segment]]=Introduction!$D$45,1,0)</f>
        <v>0</v>
      </c>
      <c r="P1753" s="48">
        <f>IF(Table2[[#This Row],[Customer Segment]]=Introduction!$D$42,1,0)</f>
        <v>0</v>
      </c>
      <c r="Q1753" s="48">
        <f>IF(Table2[[#This Row],[Customer Segment]]=Introduction!$D$44,1,0)</f>
        <v>0</v>
      </c>
      <c r="R1753" s="38">
        <v>7304.03</v>
      </c>
      <c r="S17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customFormat="1" x14ac:dyDescent="0.2">
      <c r="A1754" s="1" t="s">
        <v>1</v>
      </c>
      <c r="B1754" s="1" t="s">
        <v>14</v>
      </c>
      <c r="C1754" s="1" t="s">
        <v>70</v>
      </c>
      <c r="D1754" s="44">
        <v>0.06</v>
      </c>
      <c r="E1754" s="44">
        <v>195.99</v>
      </c>
      <c r="F1754" s="44">
        <v>8.99</v>
      </c>
      <c r="G1754" s="44">
        <v>0.6</v>
      </c>
      <c r="H1754" s="44">
        <v>-277.22199999999998</v>
      </c>
      <c r="I1754" s="49">
        <f>IF(Table2[[#This Row],[Order Priority]]=Introduction!$B$42,1,0)</f>
        <v>1</v>
      </c>
      <c r="J1754" s="49">
        <f>IF(Table2[[#This Row],[Order Priority]]=Introduction!$B$43,1,0)</f>
        <v>0</v>
      </c>
      <c r="K1754" s="49">
        <f>IF(Table2[[#This Row],[Order Priority]]=Introduction!$B$44,1,0)</f>
        <v>0</v>
      </c>
      <c r="L1754" s="49">
        <f>IF(Table2[[#This Row],[Order Priority]]=Introduction!$B$45,1,0)</f>
        <v>0</v>
      </c>
      <c r="M1754" s="49">
        <f>IF(Table2[[#This Row],[Ship Mode]]=Introduction!$C$42,1,0)</f>
        <v>0</v>
      </c>
      <c r="N1754" s="48">
        <f>IF(Table2[[#This Row],[Ship Mode]]=Introduction!$C$44,1,0)</f>
        <v>1</v>
      </c>
      <c r="O1754" s="48">
        <f>IF(Table2[[#This Row],[Customer Segment]]=Introduction!$D$45,1,0)</f>
        <v>0</v>
      </c>
      <c r="P1754" s="48">
        <f>IF(Table2[[#This Row],[Customer Segment]]=Introduction!$D$42,1,0)</f>
        <v>0</v>
      </c>
      <c r="Q1754" s="48">
        <f>IF(Table2[[#This Row],[Customer Segment]]=Introduction!$D$44,1,0)</f>
        <v>0</v>
      </c>
      <c r="R1754" s="41">
        <v>632.65</v>
      </c>
      <c r="S17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customFormat="1" x14ac:dyDescent="0.2">
      <c r="A1755" s="1" t="s">
        <v>13</v>
      </c>
      <c r="B1755" s="1" t="s">
        <v>14</v>
      </c>
      <c r="C1755" s="1" t="s">
        <v>70</v>
      </c>
      <c r="D1755" s="46">
        <v>0.04</v>
      </c>
      <c r="E1755" s="46">
        <v>29.14</v>
      </c>
      <c r="F1755" s="46">
        <v>4.8600000000000003</v>
      </c>
      <c r="G1755" s="46">
        <v>0.38</v>
      </c>
      <c r="H1755" s="46">
        <v>349.40910000000002</v>
      </c>
      <c r="I1755" s="49">
        <f>IF(Table2[[#This Row],[Order Priority]]=Introduction!$B$42,1,0)</f>
        <v>0</v>
      </c>
      <c r="J1755" s="49">
        <f>IF(Table2[[#This Row],[Order Priority]]=Introduction!$B$43,1,0)</f>
        <v>1</v>
      </c>
      <c r="K1755" s="49">
        <f>IF(Table2[[#This Row],[Order Priority]]=Introduction!$B$44,1,0)</f>
        <v>0</v>
      </c>
      <c r="L1755" s="49">
        <f>IF(Table2[[#This Row],[Order Priority]]=Introduction!$B$45,1,0)</f>
        <v>0</v>
      </c>
      <c r="M1755" s="49">
        <f>IF(Table2[[#This Row],[Ship Mode]]=Introduction!$C$42,1,0)</f>
        <v>0</v>
      </c>
      <c r="N1755" s="48">
        <f>IF(Table2[[#This Row],[Ship Mode]]=Introduction!$C$44,1,0)</f>
        <v>1</v>
      </c>
      <c r="O1755" s="48">
        <f>IF(Table2[[#This Row],[Customer Segment]]=Introduction!$D$45,1,0)</f>
        <v>0</v>
      </c>
      <c r="P1755" s="48">
        <f>IF(Table2[[#This Row],[Customer Segment]]=Introduction!$D$42,1,0)</f>
        <v>0</v>
      </c>
      <c r="Q1755" s="48">
        <f>IF(Table2[[#This Row],[Customer Segment]]=Introduction!$D$44,1,0)</f>
        <v>0</v>
      </c>
      <c r="R1755" s="38">
        <v>506.39</v>
      </c>
      <c r="S17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customFormat="1" x14ac:dyDescent="0.2">
      <c r="A1756" s="1" t="s">
        <v>13</v>
      </c>
      <c r="B1756" s="1" t="s">
        <v>63</v>
      </c>
      <c r="C1756" s="1" t="s">
        <v>70</v>
      </c>
      <c r="D1756" s="44">
        <v>0.1</v>
      </c>
      <c r="E1756" s="44">
        <v>8.8800000000000008</v>
      </c>
      <c r="F1756" s="44">
        <v>6.28</v>
      </c>
      <c r="G1756" s="44">
        <v>0.35</v>
      </c>
      <c r="H1756" s="44">
        <v>-27.283750000000001</v>
      </c>
      <c r="I1756" s="49">
        <f>IF(Table2[[#This Row],[Order Priority]]=Introduction!$B$42,1,0)</f>
        <v>0</v>
      </c>
      <c r="J1756" s="49">
        <f>IF(Table2[[#This Row],[Order Priority]]=Introduction!$B$43,1,0)</f>
        <v>1</v>
      </c>
      <c r="K1756" s="49">
        <f>IF(Table2[[#This Row],[Order Priority]]=Introduction!$B$44,1,0)</f>
        <v>0</v>
      </c>
      <c r="L1756" s="49">
        <f>IF(Table2[[#This Row],[Order Priority]]=Introduction!$B$45,1,0)</f>
        <v>0</v>
      </c>
      <c r="M1756" s="49">
        <f>IF(Table2[[#This Row],[Ship Mode]]=Introduction!$C$42,1,0)</f>
        <v>0</v>
      </c>
      <c r="N1756" s="48">
        <f>IF(Table2[[#This Row],[Ship Mode]]=Introduction!$C$44,1,0)</f>
        <v>0</v>
      </c>
      <c r="O1756" s="48">
        <f>IF(Table2[[#This Row],[Customer Segment]]=Introduction!$D$45,1,0)</f>
        <v>0</v>
      </c>
      <c r="P1756" s="48">
        <f>IF(Table2[[#This Row],[Customer Segment]]=Introduction!$D$42,1,0)</f>
        <v>0</v>
      </c>
      <c r="Q1756" s="48">
        <f>IF(Table2[[#This Row],[Customer Segment]]=Introduction!$D$44,1,0)</f>
        <v>0</v>
      </c>
      <c r="R1756" s="41">
        <v>126.9</v>
      </c>
      <c r="S17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customFormat="1" x14ac:dyDescent="0.2">
      <c r="A1757" s="1" t="s">
        <v>13</v>
      </c>
      <c r="B1757" s="1" t="s">
        <v>63</v>
      </c>
      <c r="C1757" s="1" t="s">
        <v>47</v>
      </c>
      <c r="D1757" s="46">
        <v>0.02</v>
      </c>
      <c r="E1757" s="46">
        <v>6.48</v>
      </c>
      <c r="F1757" s="46">
        <v>7.86</v>
      </c>
      <c r="G1757" s="46">
        <v>0.37</v>
      </c>
      <c r="H1757" s="46">
        <v>111.22199999999999</v>
      </c>
      <c r="I1757" s="49">
        <f>IF(Table2[[#This Row],[Order Priority]]=Introduction!$B$42,1,0)</f>
        <v>0</v>
      </c>
      <c r="J1757" s="49">
        <f>IF(Table2[[#This Row],[Order Priority]]=Introduction!$B$43,1,0)</f>
        <v>1</v>
      </c>
      <c r="K1757" s="49">
        <f>IF(Table2[[#This Row],[Order Priority]]=Introduction!$B$44,1,0)</f>
        <v>0</v>
      </c>
      <c r="L1757" s="49">
        <f>IF(Table2[[#This Row],[Order Priority]]=Introduction!$B$45,1,0)</f>
        <v>0</v>
      </c>
      <c r="M1757" s="49">
        <f>IF(Table2[[#This Row],[Ship Mode]]=Introduction!$C$42,1,0)</f>
        <v>0</v>
      </c>
      <c r="N1757" s="48">
        <f>IF(Table2[[#This Row],[Ship Mode]]=Introduction!$C$44,1,0)</f>
        <v>0</v>
      </c>
      <c r="O1757" s="48">
        <f>IF(Table2[[#This Row],[Customer Segment]]=Introduction!$D$45,1,0)</f>
        <v>0</v>
      </c>
      <c r="P1757" s="48">
        <f>IF(Table2[[#This Row],[Customer Segment]]=Introduction!$D$42,1,0)</f>
        <v>0</v>
      </c>
      <c r="Q1757" s="48">
        <f>IF(Table2[[#This Row],[Customer Segment]]=Introduction!$D$44,1,0)</f>
        <v>1</v>
      </c>
      <c r="R1757" s="38">
        <v>11.41</v>
      </c>
      <c r="S17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customFormat="1" x14ac:dyDescent="0.2">
      <c r="A1758" s="1" t="s">
        <v>13</v>
      </c>
      <c r="B1758" s="1" t="s">
        <v>2</v>
      </c>
      <c r="C1758" s="1" t="s">
        <v>15</v>
      </c>
      <c r="D1758" s="44">
        <v>0.04</v>
      </c>
      <c r="E1758" s="44">
        <v>124.49</v>
      </c>
      <c r="F1758" s="44">
        <v>51.94</v>
      </c>
      <c r="G1758" s="44">
        <v>0.63</v>
      </c>
      <c r="H1758" s="44">
        <v>-247.55157</v>
      </c>
      <c r="I1758" s="49">
        <f>IF(Table2[[#This Row],[Order Priority]]=Introduction!$B$42,1,0)</f>
        <v>0</v>
      </c>
      <c r="J1758" s="49">
        <f>IF(Table2[[#This Row],[Order Priority]]=Introduction!$B$43,1,0)</f>
        <v>1</v>
      </c>
      <c r="K1758" s="49">
        <f>IF(Table2[[#This Row],[Order Priority]]=Introduction!$B$44,1,0)</f>
        <v>0</v>
      </c>
      <c r="L1758" s="49">
        <f>IF(Table2[[#This Row],[Order Priority]]=Introduction!$B$45,1,0)</f>
        <v>0</v>
      </c>
      <c r="M1758" s="49">
        <f>IF(Table2[[#This Row],[Ship Mode]]=Introduction!$C$42,1,0)</f>
        <v>1</v>
      </c>
      <c r="N1758" s="48">
        <f>IF(Table2[[#This Row],[Ship Mode]]=Introduction!$C$44,1,0)</f>
        <v>0</v>
      </c>
      <c r="O1758" s="48">
        <f>IF(Table2[[#This Row],[Customer Segment]]=Introduction!$D$45,1,0)</f>
        <v>0</v>
      </c>
      <c r="P1758" s="48">
        <f>IF(Table2[[#This Row],[Customer Segment]]=Introduction!$D$42,1,0)</f>
        <v>1</v>
      </c>
      <c r="Q1758" s="48">
        <f>IF(Table2[[#This Row],[Customer Segment]]=Introduction!$D$44,1,0)</f>
        <v>0</v>
      </c>
      <c r="R1758" s="41">
        <v>605.82000000000005</v>
      </c>
      <c r="S17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customFormat="1" x14ac:dyDescent="0.2">
      <c r="A1759" s="1" t="s">
        <v>13</v>
      </c>
      <c r="B1759" s="1" t="s">
        <v>14</v>
      </c>
      <c r="C1759" s="1" t="s">
        <v>15</v>
      </c>
      <c r="D1759" s="46">
        <v>0.1</v>
      </c>
      <c r="E1759" s="46">
        <v>35.99</v>
      </c>
      <c r="F1759" s="46">
        <v>5</v>
      </c>
      <c r="G1759" s="46">
        <v>0.82</v>
      </c>
      <c r="H1759" s="46">
        <v>-277.20924000000002</v>
      </c>
      <c r="I1759" s="49">
        <f>IF(Table2[[#This Row],[Order Priority]]=Introduction!$B$42,1,0)</f>
        <v>0</v>
      </c>
      <c r="J1759" s="49">
        <f>IF(Table2[[#This Row],[Order Priority]]=Introduction!$B$43,1,0)</f>
        <v>1</v>
      </c>
      <c r="K1759" s="49">
        <f>IF(Table2[[#This Row],[Order Priority]]=Introduction!$B$44,1,0)</f>
        <v>0</v>
      </c>
      <c r="L1759" s="49">
        <f>IF(Table2[[#This Row],[Order Priority]]=Introduction!$B$45,1,0)</f>
        <v>0</v>
      </c>
      <c r="M1759" s="49">
        <f>IF(Table2[[#This Row],[Ship Mode]]=Introduction!$C$42,1,0)</f>
        <v>0</v>
      </c>
      <c r="N1759" s="48">
        <f>IF(Table2[[#This Row],[Ship Mode]]=Introduction!$C$44,1,0)</f>
        <v>1</v>
      </c>
      <c r="O1759" s="48">
        <f>IF(Table2[[#This Row],[Customer Segment]]=Introduction!$D$45,1,0)</f>
        <v>0</v>
      </c>
      <c r="P1759" s="48">
        <f>IF(Table2[[#This Row],[Customer Segment]]=Introduction!$D$42,1,0)</f>
        <v>1</v>
      </c>
      <c r="Q1759" s="48">
        <f>IF(Table2[[#This Row],[Customer Segment]]=Introduction!$D$44,1,0)</f>
        <v>0</v>
      </c>
      <c r="R1759" s="38">
        <v>1569</v>
      </c>
      <c r="S17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customFormat="1" x14ac:dyDescent="0.2">
      <c r="A1760" s="1" t="s">
        <v>13</v>
      </c>
      <c r="B1760" s="1" t="s">
        <v>2</v>
      </c>
      <c r="C1760" s="1" t="s">
        <v>15</v>
      </c>
      <c r="D1760" s="44">
        <v>0.04</v>
      </c>
      <c r="E1760" s="44">
        <v>124.49</v>
      </c>
      <c r="F1760" s="44">
        <v>51.94</v>
      </c>
      <c r="G1760" s="44">
        <v>0.63</v>
      </c>
      <c r="H1760" s="44">
        <v>-93.064499999999995</v>
      </c>
      <c r="I1760" s="49">
        <f>IF(Table2[[#This Row],[Order Priority]]=Introduction!$B$42,1,0)</f>
        <v>0</v>
      </c>
      <c r="J1760" s="49">
        <f>IF(Table2[[#This Row],[Order Priority]]=Introduction!$B$43,1,0)</f>
        <v>1</v>
      </c>
      <c r="K1760" s="49">
        <f>IF(Table2[[#This Row],[Order Priority]]=Introduction!$B$44,1,0)</f>
        <v>0</v>
      </c>
      <c r="L1760" s="49">
        <f>IF(Table2[[#This Row],[Order Priority]]=Introduction!$B$45,1,0)</f>
        <v>0</v>
      </c>
      <c r="M1760" s="49">
        <f>IF(Table2[[#This Row],[Ship Mode]]=Introduction!$C$42,1,0)</f>
        <v>1</v>
      </c>
      <c r="N1760" s="48">
        <f>IF(Table2[[#This Row],[Ship Mode]]=Introduction!$C$44,1,0)</f>
        <v>0</v>
      </c>
      <c r="O1760" s="48">
        <f>IF(Table2[[#This Row],[Customer Segment]]=Introduction!$D$45,1,0)</f>
        <v>0</v>
      </c>
      <c r="P1760" s="48">
        <f>IF(Table2[[#This Row],[Customer Segment]]=Introduction!$D$42,1,0)</f>
        <v>1</v>
      </c>
      <c r="Q1760" s="48">
        <f>IF(Table2[[#This Row],[Customer Segment]]=Introduction!$D$44,1,0)</f>
        <v>0</v>
      </c>
      <c r="R1760" s="41">
        <v>151.46</v>
      </c>
      <c r="S17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customFormat="1" x14ac:dyDescent="0.2">
      <c r="A1761" s="1" t="s">
        <v>13</v>
      </c>
      <c r="B1761" s="1" t="s">
        <v>14</v>
      </c>
      <c r="C1761" s="1" t="s">
        <v>70</v>
      </c>
      <c r="D1761" s="46">
        <v>0</v>
      </c>
      <c r="E1761" s="46">
        <v>55.48</v>
      </c>
      <c r="F1761" s="46">
        <v>14.3</v>
      </c>
      <c r="G1761" s="46">
        <v>0.37</v>
      </c>
      <c r="H1761" s="46">
        <v>454.44779999999997</v>
      </c>
      <c r="I1761" s="49">
        <f>IF(Table2[[#This Row],[Order Priority]]=Introduction!$B$42,1,0)</f>
        <v>0</v>
      </c>
      <c r="J1761" s="49">
        <f>IF(Table2[[#This Row],[Order Priority]]=Introduction!$B$43,1,0)</f>
        <v>1</v>
      </c>
      <c r="K1761" s="49">
        <f>IF(Table2[[#This Row],[Order Priority]]=Introduction!$B$44,1,0)</f>
        <v>0</v>
      </c>
      <c r="L1761" s="49">
        <f>IF(Table2[[#This Row],[Order Priority]]=Introduction!$B$45,1,0)</f>
        <v>0</v>
      </c>
      <c r="M1761" s="49">
        <f>IF(Table2[[#This Row],[Ship Mode]]=Introduction!$C$42,1,0)</f>
        <v>0</v>
      </c>
      <c r="N1761" s="48">
        <f>IF(Table2[[#This Row],[Ship Mode]]=Introduction!$C$44,1,0)</f>
        <v>1</v>
      </c>
      <c r="O1761" s="48">
        <f>IF(Table2[[#This Row],[Customer Segment]]=Introduction!$D$45,1,0)</f>
        <v>0</v>
      </c>
      <c r="P1761" s="48">
        <f>IF(Table2[[#This Row],[Customer Segment]]=Introduction!$D$42,1,0)</f>
        <v>0</v>
      </c>
      <c r="Q1761" s="48">
        <f>IF(Table2[[#This Row],[Customer Segment]]=Introduction!$D$44,1,0)</f>
        <v>0</v>
      </c>
      <c r="R1761" s="38">
        <v>658.62</v>
      </c>
      <c r="S17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customFormat="1" x14ac:dyDescent="0.2">
      <c r="A1762" s="1" t="s">
        <v>13</v>
      </c>
      <c r="B1762" s="1" t="s">
        <v>14</v>
      </c>
      <c r="C1762" s="1" t="s">
        <v>70</v>
      </c>
      <c r="D1762" s="44">
        <v>0.06</v>
      </c>
      <c r="E1762" s="44">
        <v>6.68</v>
      </c>
      <c r="F1762" s="44">
        <v>6.93</v>
      </c>
      <c r="G1762" s="44">
        <v>0.37</v>
      </c>
      <c r="H1762" s="44">
        <v>7.6245000000000003</v>
      </c>
      <c r="I1762" s="49">
        <f>IF(Table2[[#This Row],[Order Priority]]=Introduction!$B$42,1,0)</f>
        <v>0</v>
      </c>
      <c r="J1762" s="49">
        <f>IF(Table2[[#This Row],[Order Priority]]=Introduction!$B$43,1,0)</f>
        <v>1</v>
      </c>
      <c r="K1762" s="49">
        <f>IF(Table2[[#This Row],[Order Priority]]=Introduction!$B$44,1,0)</f>
        <v>0</v>
      </c>
      <c r="L1762" s="49">
        <f>IF(Table2[[#This Row],[Order Priority]]=Introduction!$B$45,1,0)</f>
        <v>0</v>
      </c>
      <c r="M1762" s="49">
        <f>IF(Table2[[#This Row],[Ship Mode]]=Introduction!$C$42,1,0)</f>
        <v>0</v>
      </c>
      <c r="N1762" s="48">
        <f>IF(Table2[[#This Row],[Ship Mode]]=Introduction!$C$44,1,0)</f>
        <v>1</v>
      </c>
      <c r="O1762" s="48">
        <f>IF(Table2[[#This Row],[Customer Segment]]=Introduction!$D$45,1,0)</f>
        <v>0</v>
      </c>
      <c r="P1762" s="48">
        <f>IF(Table2[[#This Row],[Customer Segment]]=Introduction!$D$42,1,0)</f>
        <v>0</v>
      </c>
      <c r="Q1762" s="48">
        <f>IF(Table2[[#This Row],[Customer Segment]]=Introduction!$D$44,1,0)</f>
        <v>0</v>
      </c>
      <c r="R1762" s="41">
        <v>91.92</v>
      </c>
      <c r="S17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customFormat="1" x14ac:dyDescent="0.2">
      <c r="A1763" s="1" t="s">
        <v>23</v>
      </c>
      <c r="B1763" s="1" t="s">
        <v>2</v>
      </c>
      <c r="C1763" s="1" t="s">
        <v>3</v>
      </c>
      <c r="D1763" s="46">
        <v>0.04</v>
      </c>
      <c r="E1763" s="46">
        <v>130.97999999999999</v>
      </c>
      <c r="F1763" s="46">
        <v>54.74</v>
      </c>
      <c r="G1763" s="46">
        <v>0.69</v>
      </c>
      <c r="H1763" s="46">
        <v>-723.78399999999999</v>
      </c>
      <c r="I1763" s="49">
        <f>IF(Table2[[#This Row],[Order Priority]]=Introduction!$B$42,1,0)</f>
        <v>0</v>
      </c>
      <c r="J1763" s="49">
        <f>IF(Table2[[#This Row],[Order Priority]]=Introduction!$B$43,1,0)</f>
        <v>0</v>
      </c>
      <c r="K1763" s="49">
        <f>IF(Table2[[#This Row],[Order Priority]]=Introduction!$B$44,1,0)</f>
        <v>1</v>
      </c>
      <c r="L1763" s="49">
        <f>IF(Table2[[#This Row],[Order Priority]]=Introduction!$B$45,1,0)</f>
        <v>0</v>
      </c>
      <c r="M1763" s="49">
        <f>IF(Table2[[#This Row],[Ship Mode]]=Introduction!$C$42,1,0)</f>
        <v>1</v>
      </c>
      <c r="N1763" s="48">
        <f>IF(Table2[[#This Row],[Ship Mode]]=Introduction!$C$44,1,0)</f>
        <v>0</v>
      </c>
      <c r="O1763" s="48">
        <f>IF(Table2[[#This Row],[Customer Segment]]=Introduction!$D$45,1,0)</f>
        <v>1</v>
      </c>
      <c r="P1763" s="48">
        <f>IF(Table2[[#This Row],[Customer Segment]]=Introduction!$D$42,1,0)</f>
        <v>0</v>
      </c>
      <c r="Q1763" s="48">
        <f>IF(Table2[[#This Row],[Customer Segment]]=Introduction!$D$44,1,0)</f>
        <v>0</v>
      </c>
      <c r="R1763" s="38">
        <v>1781.66</v>
      </c>
      <c r="S17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customFormat="1" x14ac:dyDescent="0.2">
      <c r="A1764" s="1" t="s">
        <v>23</v>
      </c>
      <c r="B1764" s="1" t="s">
        <v>14</v>
      </c>
      <c r="C1764" s="1" t="s">
        <v>3</v>
      </c>
      <c r="D1764" s="44">
        <v>0.04</v>
      </c>
      <c r="E1764" s="44">
        <v>105.29</v>
      </c>
      <c r="F1764" s="44">
        <v>10.119999999999999</v>
      </c>
      <c r="G1764" s="44">
        <v>0.79</v>
      </c>
      <c r="H1764" s="44">
        <v>589.18799999999999</v>
      </c>
      <c r="I1764" s="49">
        <f>IF(Table2[[#This Row],[Order Priority]]=Introduction!$B$42,1,0)</f>
        <v>0</v>
      </c>
      <c r="J1764" s="49">
        <f>IF(Table2[[#This Row],[Order Priority]]=Introduction!$B$43,1,0)</f>
        <v>0</v>
      </c>
      <c r="K1764" s="49">
        <f>IF(Table2[[#This Row],[Order Priority]]=Introduction!$B$44,1,0)</f>
        <v>1</v>
      </c>
      <c r="L1764" s="49">
        <f>IF(Table2[[#This Row],[Order Priority]]=Introduction!$B$45,1,0)</f>
        <v>0</v>
      </c>
      <c r="M1764" s="49">
        <f>IF(Table2[[#This Row],[Ship Mode]]=Introduction!$C$42,1,0)</f>
        <v>0</v>
      </c>
      <c r="N1764" s="48">
        <f>IF(Table2[[#This Row],[Ship Mode]]=Introduction!$C$44,1,0)</f>
        <v>1</v>
      </c>
      <c r="O1764" s="48">
        <f>IF(Table2[[#This Row],[Customer Segment]]=Introduction!$D$45,1,0)</f>
        <v>1</v>
      </c>
      <c r="P1764" s="48">
        <f>IF(Table2[[#This Row],[Customer Segment]]=Introduction!$D$42,1,0)</f>
        <v>0</v>
      </c>
      <c r="Q1764" s="48">
        <f>IF(Table2[[#This Row],[Customer Segment]]=Introduction!$D$44,1,0)</f>
        <v>0</v>
      </c>
      <c r="R1764" s="41">
        <v>940.64</v>
      </c>
      <c r="S17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customFormat="1" x14ac:dyDescent="0.2">
      <c r="A1765" s="1" t="s">
        <v>23</v>
      </c>
      <c r="B1765" s="1" t="s">
        <v>2</v>
      </c>
      <c r="C1765" s="1" t="s">
        <v>3</v>
      </c>
      <c r="D1765" s="46">
        <v>7.0000000000000007E-2</v>
      </c>
      <c r="E1765" s="46">
        <v>31.76</v>
      </c>
      <c r="F1765" s="46">
        <v>45.51</v>
      </c>
      <c r="G1765" s="46">
        <v>0.65</v>
      </c>
      <c r="H1765" s="46">
        <v>-1314.992</v>
      </c>
      <c r="I1765" s="49">
        <f>IF(Table2[[#This Row],[Order Priority]]=Introduction!$B$42,1,0)</f>
        <v>0</v>
      </c>
      <c r="J1765" s="49">
        <f>IF(Table2[[#This Row],[Order Priority]]=Introduction!$B$43,1,0)</f>
        <v>0</v>
      </c>
      <c r="K1765" s="49">
        <f>IF(Table2[[#This Row],[Order Priority]]=Introduction!$B$44,1,0)</f>
        <v>1</v>
      </c>
      <c r="L1765" s="49">
        <f>IF(Table2[[#This Row],[Order Priority]]=Introduction!$B$45,1,0)</f>
        <v>0</v>
      </c>
      <c r="M1765" s="49">
        <f>IF(Table2[[#This Row],[Ship Mode]]=Introduction!$C$42,1,0)</f>
        <v>1</v>
      </c>
      <c r="N1765" s="48">
        <f>IF(Table2[[#This Row],[Ship Mode]]=Introduction!$C$44,1,0)</f>
        <v>0</v>
      </c>
      <c r="O1765" s="48">
        <f>IF(Table2[[#This Row],[Customer Segment]]=Introduction!$D$45,1,0)</f>
        <v>1</v>
      </c>
      <c r="P1765" s="48">
        <f>IF(Table2[[#This Row],[Customer Segment]]=Introduction!$D$42,1,0)</f>
        <v>0</v>
      </c>
      <c r="Q1765" s="48">
        <f>IF(Table2[[#This Row],[Customer Segment]]=Introduction!$D$44,1,0)</f>
        <v>0</v>
      </c>
      <c r="R1765" s="38">
        <v>439.27</v>
      </c>
      <c r="S17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customFormat="1" x14ac:dyDescent="0.2">
      <c r="A1766" s="1" t="s">
        <v>23</v>
      </c>
      <c r="B1766" s="1" t="s">
        <v>14</v>
      </c>
      <c r="C1766" s="1" t="s">
        <v>70</v>
      </c>
      <c r="D1766" s="44">
        <v>7.0000000000000007E-2</v>
      </c>
      <c r="E1766" s="44">
        <v>35.44</v>
      </c>
      <c r="F1766" s="44">
        <v>7.5</v>
      </c>
      <c r="G1766" s="44">
        <v>0.38</v>
      </c>
      <c r="H1766" s="44">
        <v>262.2</v>
      </c>
      <c r="I1766" s="49">
        <f>IF(Table2[[#This Row],[Order Priority]]=Introduction!$B$42,1,0)</f>
        <v>0</v>
      </c>
      <c r="J1766" s="49">
        <f>IF(Table2[[#This Row],[Order Priority]]=Introduction!$B$43,1,0)</f>
        <v>0</v>
      </c>
      <c r="K1766" s="49">
        <f>IF(Table2[[#This Row],[Order Priority]]=Introduction!$B$44,1,0)</f>
        <v>1</v>
      </c>
      <c r="L1766" s="49">
        <f>IF(Table2[[#This Row],[Order Priority]]=Introduction!$B$45,1,0)</f>
        <v>0</v>
      </c>
      <c r="M1766" s="49">
        <f>IF(Table2[[#This Row],[Ship Mode]]=Introduction!$C$42,1,0)</f>
        <v>0</v>
      </c>
      <c r="N1766" s="48">
        <f>IF(Table2[[#This Row],[Ship Mode]]=Introduction!$C$44,1,0)</f>
        <v>1</v>
      </c>
      <c r="O1766" s="48">
        <f>IF(Table2[[#This Row],[Customer Segment]]=Introduction!$D$45,1,0)</f>
        <v>0</v>
      </c>
      <c r="P1766" s="48">
        <f>IF(Table2[[#This Row],[Customer Segment]]=Introduction!$D$42,1,0)</f>
        <v>0</v>
      </c>
      <c r="Q1766" s="48">
        <f>IF(Table2[[#This Row],[Customer Segment]]=Introduction!$D$44,1,0)</f>
        <v>0</v>
      </c>
      <c r="R1766" s="41">
        <v>380</v>
      </c>
      <c r="S17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customFormat="1" x14ac:dyDescent="0.2">
      <c r="A1767" s="1" t="s">
        <v>92</v>
      </c>
      <c r="B1767" s="1" t="s">
        <v>2</v>
      </c>
      <c r="C1767" s="1" t="s">
        <v>70</v>
      </c>
      <c r="D1767" s="46">
        <v>0.06</v>
      </c>
      <c r="E1767" s="46">
        <v>549.99</v>
      </c>
      <c r="F1767" s="46">
        <v>49</v>
      </c>
      <c r="G1767" s="46">
        <v>0.35</v>
      </c>
      <c r="H1767" s="46">
        <v>4637.4071999999996</v>
      </c>
      <c r="I1767" s="49">
        <f>IF(Table2[[#This Row],[Order Priority]]=Introduction!$B$42,1,0)</f>
        <v>0</v>
      </c>
      <c r="J1767" s="49">
        <f>IF(Table2[[#This Row],[Order Priority]]=Introduction!$B$43,1,0)</f>
        <v>0</v>
      </c>
      <c r="K1767" s="49">
        <f>IF(Table2[[#This Row],[Order Priority]]=Introduction!$B$44,1,0)</f>
        <v>0</v>
      </c>
      <c r="L1767" s="49">
        <f>IF(Table2[[#This Row],[Order Priority]]=Introduction!$B$45,1,0)</f>
        <v>1</v>
      </c>
      <c r="M1767" s="49">
        <f>IF(Table2[[#This Row],[Ship Mode]]=Introduction!$C$42,1,0)</f>
        <v>1</v>
      </c>
      <c r="N1767" s="48">
        <f>IF(Table2[[#This Row],[Ship Mode]]=Introduction!$C$44,1,0)</f>
        <v>0</v>
      </c>
      <c r="O1767" s="48">
        <f>IF(Table2[[#This Row],[Customer Segment]]=Introduction!$D$45,1,0)</f>
        <v>0</v>
      </c>
      <c r="P1767" s="48">
        <f>IF(Table2[[#This Row],[Customer Segment]]=Introduction!$D$42,1,0)</f>
        <v>0</v>
      </c>
      <c r="Q1767" s="48">
        <f>IF(Table2[[#This Row],[Customer Segment]]=Introduction!$D$44,1,0)</f>
        <v>0</v>
      </c>
      <c r="R1767" s="38">
        <v>6720.88</v>
      </c>
      <c r="S17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customFormat="1" x14ac:dyDescent="0.2">
      <c r="A1768" s="1" t="s">
        <v>92</v>
      </c>
      <c r="B1768" s="1" t="s">
        <v>63</v>
      </c>
      <c r="C1768" s="1" t="s">
        <v>70</v>
      </c>
      <c r="D1768" s="44">
        <v>0.08</v>
      </c>
      <c r="E1768" s="44">
        <v>115.99</v>
      </c>
      <c r="F1768" s="44">
        <v>5.99</v>
      </c>
      <c r="G1768" s="44">
        <v>0.56999999999999995</v>
      </c>
      <c r="H1768" s="44">
        <v>-239.54150000000001</v>
      </c>
      <c r="I1768" s="49">
        <f>IF(Table2[[#This Row],[Order Priority]]=Introduction!$B$42,1,0)</f>
        <v>0</v>
      </c>
      <c r="J1768" s="49">
        <f>IF(Table2[[#This Row],[Order Priority]]=Introduction!$B$43,1,0)</f>
        <v>0</v>
      </c>
      <c r="K1768" s="49">
        <f>IF(Table2[[#This Row],[Order Priority]]=Introduction!$B$44,1,0)</f>
        <v>0</v>
      </c>
      <c r="L1768" s="49">
        <f>IF(Table2[[#This Row],[Order Priority]]=Introduction!$B$45,1,0)</f>
        <v>1</v>
      </c>
      <c r="M1768" s="49">
        <f>IF(Table2[[#This Row],[Ship Mode]]=Introduction!$C$42,1,0)</f>
        <v>0</v>
      </c>
      <c r="N1768" s="48">
        <f>IF(Table2[[#This Row],[Ship Mode]]=Introduction!$C$44,1,0)</f>
        <v>0</v>
      </c>
      <c r="O1768" s="48">
        <f>IF(Table2[[#This Row],[Customer Segment]]=Introduction!$D$45,1,0)</f>
        <v>0</v>
      </c>
      <c r="P1768" s="48">
        <f>IF(Table2[[#This Row],[Customer Segment]]=Introduction!$D$42,1,0)</f>
        <v>0</v>
      </c>
      <c r="Q1768" s="48">
        <f>IF(Table2[[#This Row],[Customer Segment]]=Introduction!$D$44,1,0)</f>
        <v>0</v>
      </c>
      <c r="R1768" s="41">
        <v>102.21</v>
      </c>
      <c r="S17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customFormat="1" x14ac:dyDescent="0.2">
      <c r="A1769" s="1" t="s">
        <v>1</v>
      </c>
      <c r="B1769" s="1" t="s">
        <v>63</v>
      </c>
      <c r="C1769" s="1" t="s">
        <v>3</v>
      </c>
      <c r="D1769" s="46">
        <v>0.06</v>
      </c>
      <c r="E1769" s="46">
        <v>4.91</v>
      </c>
      <c r="F1769" s="46">
        <v>5.68</v>
      </c>
      <c r="G1769" s="46">
        <v>0.36</v>
      </c>
      <c r="H1769" s="46">
        <v>-31.68825</v>
      </c>
      <c r="I1769" s="49">
        <f>IF(Table2[[#This Row],[Order Priority]]=Introduction!$B$42,1,0)</f>
        <v>1</v>
      </c>
      <c r="J1769" s="49">
        <f>IF(Table2[[#This Row],[Order Priority]]=Introduction!$B$43,1,0)</f>
        <v>0</v>
      </c>
      <c r="K1769" s="49">
        <f>IF(Table2[[#This Row],[Order Priority]]=Introduction!$B$44,1,0)</f>
        <v>0</v>
      </c>
      <c r="L1769" s="49">
        <f>IF(Table2[[#This Row],[Order Priority]]=Introduction!$B$45,1,0)</f>
        <v>0</v>
      </c>
      <c r="M1769" s="49">
        <f>IF(Table2[[#This Row],[Ship Mode]]=Introduction!$C$42,1,0)</f>
        <v>0</v>
      </c>
      <c r="N1769" s="48">
        <f>IF(Table2[[#This Row],[Ship Mode]]=Introduction!$C$44,1,0)</f>
        <v>0</v>
      </c>
      <c r="O1769" s="48">
        <f>IF(Table2[[#This Row],[Customer Segment]]=Introduction!$D$45,1,0)</f>
        <v>1</v>
      </c>
      <c r="P1769" s="48">
        <f>IF(Table2[[#This Row],[Customer Segment]]=Introduction!$D$42,1,0)</f>
        <v>0</v>
      </c>
      <c r="Q1769" s="48">
        <f>IF(Table2[[#This Row],[Customer Segment]]=Introduction!$D$44,1,0)</f>
        <v>0</v>
      </c>
      <c r="R1769" s="38">
        <v>53.89</v>
      </c>
      <c r="S17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customFormat="1" x14ac:dyDescent="0.2">
      <c r="A1770" s="1" t="s">
        <v>1</v>
      </c>
      <c r="B1770" s="1" t="s">
        <v>63</v>
      </c>
      <c r="C1770" s="1" t="s">
        <v>3</v>
      </c>
      <c r="D1770" s="44">
        <v>7.0000000000000007E-2</v>
      </c>
      <c r="E1770" s="44">
        <v>48.94</v>
      </c>
      <c r="F1770" s="44">
        <v>5.86</v>
      </c>
      <c r="G1770" s="44">
        <v>0.35</v>
      </c>
      <c r="H1770" s="44">
        <v>690.7038</v>
      </c>
      <c r="I1770" s="49">
        <f>IF(Table2[[#This Row],[Order Priority]]=Introduction!$B$42,1,0)</f>
        <v>1</v>
      </c>
      <c r="J1770" s="49">
        <f>IF(Table2[[#This Row],[Order Priority]]=Introduction!$B$43,1,0)</f>
        <v>0</v>
      </c>
      <c r="K1770" s="49">
        <f>IF(Table2[[#This Row],[Order Priority]]=Introduction!$B$44,1,0)</f>
        <v>0</v>
      </c>
      <c r="L1770" s="49">
        <f>IF(Table2[[#This Row],[Order Priority]]=Introduction!$B$45,1,0)</f>
        <v>0</v>
      </c>
      <c r="M1770" s="49">
        <f>IF(Table2[[#This Row],[Ship Mode]]=Introduction!$C$42,1,0)</f>
        <v>0</v>
      </c>
      <c r="N1770" s="48">
        <f>IF(Table2[[#This Row],[Ship Mode]]=Introduction!$C$44,1,0)</f>
        <v>0</v>
      </c>
      <c r="O1770" s="48">
        <f>IF(Table2[[#This Row],[Customer Segment]]=Introduction!$D$45,1,0)</f>
        <v>1</v>
      </c>
      <c r="P1770" s="48">
        <f>IF(Table2[[#This Row],[Customer Segment]]=Introduction!$D$42,1,0)</f>
        <v>0</v>
      </c>
      <c r="Q1770" s="48">
        <f>IF(Table2[[#This Row],[Customer Segment]]=Introduction!$D$44,1,0)</f>
        <v>0</v>
      </c>
      <c r="R1770" s="41">
        <v>1001.02</v>
      </c>
      <c r="S17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customFormat="1" x14ac:dyDescent="0.2">
      <c r="A1771" s="1" t="s">
        <v>13</v>
      </c>
      <c r="B1771" s="1" t="s">
        <v>14</v>
      </c>
      <c r="C1771" s="1" t="s">
        <v>47</v>
      </c>
      <c r="D1771" s="46">
        <v>0.08</v>
      </c>
      <c r="E1771" s="46">
        <v>17.149999999999999</v>
      </c>
      <c r="F1771" s="46">
        <v>4.96</v>
      </c>
      <c r="G1771" s="46">
        <v>0.57999999999999996</v>
      </c>
      <c r="H1771" s="46">
        <v>33.659999999999997</v>
      </c>
      <c r="I1771" s="49">
        <f>IF(Table2[[#This Row],[Order Priority]]=Introduction!$B$42,1,0)</f>
        <v>0</v>
      </c>
      <c r="J1771" s="49">
        <f>IF(Table2[[#This Row],[Order Priority]]=Introduction!$B$43,1,0)</f>
        <v>1</v>
      </c>
      <c r="K1771" s="49">
        <f>IF(Table2[[#This Row],[Order Priority]]=Introduction!$B$44,1,0)</f>
        <v>0</v>
      </c>
      <c r="L1771" s="49">
        <f>IF(Table2[[#This Row],[Order Priority]]=Introduction!$B$45,1,0)</f>
        <v>0</v>
      </c>
      <c r="M1771" s="49">
        <f>IF(Table2[[#This Row],[Ship Mode]]=Introduction!$C$42,1,0)</f>
        <v>0</v>
      </c>
      <c r="N1771" s="48">
        <f>IF(Table2[[#This Row],[Ship Mode]]=Introduction!$C$44,1,0)</f>
        <v>1</v>
      </c>
      <c r="O1771" s="48">
        <f>IF(Table2[[#This Row],[Customer Segment]]=Introduction!$D$45,1,0)</f>
        <v>0</v>
      </c>
      <c r="P1771" s="48">
        <f>IF(Table2[[#This Row],[Customer Segment]]=Introduction!$D$42,1,0)</f>
        <v>0</v>
      </c>
      <c r="Q1771" s="48">
        <f>IF(Table2[[#This Row],[Customer Segment]]=Introduction!$D$44,1,0)</f>
        <v>1</v>
      </c>
      <c r="R1771" s="38">
        <v>200.61</v>
      </c>
      <c r="S17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customFormat="1" x14ac:dyDescent="0.2">
      <c r="A1772" s="1" t="s">
        <v>13</v>
      </c>
      <c r="B1772" s="1" t="s">
        <v>14</v>
      </c>
      <c r="C1772" s="1" t="s">
        <v>70</v>
      </c>
      <c r="D1772" s="44">
        <v>7.0000000000000007E-2</v>
      </c>
      <c r="E1772" s="44">
        <v>177.98</v>
      </c>
      <c r="F1772" s="44">
        <v>0.99</v>
      </c>
      <c r="G1772" s="44">
        <v>0.56000000000000005</v>
      </c>
      <c r="H1772" s="44">
        <v>-191.548</v>
      </c>
      <c r="I1772" s="49">
        <f>IF(Table2[[#This Row],[Order Priority]]=Introduction!$B$42,1,0)</f>
        <v>0</v>
      </c>
      <c r="J1772" s="49">
        <f>IF(Table2[[#This Row],[Order Priority]]=Introduction!$B$43,1,0)</f>
        <v>1</v>
      </c>
      <c r="K1772" s="49">
        <f>IF(Table2[[#This Row],[Order Priority]]=Introduction!$B$44,1,0)</f>
        <v>0</v>
      </c>
      <c r="L1772" s="49">
        <f>IF(Table2[[#This Row],[Order Priority]]=Introduction!$B$45,1,0)</f>
        <v>0</v>
      </c>
      <c r="M1772" s="49">
        <f>IF(Table2[[#This Row],[Ship Mode]]=Introduction!$C$42,1,0)</f>
        <v>0</v>
      </c>
      <c r="N1772" s="48">
        <f>IF(Table2[[#This Row],[Ship Mode]]=Introduction!$C$44,1,0)</f>
        <v>1</v>
      </c>
      <c r="O1772" s="48">
        <f>IF(Table2[[#This Row],[Customer Segment]]=Introduction!$D$45,1,0)</f>
        <v>0</v>
      </c>
      <c r="P1772" s="48">
        <f>IF(Table2[[#This Row],[Customer Segment]]=Introduction!$D$42,1,0)</f>
        <v>0</v>
      </c>
      <c r="Q1772" s="48">
        <f>IF(Table2[[#This Row],[Customer Segment]]=Introduction!$D$44,1,0)</f>
        <v>0</v>
      </c>
      <c r="R1772" s="41">
        <v>536.29</v>
      </c>
      <c r="S17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customFormat="1" x14ac:dyDescent="0.2">
      <c r="A1773" s="1" t="s">
        <v>23</v>
      </c>
      <c r="B1773" s="1" t="s">
        <v>14</v>
      </c>
      <c r="C1773" s="1" t="s">
        <v>70</v>
      </c>
      <c r="D1773" s="46">
        <v>0.03</v>
      </c>
      <c r="E1773" s="46">
        <v>30.98</v>
      </c>
      <c r="F1773" s="46">
        <v>6.5</v>
      </c>
      <c r="G1773" s="46">
        <v>0.79</v>
      </c>
      <c r="H1773" s="46">
        <v>-144.19999999999999</v>
      </c>
      <c r="I1773" s="49">
        <f>IF(Table2[[#This Row],[Order Priority]]=Introduction!$B$42,1,0)</f>
        <v>0</v>
      </c>
      <c r="J1773" s="49">
        <f>IF(Table2[[#This Row],[Order Priority]]=Introduction!$B$43,1,0)</f>
        <v>0</v>
      </c>
      <c r="K1773" s="49">
        <f>IF(Table2[[#This Row],[Order Priority]]=Introduction!$B$44,1,0)</f>
        <v>1</v>
      </c>
      <c r="L1773" s="49">
        <f>IF(Table2[[#This Row],[Order Priority]]=Introduction!$B$45,1,0)</f>
        <v>0</v>
      </c>
      <c r="M1773" s="49">
        <f>IF(Table2[[#This Row],[Ship Mode]]=Introduction!$C$42,1,0)</f>
        <v>0</v>
      </c>
      <c r="N1773" s="48">
        <f>IF(Table2[[#This Row],[Ship Mode]]=Introduction!$C$44,1,0)</f>
        <v>1</v>
      </c>
      <c r="O1773" s="48">
        <f>IF(Table2[[#This Row],[Customer Segment]]=Introduction!$D$45,1,0)</f>
        <v>0</v>
      </c>
      <c r="P1773" s="48">
        <f>IF(Table2[[#This Row],[Customer Segment]]=Introduction!$D$42,1,0)</f>
        <v>0</v>
      </c>
      <c r="Q1773" s="48">
        <f>IF(Table2[[#This Row],[Customer Segment]]=Introduction!$D$44,1,0)</f>
        <v>0</v>
      </c>
      <c r="R1773" s="38">
        <v>1332.09</v>
      </c>
      <c r="S17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customFormat="1" x14ac:dyDescent="0.2">
      <c r="A1774" s="1" t="s">
        <v>23</v>
      </c>
      <c r="B1774" s="1" t="s">
        <v>14</v>
      </c>
      <c r="C1774" s="1" t="s">
        <v>70</v>
      </c>
      <c r="D1774" s="44">
        <v>0.03</v>
      </c>
      <c r="E1774" s="44">
        <v>30.98</v>
      </c>
      <c r="F1774" s="44">
        <v>6.5</v>
      </c>
      <c r="G1774" s="44">
        <v>0.79</v>
      </c>
      <c r="H1774" s="44">
        <v>-115.36</v>
      </c>
      <c r="I1774" s="49">
        <f>IF(Table2[[#This Row],[Order Priority]]=Introduction!$B$42,1,0)</f>
        <v>0</v>
      </c>
      <c r="J1774" s="49">
        <f>IF(Table2[[#This Row],[Order Priority]]=Introduction!$B$43,1,0)</f>
        <v>0</v>
      </c>
      <c r="K1774" s="49">
        <f>IF(Table2[[#This Row],[Order Priority]]=Introduction!$B$44,1,0)</f>
        <v>1</v>
      </c>
      <c r="L1774" s="49">
        <f>IF(Table2[[#This Row],[Order Priority]]=Introduction!$B$45,1,0)</f>
        <v>0</v>
      </c>
      <c r="M1774" s="49">
        <f>IF(Table2[[#This Row],[Ship Mode]]=Introduction!$C$42,1,0)</f>
        <v>0</v>
      </c>
      <c r="N1774" s="48">
        <f>IF(Table2[[#This Row],[Ship Mode]]=Introduction!$C$44,1,0)</f>
        <v>1</v>
      </c>
      <c r="O1774" s="48">
        <f>IF(Table2[[#This Row],[Customer Segment]]=Introduction!$D$45,1,0)</f>
        <v>0</v>
      </c>
      <c r="P1774" s="48">
        <f>IF(Table2[[#This Row],[Customer Segment]]=Introduction!$D$42,1,0)</f>
        <v>0</v>
      </c>
      <c r="Q1774" s="48">
        <f>IF(Table2[[#This Row],[Customer Segment]]=Introduction!$D$44,1,0)</f>
        <v>0</v>
      </c>
      <c r="R1774" s="41">
        <v>333.02</v>
      </c>
      <c r="S17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customFormat="1" x14ac:dyDescent="0.2">
      <c r="A1775" s="1" t="s">
        <v>23</v>
      </c>
      <c r="B1775" s="1" t="s">
        <v>14</v>
      </c>
      <c r="C1775" s="1" t="s">
        <v>3</v>
      </c>
      <c r="D1775" s="46">
        <v>0</v>
      </c>
      <c r="E1775" s="46">
        <v>85.99</v>
      </c>
      <c r="F1775" s="46">
        <v>0.99</v>
      </c>
      <c r="G1775" s="46">
        <v>0.85</v>
      </c>
      <c r="H1775" s="46">
        <v>-138.0368</v>
      </c>
      <c r="I1775" s="49">
        <f>IF(Table2[[#This Row],[Order Priority]]=Introduction!$B$42,1,0)</f>
        <v>0</v>
      </c>
      <c r="J1775" s="49">
        <f>IF(Table2[[#This Row],[Order Priority]]=Introduction!$B$43,1,0)</f>
        <v>0</v>
      </c>
      <c r="K1775" s="49">
        <f>IF(Table2[[#This Row],[Order Priority]]=Introduction!$B$44,1,0)</f>
        <v>1</v>
      </c>
      <c r="L1775" s="49">
        <f>IF(Table2[[#This Row],[Order Priority]]=Introduction!$B$45,1,0)</f>
        <v>0</v>
      </c>
      <c r="M1775" s="49">
        <f>IF(Table2[[#This Row],[Ship Mode]]=Introduction!$C$42,1,0)</f>
        <v>0</v>
      </c>
      <c r="N1775" s="48">
        <f>IF(Table2[[#This Row],[Ship Mode]]=Introduction!$C$44,1,0)</f>
        <v>1</v>
      </c>
      <c r="O1775" s="48">
        <f>IF(Table2[[#This Row],[Customer Segment]]=Introduction!$D$45,1,0)</f>
        <v>1</v>
      </c>
      <c r="P1775" s="48">
        <f>IF(Table2[[#This Row],[Customer Segment]]=Introduction!$D$42,1,0)</f>
        <v>0</v>
      </c>
      <c r="Q1775" s="48">
        <f>IF(Table2[[#This Row],[Customer Segment]]=Introduction!$D$44,1,0)</f>
        <v>0</v>
      </c>
      <c r="R1775" s="38">
        <v>464.86</v>
      </c>
      <c r="S17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customFormat="1" x14ac:dyDescent="0.2">
      <c r="A1776" s="1" t="s">
        <v>46</v>
      </c>
      <c r="B1776" s="1" t="s">
        <v>2</v>
      </c>
      <c r="C1776" s="1" t="s">
        <v>47</v>
      </c>
      <c r="D1776" s="44">
        <v>0.02</v>
      </c>
      <c r="E1776" s="44">
        <v>500.98</v>
      </c>
      <c r="F1776" s="44">
        <v>26</v>
      </c>
      <c r="G1776" s="44">
        <v>0.6</v>
      </c>
      <c r="H1776" s="44">
        <v>4390.3665000000001</v>
      </c>
      <c r="I1776" s="49">
        <f>IF(Table2[[#This Row],[Order Priority]]=Introduction!$B$42,1,0)</f>
        <v>0</v>
      </c>
      <c r="J1776" s="49">
        <f>IF(Table2[[#This Row],[Order Priority]]=Introduction!$B$43,1,0)</f>
        <v>0</v>
      </c>
      <c r="K1776" s="49">
        <f>IF(Table2[[#This Row],[Order Priority]]=Introduction!$B$44,1,0)</f>
        <v>0</v>
      </c>
      <c r="L1776" s="49">
        <f>IF(Table2[[#This Row],[Order Priority]]=Introduction!$B$45,1,0)</f>
        <v>0</v>
      </c>
      <c r="M1776" s="49">
        <f>IF(Table2[[#This Row],[Ship Mode]]=Introduction!$C$42,1,0)</f>
        <v>1</v>
      </c>
      <c r="N1776" s="48">
        <f>IF(Table2[[#This Row],[Ship Mode]]=Introduction!$C$44,1,0)</f>
        <v>0</v>
      </c>
      <c r="O1776" s="48">
        <f>IF(Table2[[#This Row],[Customer Segment]]=Introduction!$D$45,1,0)</f>
        <v>0</v>
      </c>
      <c r="P1776" s="48">
        <f>IF(Table2[[#This Row],[Customer Segment]]=Introduction!$D$42,1,0)</f>
        <v>0</v>
      </c>
      <c r="Q1776" s="48">
        <f>IF(Table2[[#This Row],[Customer Segment]]=Introduction!$D$44,1,0)</f>
        <v>1</v>
      </c>
      <c r="R1776" s="41">
        <v>6362.85</v>
      </c>
      <c r="S17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customFormat="1" x14ac:dyDescent="0.2">
      <c r="A1777" s="1" t="s">
        <v>1</v>
      </c>
      <c r="B1777" s="1" t="s">
        <v>14</v>
      </c>
      <c r="C1777" s="1" t="s">
        <v>47</v>
      </c>
      <c r="D1777" s="46">
        <v>0.02</v>
      </c>
      <c r="E1777" s="46">
        <v>209.84</v>
      </c>
      <c r="F1777" s="46">
        <v>21.21</v>
      </c>
      <c r="G1777" s="46">
        <v>0.59</v>
      </c>
      <c r="H1777" s="46">
        <v>2593.14</v>
      </c>
      <c r="I1777" s="49">
        <f>IF(Table2[[#This Row],[Order Priority]]=Introduction!$B$42,1,0)</f>
        <v>1</v>
      </c>
      <c r="J1777" s="49">
        <f>IF(Table2[[#This Row],[Order Priority]]=Introduction!$B$43,1,0)</f>
        <v>0</v>
      </c>
      <c r="K1777" s="49">
        <f>IF(Table2[[#This Row],[Order Priority]]=Introduction!$B$44,1,0)</f>
        <v>0</v>
      </c>
      <c r="L1777" s="49">
        <f>IF(Table2[[#This Row],[Order Priority]]=Introduction!$B$45,1,0)</f>
        <v>0</v>
      </c>
      <c r="M1777" s="49">
        <f>IF(Table2[[#This Row],[Ship Mode]]=Introduction!$C$42,1,0)</f>
        <v>0</v>
      </c>
      <c r="N1777" s="48">
        <f>IF(Table2[[#This Row],[Ship Mode]]=Introduction!$C$44,1,0)</f>
        <v>1</v>
      </c>
      <c r="O1777" s="48">
        <f>IF(Table2[[#This Row],[Customer Segment]]=Introduction!$D$45,1,0)</f>
        <v>0</v>
      </c>
      <c r="P1777" s="48">
        <f>IF(Table2[[#This Row],[Customer Segment]]=Introduction!$D$42,1,0)</f>
        <v>0</v>
      </c>
      <c r="Q1777" s="48">
        <f>IF(Table2[[#This Row],[Customer Segment]]=Introduction!$D$44,1,0)</f>
        <v>1</v>
      </c>
      <c r="R1777" s="38">
        <v>13546.94</v>
      </c>
      <c r="S17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customFormat="1" x14ac:dyDescent="0.2">
      <c r="A1778" s="1" t="s">
        <v>1</v>
      </c>
      <c r="B1778" s="1" t="s">
        <v>14</v>
      </c>
      <c r="C1778" s="1" t="s">
        <v>47</v>
      </c>
      <c r="D1778" s="44">
        <v>0.01</v>
      </c>
      <c r="E1778" s="44">
        <v>194.3</v>
      </c>
      <c r="F1778" s="44">
        <v>11.54</v>
      </c>
      <c r="G1778" s="44">
        <v>0.59</v>
      </c>
      <c r="H1778" s="44">
        <v>1162.76</v>
      </c>
      <c r="I1778" s="49">
        <f>IF(Table2[[#This Row],[Order Priority]]=Introduction!$B$42,1,0)</f>
        <v>1</v>
      </c>
      <c r="J1778" s="49">
        <f>IF(Table2[[#This Row],[Order Priority]]=Introduction!$B$43,1,0)</f>
        <v>0</v>
      </c>
      <c r="K1778" s="49">
        <f>IF(Table2[[#This Row],[Order Priority]]=Introduction!$B$44,1,0)</f>
        <v>0</v>
      </c>
      <c r="L1778" s="49">
        <f>IF(Table2[[#This Row],[Order Priority]]=Introduction!$B$45,1,0)</f>
        <v>0</v>
      </c>
      <c r="M1778" s="49">
        <f>IF(Table2[[#This Row],[Ship Mode]]=Introduction!$C$42,1,0)</f>
        <v>0</v>
      </c>
      <c r="N1778" s="48">
        <f>IF(Table2[[#This Row],[Ship Mode]]=Introduction!$C$44,1,0)</f>
        <v>1</v>
      </c>
      <c r="O1778" s="48">
        <f>IF(Table2[[#This Row],[Customer Segment]]=Introduction!$D$45,1,0)</f>
        <v>0</v>
      </c>
      <c r="P1778" s="48">
        <f>IF(Table2[[#This Row],[Customer Segment]]=Introduction!$D$42,1,0)</f>
        <v>0</v>
      </c>
      <c r="Q1778" s="48">
        <f>IF(Table2[[#This Row],[Customer Segment]]=Introduction!$D$44,1,0)</f>
        <v>1</v>
      </c>
      <c r="R1778" s="41">
        <v>6401.65</v>
      </c>
      <c r="S17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customFormat="1" x14ac:dyDescent="0.2">
      <c r="A1779" s="1" t="s">
        <v>1</v>
      </c>
      <c r="B1779" s="1" t="s">
        <v>14</v>
      </c>
      <c r="C1779" s="1" t="s">
        <v>15</v>
      </c>
      <c r="D1779" s="46">
        <v>0.06</v>
      </c>
      <c r="E1779" s="46">
        <v>55.48</v>
      </c>
      <c r="F1779" s="46">
        <v>4.8499999999999996</v>
      </c>
      <c r="G1779" s="46">
        <v>0.37</v>
      </c>
      <c r="H1779" s="46">
        <v>711.05190000000005</v>
      </c>
      <c r="I1779" s="49">
        <f>IF(Table2[[#This Row],[Order Priority]]=Introduction!$B$42,1,0)</f>
        <v>1</v>
      </c>
      <c r="J1779" s="49">
        <f>IF(Table2[[#This Row],[Order Priority]]=Introduction!$B$43,1,0)</f>
        <v>0</v>
      </c>
      <c r="K1779" s="49">
        <f>IF(Table2[[#This Row],[Order Priority]]=Introduction!$B$44,1,0)</f>
        <v>0</v>
      </c>
      <c r="L1779" s="49">
        <f>IF(Table2[[#This Row],[Order Priority]]=Introduction!$B$45,1,0)</f>
        <v>0</v>
      </c>
      <c r="M1779" s="49">
        <f>IF(Table2[[#This Row],[Ship Mode]]=Introduction!$C$42,1,0)</f>
        <v>0</v>
      </c>
      <c r="N1779" s="48">
        <f>IF(Table2[[#This Row],[Ship Mode]]=Introduction!$C$44,1,0)</f>
        <v>1</v>
      </c>
      <c r="O1779" s="48">
        <f>IF(Table2[[#This Row],[Customer Segment]]=Introduction!$D$45,1,0)</f>
        <v>0</v>
      </c>
      <c r="P1779" s="48">
        <f>IF(Table2[[#This Row],[Customer Segment]]=Introduction!$D$42,1,0)</f>
        <v>1</v>
      </c>
      <c r="Q1779" s="48">
        <f>IF(Table2[[#This Row],[Customer Segment]]=Introduction!$D$44,1,0)</f>
        <v>0</v>
      </c>
      <c r="R1779" s="38">
        <v>1030.51</v>
      </c>
      <c r="S17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customFormat="1" x14ac:dyDescent="0.2">
      <c r="A1780" s="1" t="s">
        <v>1</v>
      </c>
      <c r="B1780" s="1" t="s">
        <v>2</v>
      </c>
      <c r="C1780" s="1" t="s">
        <v>15</v>
      </c>
      <c r="D1780" s="44">
        <v>0.1</v>
      </c>
      <c r="E1780" s="44">
        <v>122.99</v>
      </c>
      <c r="F1780" s="44">
        <v>70.2</v>
      </c>
      <c r="G1780" s="44">
        <v>0.74</v>
      </c>
      <c r="H1780" s="44">
        <v>-899.67499999999995</v>
      </c>
      <c r="I1780" s="49">
        <f>IF(Table2[[#This Row],[Order Priority]]=Introduction!$B$42,1,0)</f>
        <v>1</v>
      </c>
      <c r="J1780" s="49">
        <f>IF(Table2[[#This Row],[Order Priority]]=Introduction!$B$43,1,0)</f>
        <v>0</v>
      </c>
      <c r="K1780" s="49">
        <f>IF(Table2[[#This Row],[Order Priority]]=Introduction!$B$44,1,0)</f>
        <v>0</v>
      </c>
      <c r="L1780" s="49">
        <f>IF(Table2[[#This Row],[Order Priority]]=Introduction!$B$45,1,0)</f>
        <v>0</v>
      </c>
      <c r="M1780" s="49">
        <f>IF(Table2[[#This Row],[Ship Mode]]=Introduction!$C$42,1,0)</f>
        <v>1</v>
      </c>
      <c r="N1780" s="48">
        <f>IF(Table2[[#This Row],[Ship Mode]]=Introduction!$C$44,1,0)</f>
        <v>0</v>
      </c>
      <c r="O1780" s="48">
        <f>IF(Table2[[#This Row],[Customer Segment]]=Introduction!$D$45,1,0)</f>
        <v>0</v>
      </c>
      <c r="P1780" s="48">
        <f>IF(Table2[[#This Row],[Customer Segment]]=Introduction!$D$42,1,0)</f>
        <v>1</v>
      </c>
      <c r="Q1780" s="48">
        <f>IF(Table2[[#This Row],[Customer Segment]]=Introduction!$D$44,1,0)</f>
        <v>0</v>
      </c>
      <c r="R1780" s="41">
        <v>2026.91</v>
      </c>
      <c r="S17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customFormat="1" x14ac:dyDescent="0.2">
      <c r="A1781" s="1" t="s">
        <v>13</v>
      </c>
      <c r="B1781" s="1" t="s">
        <v>14</v>
      </c>
      <c r="C1781" s="1" t="s">
        <v>15</v>
      </c>
      <c r="D1781" s="46">
        <v>0.03</v>
      </c>
      <c r="E1781" s="46">
        <v>2.61</v>
      </c>
      <c r="F1781" s="46">
        <v>0.5</v>
      </c>
      <c r="G1781" s="46">
        <v>0.39</v>
      </c>
      <c r="H1781" s="46">
        <v>4.0442999999999998</v>
      </c>
      <c r="I1781" s="49">
        <f>IF(Table2[[#This Row],[Order Priority]]=Introduction!$B$42,1,0)</f>
        <v>0</v>
      </c>
      <c r="J1781" s="49">
        <f>IF(Table2[[#This Row],[Order Priority]]=Introduction!$B$43,1,0)</f>
        <v>1</v>
      </c>
      <c r="K1781" s="49">
        <f>IF(Table2[[#This Row],[Order Priority]]=Introduction!$B$44,1,0)</f>
        <v>0</v>
      </c>
      <c r="L1781" s="49">
        <f>IF(Table2[[#This Row],[Order Priority]]=Introduction!$B$45,1,0)</f>
        <v>0</v>
      </c>
      <c r="M1781" s="49">
        <f>IF(Table2[[#This Row],[Ship Mode]]=Introduction!$C$42,1,0)</f>
        <v>0</v>
      </c>
      <c r="N1781" s="48">
        <f>IF(Table2[[#This Row],[Ship Mode]]=Introduction!$C$44,1,0)</f>
        <v>1</v>
      </c>
      <c r="O1781" s="48">
        <f>IF(Table2[[#This Row],[Customer Segment]]=Introduction!$D$45,1,0)</f>
        <v>0</v>
      </c>
      <c r="P1781" s="48">
        <f>IF(Table2[[#This Row],[Customer Segment]]=Introduction!$D$42,1,0)</f>
        <v>1</v>
      </c>
      <c r="Q1781" s="48">
        <f>IF(Table2[[#This Row],[Customer Segment]]=Introduction!$D$44,1,0)</f>
        <v>0</v>
      </c>
      <c r="R1781" s="38">
        <v>19.02</v>
      </c>
      <c r="S17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customFormat="1" x14ac:dyDescent="0.2">
      <c r="A1782" s="1" t="s">
        <v>13</v>
      </c>
      <c r="B1782" s="1" t="s">
        <v>14</v>
      </c>
      <c r="C1782" s="1" t="s">
        <v>15</v>
      </c>
      <c r="D1782" s="44">
        <v>0.01</v>
      </c>
      <c r="E1782" s="44">
        <v>11.66</v>
      </c>
      <c r="F1782" s="44">
        <v>7.95</v>
      </c>
      <c r="G1782" s="44">
        <v>0.57999999999999996</v>
      </c>
      <c r="H1782" s="44">
        <v>-10.368399999999999</v>
      </c>
      <c r="I1782" s="49">
        <f>IF(Table2[[#This Row],[Order Priority]]=Introduction!$B$42,1,0)</f>
        <v>0</v>
      </c>
      <c r="J1782" s="49">
        <f>IF(Table2[[#This Row],[Order Priority]]=Introduction!$B$43,1,0)</f>
        <v>1</v>
      </c>
      <c r="K1782" s="49">
        <f>IF(Table2[[#This Row],[Order Priority]]=Introduction!$B$44,1,0)</f>
        <v>0</v>
      </c>
      <c r="L1782" s="49">
        <f>IF(Table2[[#This Row],[Order Priority]]=Introduction!$B$45,1,0)</f>
        <v>0</v>
      </c>
      <c r="M1782" s="49">
        <f>IF(Table2[[#This Row],[Ship Mode]]=Introduction!$C$42,1,0)</f>
        <v>0</v>
      </c>
      <c r="N1782" s="48">
        <f>IF(Table2[[#This Row],[Ship Mode]]=Introduction!$C$44,1,0)</f>
        <v>1</v>
      </c>
      <c r="O1782" s="48">
        <f>IF(Table2[[#This Row],[Customer Segment]]=Introduction!$D$45,1,0)</f>
        <v>0</v>
      </c>
      <c r="P1782" s="48">
        <f>IF(Table2[[#This Row],[Customer Segment]]=Introduction!$D$42,1,0)</f>
        <v>1</v>
      </c>
      <c r="Q1782" s="48">
        <f>IF(Table2[[#This Row],[Customer Segment]]=Introduction!$D$44,1,0)</f>
        <v>0</v>
      </c>
      <c r="R1782" s="41">
        <v>193.87</v>
      </c>
      <c r="S17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customFormat="1" x14ac:dyDescent="0.2">
      <c r="A1783" s="1" t="s">
        <v>23</v>
      </c>
      <c r="B1783" s="1" t="s">
        <v>14</v>
      </c>
      <c r="C1783" s="1" t="s">
        <v>3</v>
      </c>
      <c r="D1783" s="46">
        <v>0.09</v>
      </c>
      <c r="E1783" s="46">
        <v>107.53</v>
      </c>
      <c r="F1783" s="46">
        <v>5.81</v>
      </c>
      <c r="G1783" s="46">
        <v>0.65</v>
      </c>
      <c r="H1783" s="46">
        <v>69.545100000000005</v>
      </c>
      <c r="I1783" s="49">
        <f>IF(Table2[[#This Row],[Order Priority]]=Introduction!$B$42,1,0)</f>
        <v>0</v>
      </c>
      <c r="J1783" s="49">
        <f>IF(Table2[[#This Row],[Order Priority]]=Introduction!$B$43,1,0)</f>
        <v>0</v>
      </c>
      <c r="K1783" s="49">
        <f>IF(Table2[[#This Row],[Order Priority]]=Introduction!$B$44,1,0)</f>
        <v>1</v>
      </c>
      <c r="L1783" s="49">
        <f>IF(Table2[[#This Row],[Order Priority]]=Introduction!$B$45,1,0)</f>
        <v>0</v>
      </c>
      <c r="M1783" s="49">
        <f>IF(Table2[[#This Row],[Ship Mode]]=Introduction!$C$42,1,0)</f>
        <v>0</v>
      </c>
      <c r="N1783" s="48">
        <f>IF(Table2[[#This Row],[Ship Mode]]=Introduction!$C$44,1,0)</f>
        <v>1</v>
      </c>
      <c r="O1783" s="48">
        <f>IF(Table2[[#This Row],[Customer Segment]]=Introduction!$D$45,1,0)</f>
        <v>1</v>
      </c>
      <c r="P1783" s="48">
        <f>IF(Table2[[#This Row],[Customer Segment]]=Introduction!$D$42,1,0)</f>
        <v>0</v>
      </c>
      <c r="Q1783" s="48">
        <f>IF(Table2[[#This Row],[Customer Segment]]=Introduction!$D$44,1,0)</f>
        <v>0</v>
      </c>
      <c r="R1783" s="38">
        <v>100.79</v>
      </c>
      <c r="S17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customFormat="1" x14ac:dyDescent="0.2">
      <c r="A1784" s="1" t="s">
        <v>23</v>
      </c>
      <c r="B1784" s="1" t="s">
        <v>14</v>
      </c>
      <c r="C1784" s="1" t="s">
        <v>70</v>
      </c>
      <c r="D1784" s="44">
        <v>0.04</v>
      </c>
      <c r="E1784" s="44">
        <v>35.44</v>
      </c>
      <c r="F1784" s="44">
        <v>19.989999999999998</v>
      </c>
      <c r="G1784" s="44">
        <v>0.38</v>
      </c>
      <c r="H1784" s="44">
        <v>-108.27249999999999</v>
      </c>
      <c r="I1784" s="49">
        <f>IF(Table2[[#This Row],[Order Priority]]=Introduction!$B$42,1,0)</f>
        <v>0</v>
      </c>
      <c r="J1784" s="49">
        <f>IF(Table2[[#This Row],[Order Priority]]=Introduction!$B$43,1,0)</f>
        <v>0</v>
      </c>
      <c r="K1784" s="49">
        <f>IF(Table2[[#This Row],[Order Priority]]=Introduction!$B$44,1,0)</f>
        <v>1</v>
      </c>
      <c r="L1784" s="49">
        <f>IF(Table2[[#This Row],[Order Priority]]=Introduction!$B$45,1,0)</f>
        <v>0</v>
      </c>
      <c r="M1784" s="49">
        <f>IF(Table2[[#This Row],[Ship Mode]]=Introduction!$C$42,1,0)</f>
        <v>0</v>
      </c>
      <c r="N1784" s="48">
        <f>IF(Table2[[#This Row],[Ship Mode]]=Introduction!$C$44,1,0)</f>
        <v>1</v>
      </c>
      <c r="O1784" s="48">
        <f>IF(Table2[[#This Row],[Customer Segment]]=Introduction!$D$45,1,0)</f>
        <v>0</v>
      </c>
      <c r="P1784" s="48">
        <f>IF(Table2[[#This Row],[Customer Segment]]=Introduction!$D$42,1,0)</f>
        <v>0</v>
      </c>
      <c r="Q1784" s="48">
        <f>IF(Table2[[#This Row],[Customer Segment]]=Introduction!$D$44,1,0)</f>
        <v>0</v>
      </c>
      <c r="R1784" s="41">
        <v>406.26</v>
      </c>
      <c r="S17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customFormat="1" x14ac:dyDescent="0.2">
      <c r="A1785" s="1" t="s">
        <v>23</v>
      </c>
      <c r="B1785" s="1" t="s">
        <v>14</v>
      </c>
      <c r="C1785" s="1" t="s">
        <v>15</v>
      </c>
      <c r="D1785" s="46">
        <v>0.09</v>
      </c>
      <c r="E1785" s="46">
        <v>12.95</v>
      </c>
      <c r="F1785" s="46">
        <v>4.9800000000000004</v>
      </c>
      <c r="G1785" s="46">
        <v>0.4</v>
      </c>
      <c r="H1785" s="46">
        <v>123.89175</v>
      </c>
      <c r="I1785" s="49">
        <f>IF(Table2[[#This Row],[Order Priority]]=Introduction!$B$42,1,0)</f>
        <v>0</v>
      </c>
      <c r="J1785" s="49">
        <f>IF(Table2[[#This Row],[Order Priority]]=Introduction!$B$43,1,0)</f>
        <v>0</v>
      </c>
      <c r="K1785" s="49">
        <f>IF(Table2[[#This Row],[Order Priority]]=Introduction!$B$44,1,0)</f>
        <v>1</v>
      </c>
      <c r="L1785" s="49">
        <f>IF(Table2[[#This Row],[Order Priority]]=Introduction!$B$45,1,0)</f>
        <v>0</v>
      </c>
      <c r="M1785" s="49">
        <f>IF(Table2[[#This Row],[Ship Mode]]=Introduction!$C$42,1,0)</f>
        <v>0</v>
      </c>
      <c r="N1785" s="48">
        <f>IF(Table2[[#This Row],[Ship Mode]]=Introduction!$C$44,1,0)</f>
        <v>1</v>
      </c>
      <c r="O1785" s="48">
        <f>IF(Table2[[#This Row],[Customer Segment]]=Introduction!$D$45,1,0)</f>
        <v>0</v>
      </c>
      <c r="P1785" s="48">
        <f>IF(Table2[[#This Row],[Customer Segment]]=Introduction!$D$42,1,0)</f>
        <v>1</v>
      </c>
      <c r="Q1785" s="48">
        <f>IF(Table2[[#This Row],[Customer Segment]]=Introduction!$D$44,1,0)</f>
        <v>0</v>
      </c>
      <c r="R1785" s="38">
        <v>269.54000000000002</v>
      </c>
      <c r="S17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customFormat="1" x14ac:dyDescent="0.2">
      <c r="A1786" s="1" t="s">
        <v>46</v>
      </c>
      <c r="B1786" s="1" t="s">
        <v>63</v>
      </c>
      <c r="C1786" s="1" t="s">
        <v>70</v>
      </c>
      <c r="D1786" s="44">
        <v>0.03</v>
      </c>
      <c r="E1786" s="44">
        <v>13.73</v>
      </c>
      <c r="F1786" s="44">
        <v>6.85</v>
      </c>
      <c r="G1786" s="44">
        <v>0.54</v>
      </c>
      <c r="H1786" s="44">
        <v>39.585299999999997</v>
      </c>
      <c r="I1786" s="49">
        <f>IF(Table2[[#This Row],[Order Priority]]=Introduction!$B$42,1,0)</f>
        <v>0</v>
      </c>
      <c r="J1786" s="49">
        <f>IF(Table2[[#This Row],[Order Priority]]=Introduction!$B$43,1,0)</f>
        <v>0</v>
      </c>
      <c r="K1786" s="49">
        <f>IF(Table2[[#This Row],[Order Priority]]=Introduction!$B$44,1,0)</f>
        <v>0</v>
      </c>
      <c r="L1786" s="49">
        <f>IF(Table2[[#This Row],[Order Priority]]=Introduction!$B$45,1,0)</f>
        <v>0</v>
      </c>
      <c r="M1786" s="49">
        <f>IF(Table2[[#This Row],[Ship Mode]]=Introduction!$C$42,1,0)</f>
        <v>0</v>
      </c>
      <c r="N1786" s="48">
        <f>IF(Table2[[#This Row],[Ship Mode]]=Introduction!$C$44,1,0)</f>
        <v>0</v>
      </c>
      <c r="O1786" s="48">
        <f>IF(Table2[[#This Row],[Customer Segment]]=Introduction!$D$45,1,0)</f>
        <v>0</v>
      </c>
      <c r="P1786" s="48">
        <f>IF(Table2[[#This Row],[Customer Segment]]=Introduction!$D$42,1,0)</f>
        <v>0</v>
      </c>
      <c r="Q1786" s="48">
        <f>IF(Table2[[#This Row],[Customer Segment]]=Introduction!$D$44,1,0)</f>
        <v>0</v>
      </c>
      <c r="R1786" s="41">
        <v>57.37</v>
      </c>
      <c r="S17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customFormat="1" x14ac:dyDescent="0.2">
      <c r="A1787" s="1" t="s">
        <v>46</v>
      </c>
      <c r="B1787" s="1" t="s">
        <v>14</v>
      </c>
      <c r="C1787" s="1" t="s">
        <v>70</v>
      </c>
      <c r="D1787" s="46">
        <v>0.01</v>
      </c>
      <c r="E1787" s="46">
        <v>5.84</v>
      </c>
      <c r="F1787" s="46">
        <v>0.83</v>
      </c>
      <c r="G1787" s="46">
        <v>0.49</v>
      </c>
      <c r="H1787" s="46">
        <v>16.091999999999999</v>
      </c>
      <c r="I1787" s="49">
        <f>IF(Table2[[#This Row],[Order Priority]]=Introduction!$B$42,1,0)</f>
        <v>0</v>
      </c>
      <c r="J1787" s="49">
        <f>IF(Table2[[#This Row],[Order Priority]]=Introduction!$B$43,1,0)</f>
        <v>0</v>
      </c>
      <c r="K1787" s="49">
        <f>IF(Table2[[#This Row],[Order Priority]]=Introduction!$B$44,1,0)</f>
        <v>0</v>
      </c>
      <c r="L1787" s="49">
        <f>IF(Table2[[#This Row],[Order Priority]]=Introduction!$B$45,1,0)</f>
        <v>0</v>
      </c>
      <c r="M1787" s="49">
        <f>IF(Table2[[#This Row],[Ship Mode]]=Introduction!$C$42,1,0)</f>
        <v>0</v>
      </c>
      <c r="N1787" s="48">
        <f>IF(Table2[[#This Row],[Ship Mode]]=Introduction!$C$44,1,0)</f>
        <v>1</v>
      </c>
      <c r="O1787" s="48">
        <f>IF(Table2[[#This Row],[Customer Segment]]=Introduction!$D$45,1,0)</f>
        <v>0</v>
      </c>
      <c r="P1787" s="48">
        <f>IF(Table2[[#This Row],[Customer Segment]]=Introduction!$D$42,1,0)</f>
        <v>0</v>
      </c>
      <c r="Q1787" s="48">
        <f>IF(Table2[[#This Row],[Customer Segment]]=Introduction!$D$44,1,0)</f>
        <v>0</v>
      </c>
      <c r="R1787" s="38">
        <v>23.89</v>
      </c>
      <c r="S17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customFormat="1" x14ac:dyDescent="0.2">
      <c r="A1788" s="1" t="s">
        <v>46</v>
      </c>
      <c r="B1788" s="1" t="s">
        <v>14</v>
      </c>
      <c r="C1788" s="1" t="s">
        <v>47</v>
      </c>
      <c r="D1788" s="44">
        <v>0.08</v>
      </c>
      <c r="E1788" s="44">
        <v>315.98</v>
      </c>
      <c r="F1788" s="44">
        <v>19.989999999999998</v>
      </c>
      <c r="G1788" s="44">
        <v>0.38</v>
      </c>
      <c r="H1788" s="44">
        <v>44.52</v>
      </c>
      <c r="I1788" s="49">
        <f>IF(Table2[[#This Row],[Order Priority]]=Introduction!$B$42,1,0)</f>
        <v>0</v>
      </c>
      <c r="J1788" s="49">
        <f>IF(Table2[[#This Row],[Order Priority]]=Introduction!$B$43,1,0)</f>
        <v>0</v>
      </c>
      <c r="K1788" s="49">
        <f>IF(Table2[[#This Row],[Order Priority]]=Introduction!$B$44,1,0)</f>
        <v>0</v>
      </c>
      <c r="L1788" s="49">
        <f>IF(Table2[[#This Row],[Order Priority]]=Introduction!$B$45,1,0)</f>
        <v>0</v>
      </c>
      <c r="M1788" s="49">
        <f>IF(Table2[[#This Row],[Ship Mode]]=Introduction!$C$42,1,0)</f>
        <v>0</v>
      </c>
      <c r="N1788" s="48">
        <f>IF(Table2[[#This Row],[Ship Mode]]=Introduction!$C$44,1,0)</f>
        <v>1</v>
      </c>
      <c r="O1788" s="48">
        <f>IF(Table2[[#This Row],[Customer Segment]]=Introduction!$D$45,1,0)</f>
        <v>0</v>
      </c>
      <c r="P1788" s="48">
        <f>IF(Table2[[#This Row],[Customer Segment]]=Introduction!$D$42,1,0)</f>
        <v>0</v>
      </c>
      <c r="Q1788" s="48">
        <f>IF(Table2[[#This Row],[Customer Segment]]=Introduction!$D$44,1,0)</f>
        <v>1</v>
      </c>
      <c r="R1788" s="41">
        <v>2642.48</v>
      </c>
      <c r="S17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customFormat="1" x14ac:dyDescent="0.2">
      <c r="A1789" s="1" t="s">
        <v>1</v>
      </c>
      <c r="B1789" s="1" t="s">
        <v>14</v>
      </c>
      <c r="C1789" s="1" t="s">
        <v>47</v>
      </c>
      <c r="D1789" s="46">
        <v>0.09</v>
      </c>
      <c r="E1789" s="46">
        <v>5.98</v>
      </c>
      <c r="F1789" s="46">
        <v>1.49</v>
      </c>
      <c r="G1789" s="46">
        <v>0.39</v>
      </c>
      <c r="H1789" s="46">
        <v>13.2294</v>
      </c>
      <c r="I1789" s="49">
        <f>IF(Table2[[#This Row],[Order Priority]]=Introduction!$B$42,1,0)</f>
        <v>1</v>
      </c>
      <c r="J1789" s="49">
        <f>IF(Table2[[#This Row],[Order Priority]]=Introduction!$B$43,1,0)</f>
        <v>0</v>
      </c>
      <c r="K1789" s="49">
        <f>IF(Table2[[#This Row],[Order Priority]]=Introduction!$B$44,1,0)</f>
        <v>0</v>
      </c>
      <c r="L1789" s="49">
        <f>IF(Table2[[#This Row],[Order Priority]]=Introduction!$B$45,1,0)</f>
        <v>0</v>
      </c>
      <c r="M1789" s="49">
        <f>IF(Table2[[#This Row],[Ship Mode]]=Introduction!$C$42,1,0)</f>
        <v>0</v>
      </c>
      <c r="N1789" s="48">
        <f>IF(Table2[[#This Row],[Ship Mode]]=Introduction!$C$44,1,0)</f>
        <v>1</v>
      </c>
      <c r="O1789" s="48">
        <f>IF(Table2[[#This Row],[Customer Segment]]=Introduction!$D$45,1,0)</f>
        <v>0</v>
      </c>
      <c r="P1789" s="48">
        <f>IF(Table2[[#This Row],[Customer Segment]]=Introduction!$D$42,1,0)</f>
        <v>0</v>
      </c>
      <c r="Q1789" s="48">
        <f>IF(Table2[[#This Row],[Customer Segment]]=Introduction!$D$44,1,0)</f>
        <v>1</v>
      </c>
      <c r="R1789" s="38">
        <v>28.01</v>
      </c>
      <c r="S17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customFormat="1" x14ac:dyDescent="0.2">
      <c r="A1790" s="1" t="s">
        <v>46</v>
      </c>
      <c r="B1790" s="1" t="s">
        <v>14</v>
      </c>
      <c r="C1790" s="1" t="s">
        <v>70</v>
      </c>
      <c r="D1790" s="44">
        <v>0.03</v>
      </c>
      <c r="E1790" s="44">
        <v>4.24</v>
      </c>
      <c r="F1790" s="44">
        <v>5.41</v>
      </c>
      <c r="G1790" s="44">
        <v>0.35</v>
      </c>
      <c r="H1790" s="44">
        <v>-84.437600000000003</v>
      </c>
      <c r="I1790" s="49">
        <f>IF(Table2[[#This Row],[Order Priority]]=Introduction!$B$42,1,0)</f>
        <v>0</v>
      </c>
      <c r="J1790" s="49">
        <f>IF(Table2[[#This Row],[Order Priority]]=Introduction!$B$43,1,0)</f>
        <v>0</v>
      </c>
      <c r="K1790" s="49">
        <f>IF(Table2[[#This Row],[Order Priority]]=Introduction!$B$44,1,0)</f>
        <v>0</v>
      </c>
      <c r="L1790" s="49">
        <f>IF(Table2[[#This Row],[Order Priority]]=Introduction!$B$45,1,0)</f>
        <v>0</v>
      </c>
      <c r="M1790" s="49">
        <f>IF(Table2[[#This Row],[Ship Mode]]=Introduction!$C$42,1,0)</f>
        <v>0</v>
      </c>
      <c r="N1790" s="48">
        <f>IF(Table2[[#This Row],[Ship Mode]]=Introduction!$C$44,1,0)</f>
        <v>1</v>
      </c>
      <c r="O1790" s="48">
        <f>IF(Table2[[#This Row],[Customer Segment]]=Introduction!$D$45,1,0)</f>
        <v>0</v>
      </c>
      <c r="P1790" s="48">
        <f>IF(Table2[[#This Row],[Customer Segment]]=Introduction!$D$42,1,0)</f>
        <v>0</v>
      </c>
      <c r="Q1790" s="48">
        <f>IF(Table2[[#This Row],[Customer Segment]]=Introduction!$D$44,1,0)</f>
        <v>0</v>
      </c>
      <c r="R1790" s="41">
        <v>58.68</v>
      </c>
      <c r="S17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customFormat="1" x14ac:dyDescent="0.2">
      <c r="A1791" s="1" t="s">
        <v>46</v>
      </c>
      <c r="B1791" s="1" t="s">
        <v>14</v>
      </c>
      <c r="C1791" s="1" t="s">
        <v>70</v>
      </c>
      <c r="D1791" s="46">
        <v>0.04</v>
      </c>
      <c r="E1791" s="46">
        <v>2.94</v>
      </c>
      <c r="F1791" s="46">
        <v>0.7</v>
      </c>
      <c r="G1791" s="46">
        <v>0.57999999999999996</v>
      </c>
      <c r="H1791" s="46">
        <v>24.312000000000001</v>
      </c>
      <c r="I1791" s="49">
        <f>IF(Table2[[#This Row],[Order Priority]]=Introduction!$B$42,1,0)</f>
        <v>0</v>
      </c>
      <c r="J1791" s="49">
        <f>IF(Table2[[#This Row],[Order Priority]]=Introduction!$B$43,1,0)</f>
        <v>0</v>
      </c>
      <c r="K1791" s="49">
        <f>IF(Table2[[#This Row],[Order Priority]]=Introduction!$B$44,1,0)</f>
        <v>0</v>
      </c>
      <c r="L1791" s="49">
        <f>IF(Table2[[#This Row],[Order Priority]]=Introduction!$B$45,1,0)</f>
        <v>0</v>
      </c>
      <c r="M1791" s="49">
        <f>IF(Table2[[#This Row],[Ship Mode]]=Introduction!$C$42,1,0)</f>
        <v>0</v>
      </c>
      <c r="N1791" s="48">
        <f>IF(Table2[[#This Row],[Ship Mode]]=Introduction!$C$44,1,0)</f>
        <v>1</v>
      </c>
      <c r="O1791" s="48">
        <f>IF(Table2[[#This Row],[Customer Segment]]=Introduction!$D$45,1,0)</f>
        <v>0</v>
      </c>
      <c r="P1791" s="48">
        <f>IF(Table2[[#This Row],[Customer Segment]]=Introduction!$D$42,1,0)</f>
        <v>0</v>
      </c>
      <c r="Q1791" s="48">
        <f>IF(Table2[[#This Row],[Customer Segment]]=Introduction!$D$44,1,0)</f>
        <v>0</v>
      </c>
      <c r="R1791" s="38">
        <v>53.1</v>
      </c>
      <c r="S17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customFormat="1" x14ac:dyDescent="0.2">
      <c r="A1792" s="1" t="s">
        <v>46</v>
      </c>
      <c r="B1792" s="1" t="s">
        <v>2</v>
      </c>
      <c r="C1792" s="1" t="s">
        <v>15</v>
      </c>
      <c r="D1792" s="44">
        <v>0.06</v>
      </c>
      <c r="E1792" s="44">
        <v>350.98</v>
      </c>
      <c r="F1792" s="44">
        <v>30</v>
      </c>
      <c r="G1792" s="44">
        <v>0.61</v>
      </c>
      <c r="H1792" s="44">
        <v>797.85599999999999</v>
      </c>
      <c r="I1792" s="49">
        <f>IF(Table2[[#This Row],[Order Priority]]=Introduction!$B$42,1,0)</f>
        <v>0</v>
      </c>
      <c r="J1792" s="49">
        <f>IF(Table2[[#This Row],[Order Priority]]=Introduction!$B$43,1,0)</f>
        <v>0</v>
      </c>
      <c r="K1792" s="49">
        <f>IF(Table2[[#This Row],[Order Priority]]=Introduction!$B$44,1,0)</f>
        <v>0</v>
      </c>
      <c r="L1792" s="49">
        <f>IF(Table2[[#This Row],[Order Priority]]=Introduction!$B$45,1,0)</f>
        <v>0</v>
      </c>
      <c r="M1792" s="49">
        <f>IF(Table2[[#This Row],[Ship Mode]]=Introduction!$C$42,1,0)</f>
        <v>1</v>
      </c>
      <c r="N1792" s="48">
        <f>IF(Table2[[#This Row],[Ship Mode]]=Introduction!$C$44,1,0)</f>
        <v>0</v>
      </c>
      <c r="O1792" s="48">
        <f>IF(Table2[[#This Row],[Customer Segment]]=Introduction!$D$45,1,0)</f>
        <v>0</v>
      </c>
      <c r="P1792" s="48">
        <f>IF(Table2[[#This Row],[Customer Segment]]=Introduction!$D$42,1,0)</f>
        <v>1</v>
      </c>
      <c r="Q1792" s="48">
        <f>IF(Table2[[#This Row],[Customer Segment]]=Introduction!$D$44,1,0)</f>
        <v>0</v>
      </c>
      <c r="R1792" s="41">
        <v>2016.32</v>
      </c>
      <c r="S17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customFormat="1" x14ac:dyDescent="0.2">
      <c r="A1793" s="1" t="s">
        <v>46</v>
      </c>
      <c r="B1793" s="1" t="s">
        <v>2</v>
      </c>
      <c r="C1793" s="1" t="s">
        <v>15</v>
      </c>
      <c r="D1793" s="46">
        <v>0.02</v>
      </c>
      <c r="E1793" s="46">
        <v>70.98</v>
      </c>
      <c r="F1793" s="46">
        <v>46.74</v>
      </c>
      <c r="G1793" s="46">
        <v>0.56000000000000005</v>
      </c>
      <c r="H1793" s="46">
        <v>-178.21600000000001</v>
      </c>
      <c r="I1793" s="49">
        <f>IF(Table2[[#This Row],[Order Priority]]=Introduction!$B$42,1,0)</f>
        <v>0</v>
      </c>
      <c r="J1793" s="49">
        <f>IF(Table2[[#This Row],[Order Priority]]=Introduction!$B$43,1,0)</f>
        <v>0</v>
      </c>
      <c r="K1793" s="49">
        <f>IF(Table2[[#This Row],[Order Priority]]=Introduction!$B$44,1,0)</f>
        <v>0</v>
      </c>
      <c r="L1793" s="49">
        <f>IF(Table2[[#This Row],[Order Priority]]=Introduction!$B$45,1,0)</f>
        <v>0</v>
      </c>
      <c r="M1793" s="49">
        <f>IF(Table2[[#This Row],[Ship Mode]]=Introduction!$C$42,1,0)</f>
        <v>1</v>
      </c>
      <c r="N1793" s="48">
        <f>IF(Table2[[#This Row],[Ship Mode]]=Introduction!$C$44,1,0)</f>
        <v>0</v>
      </c>
      <c r="O1793" s="48">
        <f>IF(Table2[[#This Row],[Customer Segment]]=Introduction!$D$45,1,0)</f>
        <v>0</v>
      </c>
      <c r="P1793" s="48">
        <f>IF(Table2[[#This Row],[Customer Segment]]=Introduction!$D$42,1,0)</f>
        <v>1</v>
      </c>
      <c r="Q1793" s="48">
        <f>IF(Table2[[#This Row],[Customer Segment]]=Introduction!$D$44,1,0)</f>
        <v>0</v>
      </c>
      <c r="R1793" s="38">
        <v>313.63</v>
      </c>
      <c r="S17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customFormat="1" x14ac:dyDescent="0.2">
      <c r="A1794" s="1" t="s">
        <v>46</v>
      </c>
      <c r="B1794" s="1" t="s">
        <v>14</v>
      </c>
      <c r="C1794" s="1" t="s">
        <v>15</v>
      </c>
      <c r="D1794" s="44">
        <v>0.04</v>
      </c>
      <c r="E1794" s="44">
        <v>27.48</v>
      </c>
      <c r="F1794" s="44">
        <v>4</v>
      </c>
      <c r="G1794" s="44">
        <v>0.75</v>
      </c>
      <c r="H1794" s="44">
        <v>-26.655999999999999</v>
      </c>
      <c r="I1794" s="49">
        <f>IF(Table2[[#This Row],[Order Priority]]=Introduction!$B$42,1,0)</f>
        <v>0</v>
      </c>
      <c r="J1794" s="49">
        <f>IF(Table2[[#This Row],[Order Priority]]=Introduction!$B$43,1,0)</f>
        <v>0</v>
      </c>
      <c r="K1794" s="49">
        <f>IF(Table2[[#This Row],[Order Priority]]=Introduction!$B$44,1,0)</f>
        <v>0</v>
      </c>
      <c r="L1794" s="49">
        <f>IF(Table2[[#This Row],[Order Priority]]=Introduction!$B$45,1,0)</f>
        <v>0</v>
      </c>
      <c r="M1794" s="49">
        <f>IF(Table2[[#This Row],[Ship Mode]]=Introduction!$C$42,1,0)</f>
        <v>0</v>
      </c>
      <c r="N1794" s="48">
        <f>IF(Table2[[#This Row],[Ship Mode]]=Introduction!$C$44,1,0)</f>
        <v>1</v>
      </c>
      <c r="O1794" s="48">
        <f>IF(Table2[[#This Row],[Customer Segment]]=Introduction!$D$45,1,0)</f>
        <v>0</v>
      </c>
      <c r="P1794" s="48">
        <f>IF(Table2[[#This Row],[Customer Segment]]=Introduction!$D$42,1,0)</f>
        <v>1</v>
      </c>
      <c r="Q1794" s="48">
        <f>IF(Table2[[#This Row],[Customer Segment]]=Introduction!$D$44,1,0)</f>
        <v>0</v>
      </c>
      <c r="R1794" s="41">
        <v>397.17</v>
      </c>
      <c r="S17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customFormat="1" x14ac:dyDescent="0.2">
      <c r="A1795" s="1" t="s">
        <v>46</v>
      </c>
      <c r="B1795" s="1" t="s">
        <v>14</v>
      </c>
      <c r="C1795" s="1" t="s">
        <v>47</v>
      </c>
      <c r="D1795" s="46">
        <v>0</v>
      </c>
      <c r="E1795" s="46">
        <v>1.48</v>
      </c>
      <c r="F1795" s="46">
        <v>0.7</v>
      </c>
      <c r="G1795" s="46">
        <v>0.37</v>
      </c>
      <c r="H1795" s="46">
        <v>-203.09800000000001</v>
      </c>
      <c r="I1795" s="49">
        <f>IF(Table2[[#This Row],[Order Priority]]=Introduction!$B$42,1,0)</f>
        <v>0</v>
      </c>
      <c r="J1795" s="49">
        <f>IF(Table2[[#This Row],[Order Priority]]=Introduction!$B$43,1,0)</f>
        <v>0</v>
      </c>
      <c r="K1795" s="49">
        <f>IF(Table2[[#This Row],[Order Priority]]=Introduction!$B$44,1,0)</f>
        <v>0</v>
      </c>
      <c r="L1795" s="49">
        <f>IF(Table2[[#This Row],[Order Priority]]=Introduction!$B$45,1,0)</f>
        <v>0</v>
      </c>
      <c r="M1795" s="49">
        <f>IF(Table2[[#This Row],[Ship Mode]]=Introduction!$C$42,1,0)</f>
        <v>0</v>
      </c>
      <c r="N1795" s="48">
        <f>IF(Table2[[#This Row],[Ship Mode]]=Introduction!$C$44,1,0)</f>
        <v>1</v>
      </c>
      <c r="O1795" s="48">
        <f>IF(Table2[[#This Row],[Customer Segment]]=Introduction!$D$45,1,0)</f>
        <v>0</v>
      </c>
      <c r="P1795" s="48">
        <f>IF(Table2[[#This Row],[Customer Segment]]=Introduction!$D$42,1,0)</f>
        <v>0</v>
      </c>
      <c r="Q1795" s="48">
        <f>IF(Table2[[#This Row],[Customer Segment]]=Introduction!$D$44,1,0)</f>
        <v>1</v>
      </c>
      <c r="R1795" s="38">
        <v>19.32</v>
      </c>
      <c r="S17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customFormat="1" x14ac:dyDescent="0.2">
      <c r="A1796" s="1" t="s">
        <v>46</v>
      </c>
      <c r="B1796" s="1" t="s">
        <v>14</v>
      </c>
      <c r="C1796" s="1" t="s">
        <v>47</v>
      </c>
      <c r="D1796" s="44">
        <v>0.04</v>
      </c>
      <c r="E1796" s="44">
        <v>6.48</v>
      </c>
      <c r="F1796" s="44">
        <v>9.5399999999999991</v>
      </c>
      <c r="G1796" s="44">
        <v>0.37</v>
      </c>
      <c r="H1796" s="44">
        <v>-223.94399999999999</v>
      </c>
      <c r="I1796" s="49">
        <f>IF(Table2[[#This Row],[Order Priority]]=Introduction!$B$42,1,0)</f>
        <v>0</v>
      </c>
      <c r="J1796" s="49">
        <f>IF(Table2[[#This Row],[Order Priority]]=Introduction!$B$43,1,0)</f>
        <v>0</v>
      </c>
      <c r="K1796" s="49">
        <f>IF(Table2[[#This Row],[Order Priority]]=Introduction!$B$44,1,0)</f>
        <v>0</v>
      </c>
      <c r="L1796" s="49">
        <f>IF(Table2[[#This Row],[Order Priority]]=Introduction!$B$45,1,0)</f>
        <v>0</v>
      </c>
      <c r="M1796" s="49">
        <f>IF(Table2[[#This Row],[Ship Mode]]=Introduction!$C$42,1,0)</f>
        <v>0</v>
      </c>
      <c r="N1796" s="48">
        <f>IF(Table2[[#This Row],[Ship Mode]]=Introduction!$C$44,1,0)</f>
        <v>1</v>
      </c>
      <c r="O1796" s="48">
        <f>IF(Table2[[#This Row],[Customer Segment]]=Introduction!$D$45,1,0)</f>
        <v>0</v>
      </c>
      <c r="P1796" s="48">
        <f>IF(Table2[[#This Row],[Customer Segment]]=Introduction!$D$42,1,0)</f>
        <v>0</v>
      </c>
      <c r="Q1796" s="48">
        <f>IF(Table2[[#This Row],[Customer Segment]]=Introduction!$D$44,1,0)</f>
        <v>1</v>
      </c>
      <c r="R1796" s="41">
        <v>125.37</v>
      </c>
      <c r="S17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customFormat="1" x14ac:dyDescent="0.2">
      <c r="A1797" s="1" t="s">
        <v>1</v>
      </c>
      <c r="B1797" s="1" t="s">
        <v>14</v>
      </c>
      <c r="C1797" s="1" t="s">
        <v>70</v>
      </c>
      <c r="D1797" s="46">
        <v>0.1</v>
      </c>
      <c r="E1797" s="46">
        <v>7.64</v>
      </c>
      <c r="F1797" s="46">
        <v>5.83</v>
      </c>
      <c r="G1797" s="46">
        <v>0.36</v>
      </c>
      <c r="H1797" s="46">
        <v>-403.18740000000003</v>
      </c>
      <c r="I1797" s="49">
        <f>IF(Table2[[#This Row],[Order Priority]]=Introduction!$B$42,1,0)</f>
        <v>1</v>
      </c>
      <c r="J1797" s="49">
        <f>IF(Table2[[#This Row],[Order Priority]]=Introduction!$B$43,1,0)</f>
        <v>0</v>
      </c>
      <c r="K1797" s="49">
        <f>IF(Table2[[#This Row],[Order Priority]]=Introduction!$B$44,1,0)</f>
        <v>0</v>
      </c>
      <c r="L1797" s="49">
        <f>IF(Table2[[#This Row],[Order Priority]]=Introduction!$B$45,1,0)</f>
        <v>0</v>
      </c>
      <c r="M1797" s="49">
        <f>IF(Table2[[#This Row],[Ship Mode]]=Introduction!$C$42,1,0)</f>
        <v>0</v>
      </c>
      <c r="N1797" s="48">
        <f>IF(Table2[[#This Row],[Ship Mode]]=Introduction!$C$44,1,0)</f>
        <v>1</v>
      </c>
      <c r="O1797" s="48">
        <f>IF(Table2[[#This Row],[Customer Segment]]=Introduction!$D$45,1,0)</f>
        <v>0</v>
      </c>
      <c r="P1797" s="48">
        <f>IF(Table2[[#This Row],[Customer Segment]]=Introduction!$D$42,1,0)</f>
        <v>0</v>
      </c>
      <c r="Q1797" s="48">
        <f>IF(Table2[[#This Row],[Customer Segment]]=Introduction!$D$44,1,0)</f>
        <v>0</v>
      </c>
      <c r="R1797" s="38">
        <v>39.36</v>
      </c>
      <c r="S17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customFormat="1" x14ac:dyDescent="0.2">
      <c r="A1798" s="1" t="s">
        <v>1</v>
      </c>
      <c r="B1798" s="1" t="s">
        <v>63</v>
      </c>
      <c r="C1798" s="1" t="s">
        <v>3</v>
      </c>
      <c r="D1798" s="44">
        <v>0.03</v>
      </c>
      <c r="E1798" s="44">
        <v>41.32</v>
      </c>
      <c r="F1798" s="44">
        <v>58.66</v>
      </c>
      <c r="G1798" s="44">
        <v>0.76</v>
      </c>
      <c r="H1798" s="44">
        <v>-32.816000000000003</v>
      </c>
      <c r="I1798" s="49">
        <f>IF(Table2[[#This Row],[Order Priority]]=Introduction!$B$42,1,0)</f>
        <v>1</v>
      </c>
      <c r="J1798" s="49">
        <f>IF(Table2[[#This Row],[Order Priority]]=Introduction!$B$43,1,0)</f>
        <v>0</v>
      </c>
      <c r="K1798" s="49">
        <f>IF(Table2[[#This Row],[Order Priority]]=Introduction!$B$44,1,0)</f>
        <v>0</v>
      </c>
      <c r="L1798" s="49">
        <f>IF(Table2[[#This Row],[Order Priority]]=Introduction!$B$45,1,0)</f>
        <v>0</v>
      </c>
      <c r="M1798" s="49">
        <f>IF(Table2[[#This Row],[Ship Mode]]=Introduction!$C$42,1,0)</f>
        <v>0</v>
      </c>
      <c r="N1798" s="48">
        <f>IF(Table2[[#This Row],[Ship Mode]]=Introduction!$C$44,1,0)</f>
        <v>0</v>
      </c>
      <c r="O1798" s="48">
        <f>IF(Table2[[#This Row],[Customer Segment]]=Introduction!$D$45,1,0)</f>
        <v>1</v>
      </c>
      <c r="P1798" s="48">
        <f>IF(Table2[[#This Row],[Customer Segment]]=Introduction!$D$42,1,0)</f>
        <v>0</v>
      </c>
      <c r="Q1798" s="48">
        <f>IF(Table2[[#This Row],[Customer Segment]]=Introduction!$D$44,1,0)</f>
        <v>0</v>
      </c>
      <c r="R1798" s="41">
        <v>419.27</v>
      </c>
      <c r="S17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customFormat="1" x14ac:dyDescent="0.2">
      <c r="A1799" s="1" t="s">
        <v>1</v>
      </c>
      <c r="B1799" s="1" t="s">
        <v>14</v>
      </c>
      <c r="C1799" s="1" t="s">
        <v>3</v>
      </c>
      <c r="D1799" s="46">
        <v>0</v>
      </c>
      <c r="E1799" s="46">
        <v>6.88</v>
      </c>
      <c r="F1799" s="46">
        <v>2</v>
      </c>
      <c r="G1799" s="46">
        <v>0.39</v>
      </c>
      <c r="H1799" s="46">
        <v>-15.61</v>
      </c>
      <c r="I1799" s="49">
        <f>IF(Table2[[#This Row],[Order Priority]]=Introduction!$B$42,1,0)</f>
        <v>1</v>
      </c>
      <c r="J1799" s="49">
        <f>IF(Table2[[#This Row],[Order Priority]]=Introduction!$B$43,1,0)</f>
        <v>0</v>
      </c>
      <c r="K1799" s="49">
        <f>IF(Table2[[#This Row],[Order Priority]]=Introduction!$B$44,1,0)</f>
        <v>0</v>
      </c>
      <c r="L1799" s="49">
        <f>IF(Table2[[#This Row],[Order Priority]]=Introduction!$B$45,1,0)</f>
        <v>0</v>
      </c>
      <c r="M1799" s="49">
        <f>IF(Table2[[#This Row],[Ship Mode]]=Introduction!$C$42,1,0)</f>
        <v>0</v>
      </c>
      <c r="N1799" s="48">
        <f>IF(Table2[[#This Row],[Ship Mode]]=Introduction!$C$44,1,0)</f>
        <v>1</v>
      </c>
      <c r="O1799" s="48">
        <f>IF(Table2[[#This Row],[Customer Segment]]=Introduction!$D$45,1,0)</f>
        <v>1</v>
      </c>
      <c r="P1799" s="48">
        <f>IF(Table2[[#This Row],[Customer Segment]]=Introduction!$D$42,1,0)</f>
        <v>0</v>
      </c>
      <c r="Q1799" s="48">
        <f>IF(Table2[[#This Row],[Customer Segment]]=Introduction!$D$44,1,0)</f>
        <v>0</v>
      </c>
      <c r="R1799" s="38">
        <v>36</v>
      </c>
      <c r="S17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customFormat="1" x14ac:dyDescent="0.2">
      <c r="A1800" s="1" t="s">
        <v>1</v>
      </c>
      <c r="B1800" s="1" t="s">
        <v>14</v>
      </c>
      <c r="C1800" s="1" t="s">
        <v>3</v>
      </c>
      <c r="D1800" s="44">
        <v>0</v>
      </c>
      <c r="E1800" s="44">
        <v>40.479999999999997</v>
      </c>
      <c r="F1800" s="44">
        <v>19.989999999999998</v>
      </c>
      <c r="G1800" s="44">
        <v>0.77</v>
      </c>
      <c r="H1800" s="44">
        <v>-25.634</v>
      </c>
      <c r="I1800" s="49">
        <f>IF(Table2[[#This Row],[Order Priority]]=Introduction!$B$42,1,0)</f>
        <v>1</v>
      </c>
      <c r="J1800" s="49">
        <f>IF(Table2[[#This Row],[Order Priority]]=Introduction!$B$43,1,0)</f>
        <v>0</v>
      </c>
      <c r="K1800" s="49">
        <f>IF(Table2[[#This Row],[Order Priority]]=Introduction!$B$44,1,0)</f>
        <v>0</v>
      </c>
      <c r="L1800" s="49">
        <f>IF(Table2[[#This Row],[Order Priority]]=Introduction!$B$45,1,0)</f>
        <v>0</v>
      </c>
      <c r="M1800" s="49">
        <f>IF(Table2[[#This Row],[Ship Mode]]=Introduction!$C$42,1,0)</f>
        <v>0</v>
      </c>
      <c r="N1800" s="48">
        <f>IF(Table2[[#This Row],[Ship Mode]]=Introduction!$C$44,1,0)</f>
        <v>1</v>
      </c>
      <c r="O1800" s="48">
        <f>IF(Table2[[#This Row],[Customer Segment]]=Introduction!$D$45,1,0)</f>
        <v>1</v>
      </c>
      <c r="P1800" s="48">
        <f>IF(Table2[[#This Row],[Customer Segment]]=Introduction!$D$42,1,0)</f>
        <v>0</v>
      </c>
      <c r="Q1800" s="48">
        <f>IF(Table2[[#This Row],[Customer Segment]]=Introduction!$D$44,1,0)</f>
        <v>0</v>
      </c>
      <c r="R1800" s="41">
        <v>264.95</v>
      </c>
      <c r="S18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customFormat="1" x14ac:dyDescent="0.2">
      <c r="A1801" s="1" t="s">
        <v>13</v>
      </c>
      <c r="B1801" s="1" t="s">
        <v>2</v>
      </c>
      <c r="C1801" s="1" t="s">
        <v>70</v>
      </c>
      <c r="D1801" s="46">
        <v>0.04</v>
      </c>
      <c r="E1801" s="46">
        <v>119.99</v>
      </c>
      <c r="F1801" s="46">
        <v>14</v>
      </c>
      <c r="G1801" s="46">
        <v>0.36</v>
      </c>
      <c r="H1801" s="46">
        <v>509.95830000000001</v>
      </c>
      <c r="I1801" s="49">
        <f>IF(Table2[[#This Row],[Order Priority]]=Introduction!$B$42,1,0)</f>
        <v>0</v>
      </c>
      <c r="J1801" s="49">
        <f>IF(Table2[[#This Row],[Order Priority]]=Introduction!$B$43,1,0)</f>
        <v>1</v>
      </c>
      <c r="K1801" s="49">
        <f>IF(Table2[[#This Row],[Order Priority]]=Introduction!$B$44,1,0)</f>
        <v>0</v>
      </c>
      <c r="L1801" s="49">
        <f>IF(Table2[[#This Row],[Order Priority]]=Introduction!$B$45,1,0)</f>
        <v>0</v>
      </c>
      <c r="M1801" s="49">
        <f>IF(Table2[[#This Row],[Ship Mode]]=Introduction!$C$42,1,0)</f>
        <v>1</v>
      </c>
      <c r="N1801" s="48">
        <f>IF(Table2[[#This Row],[Ship Mode]]=Introduction!$C$44,1,0)</f>
        <v>0</v>
      </c>
      <c r="O1801" s="48">
        <f>IF(Table2[[#This Row],[Customer Segment]]=Introduction!$D$45,1,0)</f>
        <v>0</v>
      </c>
      <c r="P1801" s="48">
        <f>IF(Table2[[#This Row],[Customer Segment]]=Introduction!$D$42,1,0)</f>
        <v>0</v>
      </c>
      <c r="Q1801" s="48">
        <f>IF(Table2[[#This Row],[Customer Segment]]=Introduction!$D$44,1,0)</f>
        <v>0</v>
      </c>
      <c r="R1801" s="38">
        <v>739.07</v>
      </c>
      <c r="S18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customFormat="1" x14ac:dyDescent="0.2">
      <c r="A1802" s="1" t="s">
        <v>92</v>
      </c>
      <c r="B1802" s="1" t="s">
        <v>2</v>
      </c>
      <c r="C1802" s="1" t="s">
        <v>15</v>
      </c>
      <c r="D1802" s="44">
        <v>0.06</v>
      </c>
      <c r="E1802" s="44">
        <v>146.34</v>
      </c>
      <c r="F1802" s="44">
        <v>43.75</v>
      </c>
      <c r="G1802" s="44">
        <v>0.65</v>
      </c>
      <c r="H1802" s="44">
        <v>-89.27</v>
      </c>
      <c r="I1802" s="49">
        <f>IF(Table2[[#This Row],[Order Priority]]=Introduction!$B$42,1,0)</f>
        <v>0</v>
      </c>
      <c r="J1802" s="49">
        <f>IF(Table2[[#This Row],[Order Priority]]=Introduction!$B$43,1,0)</f>
        <v>0</v>
      </c>
      <c r="K1802" s="49">
        <f>IF(Table2[[#This Row],[Order Priority]]=Introduction!$B$44,1,0)</f>
        <v>0</v>
      </c>
      <c r="L1802" s="49">
        <f>IF(Table2[[#This Row],[Order Priority]]=Introduction!$B$45,1,0)</f>
        <v>1</v>
      </c>
      <c r="M1802" s="49">
        <f>IF(Table2[[#This Row],[Ship Mode]]=Introduction!$C$42,1,0)</f>
        <v>1</v>
      </c>
      <c r="N1802" s="48">
        <f>IF(Table2[[#This Row],[Ship Mode]]=Introduction!$C$44,1,0)</f>
        <v>0</v>
      </c>
      <c r="O1802" s="48">
        <f>IF(Table2[[#This Row],[Customer Segment]]=Introduction!$D$45,1,0)</f>
        <v>0</v>
      </c>
      <c r="P1802" s="48">
        <f>IF(Table2[[#This Row],[Customer Segment]]=Introduction!$D$42,1,0)</f>
        <v>1</v>
      </c>
      <c r="Q1802" s="48">
        <f>IF(Table2[[#This Row],[Customer Segment]]=Introduction!$D$44,1,0)</f>
        <v>0</v>
      </c>
      <c r="R1802" s="41">
        <v>1721.24</v>
      </c>
      <c r="S18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customFormat="1" x14ac:dyDescent="0.2">
      <c r="A1803" s="1" t="s">
        <v>1</v>
      </c>
      <c r="B1803" s="1" t="s">
        <v>63</v>
      </c>
      <c r="C1803" s="1" t="s">
        <v>15</v>
      </c>
      <c r="D1803" s="46">
        <v>0.04</v>
      </c>
      <c r="E1803" s="46">
        <v>33.89</v>
      </c>
      <c r="F1803" s="46">
        <v>5.0999999999999996</v>
      </c>
      <c r="G1803" s="46">
        <v>0.6</v>
      </c>
      <c r="H1803" s="46">
        <v>72.983999999999995</v>
      </c>
      <c r="I1803" s="49">
        <f>IF(Table2[[#This Row],[Order Priority]]=Introduction!$B$42,1,0)</f>
        <v>1</v>
      </c>
      <c r="J1803" s="49">
        <f>IF(Table2[[#This Row],[Order Priority]]=Introduction!$B$43,1,0)</f>
        <v>0</v>
      </c>
      <c r="K1803" s="49">
        <f>IF(Table2[[#This Row],[Order Priority]]=Introduction!$B$44,1,0)</f>
        <v>0</v>
      </c>
      <c r="L1803" s="49">
        <f>IF(Table2[[#This Row],[Order Priority]]=Introduction!$B$45,1,0)</f>
        <v>0</v>
      </c>
      <c r="M1803" s="49">
        <f>IF(Table2[[#This Row],[Ship Mode]]=Introduction!$C$42,1,0)</f>
        <v>0</v>
      </c>
      <c r="N1803" s="48">
        <f>IF(Table2[[#This Row],[Ship Mode]]=Introduction!$C$44,1,0)</f>
        <v>0</v>
      </c>
      <c r="O1803" s="48">
        <f>IF(Table2[[#This Row],[Customer Segment]]=Introduction!$D$45,1,0)</f>
        <v>0</v>
      </c>
      <c r="P1803" s="48">
        <f>IF(Table2[[#This Row],[Customer Segment]]=Introduction!$D$42,1,0)</f>
        <v>1</v>
      </c>
      <c r="Q1803" s="48">
        <f>IF(Table2[[#This Row],[Customer Segment]]=Introduction!$D$44,1,0)</f>
        <v>0</v>
      </c>
      <c r="R1803" s="38">
        <v>200.83</v>
      </c>
      <c r="S18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customFormat="1" x14ac:dyDescent="0.2">
      <c r="A1804" s="1" t="s">
        <v>13</v>
      </c>
      <c r="B1804" s="1" t="s">
        <v>14</v>
      </c>
      <c r="C1804" s="1" t="s">
        <v>70</v>
      </c>
      <c r="D1804" s="44">
        <v>0.1</v>
      </c>
      <c r="E1804" s="44">
        <v>1.68</v>
      </c>
      <c r="F1804" s="44">
        <v>1.57</v>
      </c>
      <c r="G1804" s="44">
        <v>0.59</v>
      </c>
      <c r="H1804" s="44">
        <v>-11.57</v>
      </c>
      <c r="I1804" s="49">
        <f>IF(Table2[[#This Row],[Order Priority]]=Introduction!$B$42,1,0)</f>
        <v>0</v>
      </c>
      <c r="J1804" s="49">
        <f>IF(Table2[[#This Row],[Order Priority]]=Introduction!$B$43,1,0)</f>
        <v>1</v>
      </c>
      <c r="K1804" s="49">
        <f>IF(Table2[[#This Row],[Order Priority]]=Introduction!$B$44,1,0)</f>
        <v>0</v>
      </c>
      <c r="L1804" s="49">
        <f>IF(Table2[[#This Row],[Order Priority]]=Introduction!$B$45,1,0)</f>
        <v>0</v>
      </c>
      <c r="M1804" s="49">
        <f>IF(Table2[[#This Row],[Ship Mode]]=Introduction!$C$42,1,0)</f>
        <v>0</v>
      </c>
      <c r="N1804" s="48">
        <f>IF(Table2[[#This Row],[Ship Mode]]=Introduction!$C$44,1,0)</f>
        <v>1</v>
      </c>
      <c r="O1804" s="48">
        <f>IF(Table2[[#This Row],[Customer Segment]]=Introduction!$D$45,1,0)</f>
        <v>0</v>
      </c>
      <c r="P1804" s="48">
        <f>IF(Table2[[#This Row],[Customer Segment]]=Introduction!$D$42,1,0)</f>
        <v>0</v>
      </c>
      <c r="Q1804" s="48">
        <f>IF(Table2[[#This Row],[Customer Segment]]=Introduction!$D$44,1,0)</f>
        <v>0</v>
      </c>
      <c r="R1804" s="41">
        <v>18.71</v>
      </c>
      <c r="S18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customFormat="1" x14ac:dyDescent="0.2">
      <c r="A1805" s="1" t="s">
        <v>23</v>
      </c>
      <c r="B1805" s="1" t="s">
        <v>14</v>
      </c>
      <c r="C1805" s="1" t="s">
        <v>3</v>
      </c>
      <c r="D1805" s="46">
        <v>0</v>
      </c>
      <c r="E1805" s="46">
        <v>4.13</v>
      </c>
      <c r="F1805" s="46">
        <v>5.34</v>
      </c>
      <c r="G1805" s="46">
        <v>0.38</v>
      </c>
      <c r="H1805" s="46">
        <v>-61.87</v>
      </c>
      <c r="I1805" s="49">
        <f>IF(Table2[[#This Row],[Order Priority]]=Introduction!$B$42,1,0)</f>
        <v>0</v>
      </c>
      <c r="J1805" s="49">
        <f>IF(Table2[[#This Row],[Order Priority]]=Introduction!$B$43,1,0)</f>
        <v>0</v>
      </c>
      <c r="K1805" s="49">
        <f>IF(Table2[[#This Row],[Order Priority]]=Introduction!$B$44,1,0)</f>
        <v>1</v>
      </c>
      <c r="L1805" s="49">
        <f>IF(Table2[[#This Row],[Order Priority]]=Introduction!$B$45,1,0)</f>
        <v>0</v>
      </c>
      <c r="M1805" s="49">
        <f>IF(Table2[[#This Row],[Ship Mode]]=Introduction!$C$42,1,0)</f>
        <v>0</v>
      </c>
      <c r="N1805" s="48">
        <f>IF(Table2[[#This Row],[Ship Mode]]=Introduction!$C$44,1,0)</f>
        <v>1</v>
      </c>
      <c r="O1805" s="48">
        <f>IF(Table2[[#This Row],[Customer Segment]]=Introduction!$D$45,1,0)</f>
        <v>1</v>
      </c>
      <c r="P1805" s="48">
        <f>IF(Table2[[#This Row],[Customer Segment]]=Introduction!$D$42,1,0)</f>
        <v>0</v>
      </c>
      <c r="Q1805" s="48">
        <f>IF(Table2[[#This Row],[Customer Segment]]=Introduction!$D$44,1,0)</f>
        <v>0</v>
      </c>
      <c r="R1805" s="38">
        <v>40.950000000000003</v>
      </c>
      <c r="S18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customFormat="1" x14ac:dyDescent="0.2">
      <c r="A1806" s="1" t="s">
        <v>23</v>
      </c>
      <c r="B1806" s="1" t="s">
        <v>2</v>
      </c>
      <c r="C1806" s="1" t="s">
        <v>3</v>
      </c>
      <c r="D1806" s="44">
        <v>0.1</v>
      </c>
      <c r="E1806" s="44">
        <v>130.97999999999999</v>
      </c>
      <c r="F1806" s="44">
        <v>54.74</v>
      </c>
      <c r="G1806" s="44">
        <v>0.69</v>
      </c>
      <c r="H1806" s="44">
        <v>-530.24</v>
      </c>
      <c r="I1806" s="49">
        <f>IF(Table2[[#This Row],[Order Priority]]=Introduction!$B$42,1,0)</f>
        <v>0</v>
      </c>
      <c r="J1806" s="49">
        <f>IF(Table2[[#This Row],[Order Priority]]=Introduction!$B$43,1,0)</f>
        <v>0</v>
      </c>
      <c r="K1806" s="49">
        <f>IF(Table2[[#This Row],[Order Priority]]=Introduction!$B$44,1,0)</f>
        <v>1</v>
      </c>
      <c r="L1806" s="49">
        <f>IF(Table2[[#This Row],[Order Priority]]=Introduction!$B$45,1,0)</f>
        <v>0</v>
      </c>
      <c r="M1806" s="49">
        <f>IF(Table2[[#This Row],[Ship Mode]]=Introduction!$C$42,1,0)</f>
        <v>1</v>
      </c>
      <c r="N1806" s="48">
        <f>IF(Table2[[#This Row],[Ship Mode]]=Introduction!$C$44,1,0)</f>
        <v>0</v>
      </c>
      <c r="O1806" s="48">
        <f>IF(Table2[[#This Row],[Customer Segment]]=Introduction!$D$45,1,0)</f>
        <v>1</v>
      </c>
      <c r="P1806" s="48">
        <f>IF(Table2[[#This Row],[Customer Segment]]=Introduction!$D$42,1,0)</f>
        <v>0</v>
      </c>
      <c r="Q1806" s="48">
        <f>IF(Table2[[#This Row],[Customer Segment]]=Introduction!$D$44,1,0)</f>
        <v>0</v>
      </c>
      <c r="R1806" s="41">
        <v>1155.73</v>
      </c>
      <c r="S18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customFormat="1" x14ac:dyDescent="0.2">
      <c r="A1807" s="1" t="s">
        <v>23</v>
      </c>
      <c r="B1807" s="1" t="s">
        <v>14</v>
      </c>
      <c r="C1807" s="1" t="s">
        <v>70</v>
      </c>
      <c r="D1807" s="46">
        <v>0.03</v>
      </c>
      <c r="E1807" s="46">
        <v>51.75</v>
      </c>
      <c r="F1807" s="46">
        <v>19.989999999999998</v>
      </c>
      <c r="G1807" s="46">
        <v>0.55000000000000004</v>
      </c>
      <c r="H1807" s="46">
        <v>261.44400000000002</v>
      </c>
      <c r="I1807" s="49">
        <f>IF(Table2[[#This Row],[Order Priority]]=Introduction!$B$42,1,0)</f>
        <v>0</v>
      </c>
      <c r="J1807" s="49">
        <f>IF(Table2[[#This Row],[Order Priority]]=Introduction!$B$43,1,0)</f>
        <v>0</v>
      </c>
      <c r="K1807" s="49">
        <f>IF(Table2[[#This Row],[Order Priority]]=Introduction!$B$44,1,0)</f>
        <v>1</v>
      </c>
      <c r="L1807" s="49">
        <f>IF(Table2[[#This Row],[Order Priority]]=Introduction!$B$45,1,0)</f>
        <v>0</v>
      </c>
      <c r="M1807" s="49">
        <f>IF(Table2[[#This Row],[Ship Mode]]=Introduction!$C$42,1,0)</f>
        <v>0</v>
      </c>
      <c r="N1807" s="48">
        <f>IF(Table2[[#This Row],[Ship Mode]]=Introduction!$C$44,1,0)</f>
        <v>1</v>
      </c>
      <c r="O1807" s="48">
        <f>IF(Table2[[#This Row],[Customer Segment]]=Introduction!$D$45,1,0)</f>
        <v>0</v>
      </c>
      <c r="P1807" s="48">
        <f>IF(Table2[[#This Row],[Customer Segment]]=Introduction!$D$42,1,0)</f>
        <v>0</v>
      </c>
      <c r="Q1807" s="48">
        <f>IF(Table2[[#This Row],[Customer Segment]]=Introduction!$D$44,1,0)</f>
        <v>0</v>
      </c>
      <c r="R1807" s="38">
        <v>818.81</v>
      </c>
      <c r="S18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customFormat="1" x14ac:dyDescent="0.2">
      <c r="A1808" s="1" t="s">
        <v>23</v>
      </c>
      <c r="B1808" s="1" t="s">
        <v>14</v>
      </c>
      <c r="C1808" s="1" t="s">
        <v>15</v>
      </c>
      <c r="D1808" s="44">
        <v>0.06</v>
      </c>
      <c r="E1808" s="44">
        <v>10.89</v>
      </c>
      <c r="F1808" s="44">
        <v>4.5</v>
      </c>
      <c r="G1808" s="44">
        <v>0.59</v>
      </c>
      <c r="H1808" s="44">
        <v>-25.111999999999998</v>
      </c>
      <c r="I1808" s="49">
        <f>IF(Table2[[#This Row],[Order Priority]]=Introduction!$B$42,1,0)</f>
        <v>0</v>
      </c>
      <c r="J1808" s="49">
        <f>IF(Table2[[#This Row],[Order Priority]]=Introduction!$B$43,1,0)</f>
        <v>0</v>
      </c>
      <c r="K1808" s="49">
        <f>IF(Table2[[#This Row],[Order Priority]]=Introduction!$B$44,1,0)</f>
        <v>1</v>
      </c>
      <c r="L1808" s="49">
        <f>IF(Table2[[#This Row],[Order Priority]]=Introduction!$B$45,1,0)</f>
        <v>0</v>
      </c>
      <c r="M1808" s="49">
        <f>IF(Table2[[#This Row],[Ship Mode]]=Introduction!$C$42,1,0)</f>
        <v>0</v>
      </c>
      <c r="N1808" s="48">
        <f>IF(Table2[[#This Row],[Ship Mode]]=Introduction!$C$44,1,0)</f>
        <v>1</v>
      </c>
      <c r="O1808" s="48">
        <f>IF(Table2[[#This Row],[Customer Segment]]=Introduction!$D$45,1,0)</f>
        <v>0</v>
      </c>
      <c r="P1808" s="48">
        <f>IF(Table2[[#This Row],[Customer Segment]]=Introduction!$D$42,1,0)</f>
        <v>1</v>
      </c>
      <c r="Q1808" s="48">
        <f>IF(Table2[[#This Row],[Customer Segment]]=Introduction!$D$44,1,0)</f>
        <v>0</v>
      </c>
      <c r="R1808" s="41">
        <v>149.32</v>
      </c>
      <c r="S18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customFormat="1" x14ac:dyDescent="0.2">
      <c r="A1809" s="1" t="s">
        <v>23</v>
      </c>
      <c r="B1809" s="1" t="s">
        <v>14</v>
      </c>
      <c r="C1809" s="1" t="s">
        <v>15</v>
      </c>
      <c r="D1809" s="46">
        <v>0.03</v>
      </c>
      <c r="E1809" s="46">
        <v>10.64</v>
      </c>
      <c r="F1809" s="46">
        <v>5.16</v>
      </c>
      <c r="G1809" s="46">
        <v>0.56999999999999995</v>
      </c>
      <c r="H1809" s="46">
        <v>17.376000000000001</v>
      </c>
      <c r="I1809" s="49">
        <f>IF(Table2[[#This Row],[Order Priority]]=Introduction!$B$42,1,0)</f>
        <v>0</v>
      </c>
      <c r="J1809" s="49">
        <f>IF(Table2[[#This Row],[Order Priority]]=Introduction!$B$43,1,0)</f>
        <v>0</v>
      </c>
      <c r="K1809" s="49">
        <f>IF(Table2[[#This Row],[Order Priority]]=Introduction!$B$44,1,0)</f>
        <v>1</v>
      </c>
      <c r="L1809" s="49">
        <f>IF(Table2[[#This Row],[Order Priority]]=Introduction!$B$45,1,0)</f>
        <v>0</v>
      </c>
      <c r="M1809" s="49">
        <f>IF(Table2[[#This Row],[Ship Mode]]=Introduction!$C$42,1,0)</f>
        <v>0</v>
      </c>
      <c r="N1809" s="48">
        <f>IF(Table2[[#This Row],[Ship Mode]]=Introduction!$C$44,1,0)</f>
        <v>1</v>
      </c>
      <c r="O1809" s="48">
        <f>IF(Table2[[#This Row],[Customer Segment]]=Introduction!$D$45,1,0)</f>
        <v>0</v>
      </c>
      <c r="P1809" s="48">
        <f>IF(Table2[[#This Row],[Customer Segment]]=Introduction!$D$42,1,0)</f>
        <v>1</v>
      </c>
      <c r="Q1809" s="48">
        <f>IF(Table2[[#This Row],[Customer Segment]]=Introduction!$D$44,1,0)</f>
        <v>0</v>
      </c>
      <c r="R1809" s="38">
        <v>177.01</v>
      </c>
      <c r="S18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customFormat="1" x14ac:dyDescent="0.2">
      <c r="A1810" s="1" t="s">
        <v>23</v>
      </c>
      <c r="B1810" s="1" t="s">
        <v>14</v>
      </c>
      <c r="C1810" s="1" t="s">
        <v>15</v>
      </c>
      <c r="D1810" s="44">
        <v>0.03</v>
      </c>
      <c r="E1810" s="44">
        <v>7.96</v>
      </c>
      <c r="F1810" s="44">
        <v>4.95</v>
      </c>
      <c r="G1810" s="44">
        <v>0.41</v>
      </c>
      <c r="H1810" s="44">
        <v>24.260400000000001</v>
      </c>
      <c r="I1810" s="49">
        <f>IF(Table2[[#This Row],[Order Priority]]=Introduction!$B$42,1,0)</f>
        <v>0</v>
      </c>
      <c r="J1810" s="49">
        <f>IF(Table2[[#This Row],[Order Priority]]=Introduction!$B$43,1,0)</f>
        <v>0</v>
      </c>
      <c r="K1810" s="49">
        <f>IF(Table2[[#This Row],[Order Priority]]=Introduction!$B$44,1,0)</f>
        <v>1</v>
      </c>
      <c r="L1810" s="49">
        <f>IF(Table2[[#This Row],[Order Priority]]=Introduction!$B$45,1,0)</f>
        <v>0</v>
      </c>
      <c r="M1810" s="49">
        <f>IF(Table2[[#This Row],[Ship Mode]]=Introduction!$C$42,1,0)</f>
        <v>0</v>
      </c>
      <c r="N1810" s="48">
        <f>IF(Table2[[#This Row],[Ship Mode]]=Introduction!$C$44,1,0)</f>
        <v>1</v>
      </c>
      <c r="O1810" s="48">
        <f>IF(Table2[[#This Row],[Customer Segment]]=Introduction!$D$45,1,0)</f>
        <v>0</v>
      </c>
      <c r="P1810" s="48">
        <f>IF(Table2[[#This Row],[Customer Segment]]=Introduction!$D$42,1,0)</f>
        <v>1</v>
      </c>
      <c r="Q1810" s="48">
        <f>IF(Table2[[#This Row],[Customer Segment]]=Introduction!$D$44,1,0)</f>
        <v>0</v>
      </c>
      <c r="R1810" s="41">
        <v>35.159999999999997</v>
      </c>
      <c r="S18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customFormat="1" x14ac:dyDescent="0.2">
      <c r="A1811" s="1" t="s">
        <v>23</v>
      </c>
      <c r="B1811" s="1" t="s">
        <v>14</v>
      </c>
      <c r="C1811" s="1" t="s">
        <v>15</v>
      </c>
      <c r="D1811" s="46">
        <v>0.03</v>
      </c>
      <c r="E1811" s="46">
        <v>10.64</v>
      </c>
      <c r="F1811" s="46">
        <v>5.16</v>
      </c>
      <c r="G1811" s="46">
        <v>0.56999999999999995</v>
      </c>
      <c r="H1811" s="46">
        <v>14.48</v>
      </c>
      <c r="I1811" s="49">
        <f>IF(Table2[[#This Row],[Order Priority]]=Introduction!$B$42,1,0)</f>
        <v>0</v>
      </c>
      <c r="J1811" s="49">
        <f>IF(Table2[[#This Row],[Order Priority]]=Introduction!$B$43,1,0)</f>
        <v>0</v>
      </c>
      <c r="K1811" s="49">
        <f>IF(Table2[[#This Row],[Order Priority]]=Introduction!$B$44,1,0)</f>
        <v>1</v>
      </c>
      <c r="L1811" s="49">
        <f>IF(Table2[[#This Row],[Order Priority]]=Introduction!$B$45,1,0)</f>
        <v>0</v>
      </c>
      <c r="M1811" s="49">
        <f>IF(Table2[[#This Row],[Ship Mode]]=Introduction!$C$42,1,0)</f>
        <v>0</v>
      </c>
      <c r="N1811" s="48">
        <f>IF(Table2[[#This Row],[Ship Mode]]=Introduction!$C$44,1,0)</f>
        <v>1</v>
      </c>
      <c r="O1811" s="48">
        <f>IF(Table2[[#This Row],[Customer Segment]]=Introduction!$D$45,1,0)</f>
        <v>0</v>
      </c>
      <c r="P1811" s="48">
        <f>IF(Table2[[#This Row],[Customer Segment]]=Introduction!$D$42,1,0)</f>
        <v>1</v>
      </c>
      <c r="Q1811" s="48">
        <f>IF(Table2[[#This Row],[Customer Segment]]=Introduction!$D$44,1,0)</f>
        <v>0</v>
      </c>
      <c r="R1811" s="38">
        <v>696.96</v>
      </c>
      <c r="S18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customFormat="1" x14ac:dyDescent="0.2">
      <c r="A1812" s="1" t="s">
        <v>23</v>
      </c>
      <c r="B1812" s="1" t="s">
        <v>14</v>
      </c>
      <c r="C1812" s="1" t="s">
        <v>15</v>
      </c>
      <c r="D1812" s="44">
        <v>0.03</v>
      </c>
      <c r="E1812" s="44">
        <v>7.96</v>
      </c>
      <c r="F1812" s="44">
        <v>4.95</v>
      </c>
      <c r="G1812" s="44">
        <v>0.41</v>
      </c>
      <c r="H1812" s="44">
        <v>22.25</v>
      </c>
      <c r="I1812" s="49">
        <f>IF(Table2[[#This Row],[Order Priority]]=Introduction!$B$42,1,0)</f>
        <v>0</v>
      </c>
      <c r="J1812" s="49">
        <f>IF(Table2[[#This Row],[Order Priority]]=Introduction!$B$43,1,0)</f>
        <v>0</v>
      </c>
      <c r="K1812" s="49">
        <f>IF(Table2[[#This Row],[Order Priority]]=Introduction!$B$44,1,0)</f>
        <v>1</v>
      </c>
      <c r="L1812" s="49">
        <f>IF(Table2[[#This Row],[Order Priority]]=Introduction!$B$45,1,0)</f>
        <v>0</v>
      </c>
      <c r="M1812" s="49">
        <f>IF(Table2[[#This Row],[Ship Mode]]=Introduction!$C$42,1,0)</f>
        <v>0</v>
      </c>
      <c r="N1812" s="48">
        <f>IF(Table2[[#This Row],[Ship Mode]]=Introduction!$C$44,1,0)</f>
        <v>1</v>
      </c>
      <c r="O1812" s="48">
        <f>IF(Table2[[#This Row],[Customer Segment]]=Introduction!$D$45,1,0)</f>
        <v>0</v>
      </c>
      <c r="P1812" s="48">
        <f>IF(Table2[[#This Row],[Customer Segment]]=Introduction!$D$42,1,0)</f>
        <v>1</v>
      </c>
      <c r="Q1812" s="48">
        <f>IF(Table2[[#This Row],[Customer Segment]]=Introduction!$D$44,1,0)</f>
        <v>0</v>
      </c>
      <c r="R1812" s="41">
        <v>149.41</v>
      </c>
      <c r="S18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customFormat="1" x14ac:dyDescent="0.2">
      <c r="A1813" s="1" t="s">
        <v>23</v>
      </c>
      <c r="B1813" s="1" t="s">
        <v>63</v>
      </c>
      <c r="C1813" s="1" t="s">
        <v>15</v>
      </c>
      <c r="D1813" s="46">
        <v>0</v>
      </c>
      <c r="E1813" s="46">
        <v>11.7</v>
      </c>
      <c r="F1813" s="46">
        <v>6.96</v>
      </c>
      <c r="G1813" s="46">
        <v>0.5</v>
      </c>
      <c r="H1813" s="46">
        <v>-11.247999999999999</v>
      </c>
      <c r="I1813" s="49">
        <f>IF(Table2[[#This Row],[Order Priority]]=Introduction!$B$42,1,0)</f>
        <v>0</v>
      </c>
      <c r="J1813" s="49">
        <f>IF(Table2[[#This Row],[Order Priority]]=Introduction!$B$43,1,0)</f>
        <v>0</v>
      </c>
      <c r="K1813" s="49">
        <f>IF(Table2[[#This Row],[Order Priority]]=Introduction!$B$44,1,0)</f>
        <v>1</v>
      </c>
      <c r="L1813" s="49">
        <f>IF(Table2[[#This Row],[Order Priority]]=Introduction!$B$45,1,0)</f>
        <v>0</v>
      </c>
      <c r="M1813" s="49">
        <f>IF(Table2[[#This Row],[Ship Mode]]=Introduction!$C$42,1,0)</f>
        <v>0</v>
      </c>
      <c r="N1813" s="48">
        <f>IF(Table2[[#This Row],[Ship Mode]]=Introduction!$C$44,1,0)</f>
        <v>0</v>
      </c>
      <c r="O1813" s="48">
        <f>IF(Table2[[#This Row],[Customer Segment]]=Introduction!$D$45,1,0)</f>
        <v>0</v>
      </c>
      <c r="P1813" s="48">
        <f>IF(Table2[[#This Row],[Customer Segment]]=Introduction!$D$42,1,0)</f>
        <v>1</v>
      </c>
      <c r="Q1813" s="48">
        <f>IF(Table2[[#This Row],[Customer Segment]]=Introduction!$D$44,1,0)</f>
        <v>0</v>
      </c>
      <c r="R1813" s="38">
        <v>131.69</v>
      </c>
      <c r="S18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customFormat="1" x14ac:dyDescent="0.2">
      <c r="A1814" s="1" t="s">
        <v>92</v>
      </c>
      <c r="B1814" s="1" t="s">
        <v>14</v>
      </c>
      <c r="C1814" s="1" t="s">
        <v>47</v>
      </c>
      <c r="D1814" s="44">
        <v>0.09</v>
      </c>
      <c r="E1814" s="44">
        <v>2.6</v>
      </c>
      <c r="F1814" s="44">
        <v>2.4</v>
      </c>
      <c r="G1814" s="44">
        <v>0.57999999999999996</v>
      </c>
      <c r="H1814" s="44">
        <v>1107.4079999999999</v>
      </c>
      <c r="I1814" s="49">
        <f>IF(Table2[[#This Row],[Order Priority]]=Introduction!$B$42,1,0)</f>
        <v>0</v>
      </c>
      <c r="J1814" s="49">
        <f>IF(Table2[[#This Row],[Order Priority]]=Introduction!$B$43,1,0)</f>
        <v>0</v>
      </c>
      <c r="K1814" s="49">
        <f>IF(Table2[[#This Row],[Order Priority]]=Introduction!$B$44,1,0)</f>
        <v>0</v>
      </c>
      <c r="L1814" s="49">
        <f>IF(Table2[[#This Row],[Order Priority]]=Introduction!$B$45,1,0)</f>
        <v>1</v>
      </c>
      <c r="M1814" s="49">
        <f>IF(Table2[[#This Row],[Ship Mode]]=Introduction!$C$42,1,0)</f>
        <v>0</v>
      </c>
      <c r="N1814" s="48">
        <f>IF(Table2[[#This Row],[Ship Mode]]=Introduction!$C$44,1,0)</f>
        <v>1</v>
      </c>
      <c r="O1814" s="48">
        <f>IF(Table2[[#This Row],[Customer Segment]]=Introduction!$D$45,1,0)</f>
        <v>0</v>
      </c>
      <c r="P1814" s="48">
        <f>IF(Table2[[#This Row],[Customer Segment]]=Introduction!$D$42,1,0)</f>
        <v>0</v>
      </c>
      <c r="Q1814" s="48">
        <f>IF(Table2[[#This Row],[Customer Segment]]=Introduction!$D$44,1,0)</f>
        <v>1</v>
      </c>
      <c r="R1814" s="41">
        <v>31.73</v>
      </c>
      <c r="S18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customFormat="1" x14ac:dyDescent="0.2">
      <c r="A1815" s="1" t="s">
        <v>46</v>
      </c>
      <c r="B1815" s="1" t="s">
        <v>14</v>
      </c>
      <c r="C1815" s="1" t="s">
        <v>70</v>
      </c>
      <c r="D1815" s="46">
        <v>0.09</v>
      </c>
      <c r="E1815" s="46">
        <v>7.38</v>
      </c>
      <c r="F1815" s="46">
        <v>5.21</v>
      </c>
      <c r="G1815" s="46">
        <v>0.56000000000000005</v>
      </c>
      <c r="H1815" s="46">
        <v>-27.16</v>
      </c>
      <c r="I1815" s="49">
        <f>IF(Table2[[#This Row],[Order Priority]]=Introduction!$B$42,1,0)</f>
        <v>0</v>
      </c>
      <c r="J1815" s="49">
        <f>IF(Table2[[#This Row],[Order Priority]]=Introduction!$B$43,1,0)</f>
        <v>0</v>
      </c>
      <c r="K1815" s="49">
        <f>IF(Table2[[#This Row],[Order Priority]]=Introduction!$B$44,1,0)</f>
        <v>0</v>
      </c>
      <c r="L1815" s="49">
        <f>IF(Table2[[#This Row],[Order Priority]]=Introduction!$B$45,1,0)</f>
        <v>0</v>
      </c>
      <c r="M1815" s="49">
        <f>IF(Table2[[#This Row],[Ship Mode]]=Introduction!$C$42,1,0)</f>
        <v>0</v>
      </c>
      <c r="N1815" s="48">
        <f>IF(Table2[[#This Row],[Ship Mode]]=Introduction!$C$44,1,0)</f>
        <v>1</v>
      </c>
      <c r="O1815" s="48">
        <f>IF(Table2[[#This Row],[Customer Segment]]=Introduction!$D$45,1,0)</f>
        <v>0</v>
      </c>
      <c r="P1815" s="48">
        <f>IF(Table2[[#This Row],[Customer Segment]]=Introduction!$D$42,1,0)</f>
        <v>0</v>
      </c>
      <c r="Q1815" s="48">
        <f>IF(Table2[[#This Row],[Customer Segment]]=Introduction!$D$44,1,0)</f>
        <v>0</v>
      </c>
      <c r="R1815" s="38">
        <v>66.55</v>
      </c>
      <c r="S18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customFormat="1" x14ac:dyDescent="0.2">
      <c r="A1816" s="1" t="s">
        <v>46</v>
      </c>
      <c r="B1816" s="1" t="s">
        <v>14</v>
      </c>
      <c r="C1816" s="1" t="s">
        <v>70</v>
      </c>
      <c r="D1816" s="44">
        <v>0.04</v>
      </c>
      <c r="E1816" s="44">
        <v>5.98</v>
      </c>
      <c r="F1816" s="44">
        <v>5.15</v>
      </c>
      <c r="G1816" s="44">
        <v>0.36</v>
      </c>
      <c r="H1816" s="44">
        <v>-52.344000000000001</v>
      </c>
      <c r="I1816" s="49">
        <f>IF(Table2[[#This Row],[Order Priority]]=Introduction!$B$42,1,0)</f>
        <v>0</v>
      </c>
      <c r="J1816" s="49">
        <f>IF(Table2[[#This Row],[Order Priority]]=Introduction!$B$43,1,0)</f>
        <v>0</v>
      </c>
      <c r="K1816" s="49">
        <f>IF(Table2[[#This Row],[Order Priority]]=Introduction!$B$44,1,0)</f>
        <v>0</v>
      </c>
      <c r="L1816" s="49">
        <f>IF(Table2[[#This Row],[Order Priority]]=Introduction!$B$45,1,0)</f>
        <v>0</v>
      </c>
      <c r="M1816" s="49">
        <f>IF(Table2[[#This Row],[Ship Mode]]=Introduction!$C$42,1,0)</f>
        <v>0</v>
      </c>
      <c r="N1816" s="48">
        <f>IF(Table2[[#This Row],[Ship Mode]]=Introduction!$C$44,1,0)</f>
        <v>1</v>
      </c>
      <c r="O1816" s="48">
        <f>IF(Table2[[#This Row],[Customer Segment]]=Introduction!$D$45,1,0)</f>
        <v>0</v>
      </c>
      <c r="P1816" s="48">
        <f>IF(Table2[[#This Row],[Customer Segment]]=Introduction!$D$42,1,0)</f>
        <v>0</v>
      </c>
      <c r="Q1816" s="48">
        <f>IF(Table2[[#This Row],[Customer Segment]]=Introduction!$D$44,1,0)</f>
        <v>0</v>
      </c>
      <c r="R1816" s="41">
        <v>103.49</v>
      </c>
      <c r="S18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customFormat="1" x14ac:dyDescent="0.2">
      <c r="A1817" s="1" t="s">
        <v>46</v>
      </c>
      <c r="B1817" s="1" t="s">
        <v>14</v>
      </c>
      <c r="C1817" s="1" t="s">
        <v>70</v>
      </c>
      <c r="D1817" s="46">
        <v>0.04</v>
      </c>
      <c r="E1817" s="46">
        <v>15.42</v>
      </c>
      <c r="F1817" s="46">
        <v>10.68</v>
      </c>
      <c r="G1817" s="46">
        <v>0.57999999999999996</v>
      </c>
      <c r="H1817" s="46">
        <v>-119.93600000000001</v>
      </c>
      <c r="I1817" s="49">
        <f>IF(Table2[[#This Row],[Order Priority]]=Introduction!$B$42,1,0)</f>
        <v>0</v>
      </c>
      <c r="J1817" s="49">
        <f>IF(Table2[[#This Row],[Order Priority]]=Introduction!$B$43,1,0)</f>
        <v>0</v>
      </c>
      <c r="K1817" s="49">
        <f>IF(Table2[[#This Row],[Order Priority]]=Introduction!$B$44,1,0)</f>
        <v>0</v>
      </c>
      <c r="L1817" s="49">
        <f>IF(Table2[[#This Row],[Order Priority]]=Introduction!$B$45,1,0)</f>
        <v>0</v>
      </c>
      <c r="M1817" s="49">
        <f>IF(Table2[[#This Row],[Ship Mode]]=Introduction!$C$42,1,0)</f>
        <v>0</v>
      </c>
      <c r="N1817" s="48">
        <f>IF(Table2[[#This Row],[Ship Mode]]=Introduction!$C$44,1,0)</f>
        <v>1</v>
      </c>
      <c r="O1817" s="48">
        <f>IF(Table2[[#This Row],[Customer Segment]]=Introduction!$D$45,1,0)</f>
        <v>0</v>
      </c>
      <c r="P1817" s="48">
        <f>IF(Table2[[#This Row],[Customer Segment]]=Introduction!$D$42,1,0)</f>
        <v>0</v>
      </c>
      <c r="Q1817" s="48">
        <f>IF(Table2[[#This Row],[Customer Segment]]=Introduction!$D$44,1,0)</f>
        <v>0</v>
      </c>
      <c r="R1817" s="38">
        <v>192.18</v>
      </c>
      <c r="S18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customFormat="1" x14ac:dyDescent="0.2">
      <c r="A1818" s="1" t="s">
        <v>1</v>
      </c>
      <c r="B1818" s="1" t="s">
        <v>14</v>
      </c>
      <c r="C1818" s="1" t="s">
        <v>70</v>
      </c>
      <c r="D1818" s="44">
        <v>0.04</v>
      </c>
      <c r="E1818" s="44">
        <v>15.98</v>
      </c>
      <c r="F1818" s="44">
        <v>4</v>
      </c>
      <c r="G1818" s="44">
        <v>0.37</v>
      </c>
      <c r="H1818" s="44">
        <v>-19.207999999999998</v>
      </c>
      <c r="I1818" s="49">
        <f>IF(Table2[[#This Row],[Order Priority]]=Introduction!$B$42,1,0)</f>
        <v>1</v>
      </c>
      <c r="J1818" s="49">
        <f>IF(Table2[[#This Row],[Order Priority]]=Introduction!$B$43,1,0)</f>
        <v>0</v>
      </c>
      <c r="K1818" s="49">
        <f>IF(Table2[[#This Row],[Order Priority]]=Introduction!$B$44,1,0)</f>
        <v>0</v>
      </c>
      <c r="L1818" s="49">
        <f>IF(Table2[[#This Row],[Order Priority]]=Introduction!$B$45,1,0)</f>
        <v>0</v>
      </c>
      <c r="M1818" s="49">
        <f>IF(Table2[[#This Row],[Ship Mode]]=Introduction!$C$42,1,0)</f>
        <v>0</v>
      </c>
      <c r="N1818" s="48">
        <f>IF(Table2[[#This Row],[Ship Mode]]=Introduction!$C$44,1,0)</f>
        <v>1</v>
      </c>
      <c r="O1818" s="48">
        <f>IF(Table2[[#This Row],[Customer Segment]]=Introduction!$D$45,1,0)</f>
        <v>0</v>
      </c>
      <c r="P1818" s="48">
        <f>IF(Table2[[#This Row],[Customer Segment]]=Introduction!$D$42,1,0)</f>
        <v>0</v>
      </c>
      <c r="Q1818" s="48">
        <f>IF(Table2[[#This Row],[Customer Segment]]=Introduction!$D$44,1,0)</f>
        <v>0</v>
      </c>
      <c r="R1818" s="41">
        <v>64.59</v>
      </c>
      <c r="S18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customFormat="1" x14ac:dyDescent="0.2">
      <c r="A1819" s="1" t="s">
        <v>1</v>
      </c>
      <c r="B1819" s="1" t="s">
        <v>14</v>
      </c>
      <c r="C1819" s="1" t="s">
        <v>70</v>
      </c>
      <c r="D1819" s="46">
        <v>0.06</v>
      </c>
      <c r="E1819" s="46">
        <v>22.84</v>
      </c>
      <c r="F1819" s="46">
        <v>5.47</v>
      </c>
      <c r="G1819" s="46">
        <v>0.39</v>
      </c>
      <c r="H1819" s="46">
        <v>7.44</v>
      </c>
      <c r="I1819" s="49">
        <f>IF(Table2[[#This Row],[Order Priority]]=Introduction!$B$42,1,0)</f>
        <v>1</v>
      </c>
      <c r="J1819" s="49">
        <f>IF(Table2[[#This Row],[Order Priority]]=Introduction!$B$43,1,0)</f>
        <v>0</v>
      </c>
      <c r="K1819" s="49">
        <f>IF(Table2[[#This Row],[Order Priority]]=Introduction!$B$44,1,0)</f>
        <v>0</v>
      </c>
      <c r="L1819" s="49">
        <f>IF(Table2[[#This Row],[Order Priority]]=Introduction!$B$45,1,0)</f>
        <v>0</v>
      </c>
      <c r="M1819" s="49">
        <f>IF(Table2[[#This Row],[Ship Mode]]=Introduction!$C$42,1,0)</f>
        <v>0</v>
      </c>
      <c r="N1819" s="48">
        <f>IF(Table2[[#This Row],[Ship Mode]]=Introduction!$C$44,1,0)</f>
        <v>1</v>
      </c>
      <c r="O1819" s="48">
        <f>IF(Table2[[#This Row],[Customer Segment]]=Introduction!$D$45,1,0)</f>
        <v>0</v>
      </c>
      <c r="P1819" s="48">
        <f>IF(Table2[[#This Row],[Customer Segment]]=Introduction!$D$42,1,0)</f>
        <v>0</v>
      </c>
      <c r="Q1819" s="48">
        <f>IF(Table2[[#This Row],[Customer Segment]]=Introduction!$D$44,1,0)</f>
        <v>0</v>
      </c>
      <c r="R1819" s="38">
        <v>461.94</v>
      </c>
      <c r="S18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customFormat="1" x14ac:dyDescent="0.2">
      <c r="A1820" s="1" t="s">
        <v>23</v>
      </c>
      <c r="B1820" s="1" t="s">
        <v>14</v>
      </c>
      <c r="C1820" s="1" t="s">
        <v>3</v>
      </c>
      <c r="D1820" s="44">
        <v>0.1</v>
      </c>
      <c r="E1820" s="44">
        <v>39.979999999999997</v>
      </c>
      <c r="F1820" s="44">
        <v>4</v>
      </c>
      <c r="G1820" s="44">
        <v>0.7</v>
      </c>
      <c r="H1820" s="44">
        <v>360.24</v>
      </c>
      <c r="I1820" s="49">
        <f>IF(Table2[[#This Row],[Order Priority]]=Introduction!$B$42,1,0)</f>
        <v>0</v>
      </c>
      <c r="J1820" s="49">
        <f>IF(Table2[[#This Row],[Order Priority]]=Introduction!$B$43,1,0)</f>
        <v>0</v>
      </c>
      <c r="K1820" s="49">
        <f>IF(Table2[[#This Row],[Order Priority]]=Introduction!$B$44,1,0)</f>
        <v>1</v>
      </c>
      <c r="L1820" s="49">
        <f>IF(Table2[[#This Row],[Order Priority]]=Introduction!$B$45,1,0)</f>
        <v>0</v>
      </c>
      <c r="M1820" s="49">
        <f>IF(Table2[[#This Row],[Ship Mode]]=Introduction!$C$42,1,0)</f>
        <v>0</v>
      </c>
      <c r="N1820" s="48">
        <f>IF(Table2[[#This Row],[Ship Mode]]=Introduction!$C$44,1,0)</f>
        <v>1</v>
      </c>
      <c r="O1820" s="48">
        <f>IF(Table2[[#This Row],[Customer Segment]]=Introduction!$D$45,1,0)</f>
        <v>1</v>
      </c>
      <c r="P1820" s="48">
        <f>IF(Table2[[#This Row],[Customer Segment]]=Introduction!$D$42,1,0)</f>
        <v>0</v>
      </c>
      <c r="Q1820" s="48">
        <f>IF(Table2[[#This Row],[Customer Segment]]=Introduction!$D$44,1,0)</f>
        <v>0</v>
      </c>
      <c r="R1820" s="41">
        <v>772.56</v>
      </c>
      <c r="S18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customFormat="1" x14ac:dyDescent="0.2">
      <c r="A1821" s="1" t="s">
        <v>23</v>
      </c>
      <c r="B1821" s="1" t="s">
        <v>63</v>
      </c>
      <c r="C1821" s="1" t="s">
        <v>15</v>
      </c>
      <c r="D1821" s="46">
        <v>0.09</v>
      </c>
      <c r="E1821" s="46">
        <v>30.98</v>
      </c>
      <c r="F1821" s="46">
        <v>6.5</v>
      </c>
      <c r="G1821" s="46">
        <v>0.64</v>
      </c>
      <c r="H1821" s="46">
        <v>-55.97</v>
      </c>
      <c r="I1821" s="49">
        <f>IF(Table2[[#This Row],[Order Priority]]=Introduction!$B$42,1,0)</f>
        <v>0</v>
      </c>
      <c r="J1821" s="49">
        <f>IF(Table2[[#This Row],[Order Priority]]=Introduction!$B$43,1,0)</f>
        <v>0</v>
      </c>
      <c r="K1821" s="49">
        <f>IF(Table2[[#This Row],[Order Priority]]=Introduction!$B$44,1,0)</f>
        <v>1</v>
      </c>
      <c r="L1821" s="49">
        <f>IF(Table2[[#This Row],[Order Priority]]=Introduction!$B$45,1,0)</f>
        <v>0</v>
      </c>
      <c r="M1821" s="49">
        <f>IF(Table2[[#This Row],[Ship Mode]]=Introduction!$C$42,1,0)</f>
        <v>0</v>
      </c>
      <c r="N1821" s="48">
        <f>IF(Table2[[#This Row],[Ship Mode]]=Introduction!$C$44,1,0)</f>
        <v>0</v>
      </c>
      <c r="O1821" s="48">
        <f>IF(Table2[[#This Row],[Customer Segment]]=Introduction!$D$45,1,0)</f>
        <v>0</v>
      </c>
      <c r="P1821" s="48">
        <f>IF(Table2[[#This Row],[Customer Segment]]=Introduction!$D$42,1,0)</f>
        <v>1</v>
      </c>
      <c r="Q1821" s="48">
        <f>IF(Table2[[#This Row],[Customer Segment]]=Introduction!$D$44,1,0)</f>
        <v>0</v>
      </c>
      <c r="R1821" s="38">
        <v>204.34</v>
      </c>
      <c r="S18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customFormat="1" x14ac:dyDescent="0.2">
      <c r="A1822" s="1" t="s">
        <v>23</v>
      </c>
      <c r="B1822" s="1" t="s">
        <v>14</v>
      </c>
      <c r="C1822" s="1" t="s">
        <v>15</v>
      </c>
      <c r="D1822" s="44">
        <v>0.09</v>
      </c>
      <c r="E1822" s="44">
        <v>12.22</v>
      </c>
      <c r="F1822" s="44">
        <v>2.85</v>
      </c>
      <c r="G1822" s="44">
        <v>0.55000000000000004</v>
      </c>
      <c r="H1822" s="44">
        <v>70.676699999999997</v>
      </c>
      <c r="I1822" s="49">
        <f>IF(Table2[[#This Row],[Order Priority]]=Introduction!$B$42,1,0)</f>
        <v>0</v>
      </c>
      <c r="J1822" s="49">
        <f>IF(Table2[[#This Row],[Order Priority]]=Introduction!$B$43,1,0)</f>
        <v>0</v>
      </c>
      <c r="K1822" s="49">
        <f>IF(Table2[[#This Row],[Order Priority]]=Introduction!$B$44,1,0)</f>
        <v>1</v>
      </c>
      <c r="L1822" s="49">
        <f>IF(Table2[[#This Row],[Order Priority]]=Introduction!$B$45,1,0)</f>
        <v>0</v>
      </c>
      <c r="M1822" s="49">
        <f>IF(Table2[[#This Row],[Ship Mode]]=Introduction!$C$42,1,0)</f>
        <v>0</v>
      </c>
      <c r="N1822" s="48">
        <f>IF(Table2[[#This Row],[Ship Mode]]=Introduction!$C$44,1,0)</f>
        <v>1</v>
      </c>
      <c r="O1822" s="48">
        <f>IF(Table2[[#This Row],[Customer Segment]]=Introduction!$D$45,1,0)</f>
        <v>0</v>
      </c>
      <c r="P1822" s="48">
        <f>IF(Table2[[#This Row],[Customer Segment]]=Introduction!$D$42,1,0)</f>
        <v>1</v>
      </c>
      <c r="Q1822" s="48">
        <f>IF(Table2[[#This Row],[Customer Segment]]=Introduction!$D$44,1,0)</f>
        <v>0</v>
      </c>
      <c r="R1822" s="41">
        <v>102.43</v>
      </c>
      <c r="S18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customFormat="1" x14ac:dyDescent="0.2">
      <c r="A1823" s="1" t="s">
        <v>92</v>
      </c>
      <c r="B1823" s="1" t="s">
        <v>2</v>
      </c>
      <c r="C1823" s="1" t="s">
        <v>70</v>
      </c>
      <c r="D1823" s="46">
        <v>0.08</v>
      </c>
      <c r="E1823" s="46">
        <v>124.49</v>
      </c>
      <c r="F1823" s="46">
        <v>51.94</v>
      </c>
      <c r="G1823" s="46">
        <v>0.63</v>
      </c>
      <c r="H1823" s="46">
        <v>-500.38</v>
      </c>
      <c r="I1823" s="49">
        <f>IF(Table2[[#This Row],[Order Priority]]=Introduction!$B$42,1,0)</f>
        <v>0</v>
      </c>
      <c r="J1823" s="49">
        <f>IF(Table2[[#This Row],[Order Priority]]=Introduction!$B$43,1,0)</f>
        <v>0</v>
      </c>
      <c r="K1823" s="49">
        <f>IF(Table2[[#This Row],[Order Priority]]=Introduction!$B$44,1,0)</f>
        <v>0</v>
      </c>
      <c r="L1823" s="49">
        <f>IF(Table2[[#This Row],[Order Priority]]=Introduction!$B$45,1,0)</f>
        <v>1</v>
      </c>
      <c r="M1823" s="49">
        <f>IF(Table2[[#This Row],[Ship Mode]]=Introduction!$C$42,1,0)</f>
        <v>1</v>
      </c>
      <c r="N1823" s="48">
        <f>IF(Table2[[#This Row],[Ship Mode]]=Introduction!$C$44,1,0)</f>
        <v>0</v>
      </c>
      <c r="O1823" s="48">
        <f>IF(Table2[[#This Row],[Customer Segment]]=Introduction!$D$45,1,0)</f>
        <v>0</v>
      </c>
      <c r="P1823" s="48">
        <f>IF(Table2[[#This Row],[Customer Segment]]=Introduction!$D$42,1,0)</f>
        <v>0</v>
      </c>
      <c r="Q1823" s="48">
        <f>IF(Table2[[#This Row],[Customer Segment]]=Introduction!$D$44,1,0)</f>
        <v>0</v>
      </c>
      <c r="R1823" s="38">
        <v>6831.37</v>
      </c>
      <c r="S18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customFormat="1" x14ac:dyDescent="0.2">
      <c r="A1824" s="1" t="s">
        <v>92</v>
      </c>
      <c r="B1824" s="1" t="s">
        <v>2</v>
      </c>
      <c r="C1824" s="1" t="s">
        <v>70</v>
      </c>
      <c r="D1824" s="44">
        <v>0.08</v>
      </c>
      <c r="E1824" s="44">
        <v>124.49</v>
      </c>
      <c r="F1824" s="44">
        <v>51.94</v>
      </c>
      <c r="G1824" s="44">
        <v>0.63</v>
      </c>
      <c r="H1824" s="44">
        <v>-250.19</v>
      </c>
      <c r="I1824" s="49">
        <f>IF(Table2[[#This Row],[Order Priority]]=Introduction!$B$42,1,0)</f>
        <v>0</v>
      </c>
      <c r="J1824" s="49">
        <f>IF(Table2[[#This Row],[Order Priority]]=Introduction!$B$43,1,0)</f>
        <v>0</v>
      </c>
      <c r="K1824" s="49">
        <f>IF(Table2[[#This Row],[Order Priority]]=Introduction!$B$44,1,0)</f>
        <v>0</v>
      </c>
      <c r="L1824" s="49">
        <f>IF(Table2[[#This Row],[Order Priority]]=Introduction!$B$45,1,0)</f>
        <v>1</v>
      </c>
      <c r="M1824" s="49">
        <f>IF(Table2[[#This Row],[Ship Mode]]=Introduction!$C$42,1,0)</f>
        <v>1</v>
      </c>
      <c r="N1824" s="48">
        <f>IF(Table2[[#This Row],[Ship Mode]]=Introduction!$C$44,1,0)</f>
        <v>0</v>
      </c>
      <c r="O1824" s="48">
        <f>IF(Table2[[#This Row],[Customer Segment]]=Introduction!$D$45,1,0)</f>
        <v>0</v>
      </c>
      <c r="P1824" s="48">
        <f>IF(Table2[[#This Row],[Customer Segment]]=Introduction!$D$42,1,0)</f>
        <v>0</v>
      </c>
      <c r="Q1824" s="48">
        <f>IF(Table2[[#This Row],[Customer Segment]]=Introduction!$D$44,1,0)</f>
        <v>0</v>
      </c>
      <c r="R1824" s="41">
        <v>1707.84</v>
      </c>
      <c r="S18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customFormat="1" x14ac:dyDescent="0.2">
      <c r="A1825" s="1" t="s">
        <v>92</v>
      </c>
      <c r="B1825" s="1" t="s">
        <v>14</v>
      </c>
      <c r="C1825" s="1" t="s">
        <v>70</v>
      </c>
      <c r="D1825" s="46">
        <v>0.1</v>
      </c>
      <c r="E1825" s="46">
        <v>10.48</v>
      </c>
      <c r="F1825" s="46">
        <v>2.89</v>
      </c>
      <c r="G1825" s="46">
        <v>0.6</v>
      </c>
      <c r="H1825" s="46">
        <v>-8.9039999999999999</v>
      </c>
      <c r="I1825" s="49">
        <f>IF(Table2[[#This Row],[Order Priority]]=Introduction!$B$42,1,0)</f>
        <v>0</v>
      </c>
      <c r="J1825" s="49">
        <f>IF(Table2[[#This Row],[Order Priority]]=Introduction!$B$43,1,0)</f>
        <v>0</v>
      </c>
      <c r="K1825" s="49">
        <f>IF(Table2[[#This Row],[Order Priority]]=Introduction!$B$44,1,0)</f>
        <v>0</v>
      </c>
      <c r="L1825" s="49">
        <f>IF(Table2[[#This Row],[Order Priority]]=Introduction!$B$45,1,0)</f>
        <v>1</v>
      </c>
      <c r="M1825" s="49">
        <f>IF(Table2[[#This Row],[Ship Mode]]=Introduction!$C$42,1,0)</f>
        <v>0</v>
      </c>
      <c r="N1825" s="48">
        <f>IF(Table2[[#This Row],[Ship Mode]]=Introduction!$C$44,1,0)</f>
        <v>1</v>
      </c>
      <c r="O1825" s="48">
        <f>IF(Table2[[#This Row],[Customer Segment]]=Introduction!$D$45,1,0)</f>
        <v>0</v>
      </c>
      <c r="P1825" s="48">
        <f>IF(Table2[[#This Row],[Customer Segment]]=Introduction!$D$42,1,0)</f>
        <v>0</v>
      </c>
      <c r="Q1825" s="48">
        <f>IF(Table2[[#This Row],[Customer Segment]]=Introduction!$D$44,1,0)</f>
        <v>0</v>
      </c>
      <c r="R1825" s="38">
        <v>40.29</v>
      </c>
      <c r="S18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customFormat="1" x14ac:dyDescent="0.2">
      <c r="A1826" s="1" t="s">
        <v>1</v>
      </c>
      <c r="B1826" s="1" t="s">
        <v>14</v>
      </c>
      <c r="C1826" s="1" t="s">
        <v>15</v>
      </c>
      <c r="D1826" s="44">
        <v>0.04</v>
      </c>
      <c r="E1826" s="44">
        <v>39.479999999999997</v>
      </c>
      <c r="F1826" s="44">
        <v>1.99</v>
      </c>
      <c r="G1826" s="44">
        <v>0.54</v>
      </c>
      <c r="H1826" s="44">
        <v>484.8492</v>
      </c>
      <c r="I1826" s="49">
        <f>IF(Table2[[#This Row],[Order Priority]]=Introduction!$B$42,1,0)</f>
        <v>1</v>
      </c>
      <c r="J1826" s="49">
        <f>IF(Table2[[#This Row],[Order Priority]]=Introduction!$B$43,1,0)</f>
        <v>0</v>
      </c>
      <c r="K1826" s="49">
        <f>IF(Table2[[#This Row],[Order Priority]]=Introduction!$B$44,1,0)</f>
        <v>0</v>
      </c>
      <c r="L1826" s="49">
        <f>IF(Table2[[#This Row],[Order Priority]]=Introduction!$B$45,1,0)</f>
        <v>0</v>
      </c>
      <c r="M1826" s="49">
        <f>IF(Table2[[#This Row],[Ship Mode]]=Introduction!$C$42,1,0)</f>
        <v>0</v>
      </c>
      <c r="N1826" s="48">
        <f>IF(Table2[[#This Row],[Ship Mode]]=Introduction!$C$44,1,0)</f>
        <v>1</v>
      </c>
      <c r="O1826" s="48">
        <f>IF(Table2[[#This Row],[Customer Segment]]=Introduction!$D$45,1,0)</f>
        <v>0</v>
      </c>
      <c r="P1826" s="48">
        <f>IF(Table2[[#This Row],[Customer Segment]]=Introduction!$D$42,1,0)</f>
        <v>1</v>
      </c>
      <c r="Q1826" s="48">
        <f>IF(Table2[[#This Row],[Customer Segment]]=Introduction!$D$44,1,0)</f>
        <v>0</v>
      </c>
      <c r="R1826" s="41">
        <v>702.68</v>
      </c>
      <c r="S18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customFormat="1" x14ac:dyDescent="0.2">
      <c r="A1827" s="1" t="s">
        <v>1</v>
      </c>
      <c r="B1827" s="1" t="s">
        <v>14</v>
      </c>
      <c r="C1827" s="1" t="s">
        <v>15</v>
      </c>
      <c r="D1827" s="46">
        <v>0.04</v>
      </c>
      <c r="E1827" s="46">
        <v>3.7</v>
      </c>
      <c r="F1827" s="46">
        <v>1.61</v>
      </c>
      <c r="G1827" s="46">
        <v>0.44</v>
      </c>
      <c r="H1827" s="46">
        <v>18</v>
      </c>
      <c r="I1827" s="49">
        <f>IF(Table2[[#This Row],[Order Priority]]=Introduction!$B$42,1,0)</f>
        <v>1</v>
      </c>
      <c r="J1827" s="49">
        <f>IF(Table2[[#This Row],[Order Priority]]=Introduction!$B$43,1,0)</f>
        <v>0</v>
      </c>
      <c r="K1827" s="49">
        <f>IF(Table2[[#This Row],[Order Priority]]=Introduction!$B$44,1,0)</f>
        <v>0</v>
      </c>
      <c r="L1827" s="49">
        <f>IF(Table2[[#This Row],[Order Priority]]=Introduction!$B$45,1,0)</f>
        <v>0</v>
      </c>
      <c r="M1827" s="49">
        <f>IF(Table2[[#This Row],[Ship Mode]]=Introduction!$C$42,1,0)</f>
        <v>0</v>
      </c>
      <c r="N1827" s="48">
        <f>IF(Table2[[#This Row],[Ship Mode]]=Introduction!$C$44,1,0)</f>
        <v>1</v>
      </c>
      <c r="O1827" s="48">
        <f>IF(Table2[[#This Row],[Customer Segment]]=Introduction!$D$45,1,0)</f>
        <v>0</v>
      </c>
      <c r="P1827" s="48">
        <f>IF(Table2[[#This Row],[Customer Segment]]=Introduction!$D$42,1,0)</f>
        <v>1</v>
      </c>
      <c r="Q1827" s="48">
        <f>IF(Table2[[#This Row],[Customer Segment]]=Introduction!$D$44,1,0)</f>
        <v>0</v>
      </c>
      <c r="R1827" s="38">
        <v>67.239999999999995</v>
      </c>
      <c r="S18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customFormat="1" x14ac:dyDescent="0.2">
      <c r="A1828" s="1" t="s">
        <v>13</v>
      </c>
      <c r="B1828" s="1" t="s">
        <v>2</v>
      </c>
      <c r="C1828" s="1" t="s">
        <v>70</v>
      </c>
      <c r="D1828" s="44">
        <v>0.1</v>
      </c>
      <c r="E1828" s="44">
        <v>550.98</v>
      </c>
      <c r="F1828" s="44">
        <v>45.7</v>
      </c>
      <c r="G1828" s="44">
        <v>0.71</v>
      </c>
      <c r="H1828" s="44">
        <v>818.54617499999995</v>
      </c>
      <c r="I1828" s="49">
        <f>IF(Table2[[#This Row],[Order Priority]]=Introduction!$B$42,1,0)</f>
        <v>0</v>
      </c>
      <c r="J1828" s="49">
        <f>IF(Table2[[#This Row],[Order Priority]]=Introduction!$B$43,1,0)</f>
        <v>1</v>
      </c>
      <c r="K1828" s="49">
        <f>IF(Table2[[#This Row],[Order Priority]]=Introduction!$B$44,1,0)</f>
        <v>0</v>
      </c>
      <c r="L1828" s="49">
        <f>IF(Table2[[#This Row],[Order Priority]]=Introduction!$B$45,1,0)</f>
        <v>0</v>
      </c>
      <c r="M1828" s="49">
        <f>IF(Table2[[#This Row],[Ship Mode]]=Introduction!$C$42,1,0)</f>
        <v>1</v>
      </c>
      <c r="N1828" s="48">
        <f>IF(Table2[[#This Row],[Ship Mode]]=Introduction!$C$44,1,0)</f>
        <v>0</v>
      </c>
      <c r="O1828" s="48">
        <f>IF(Table2[[#This Row],[Customer Segment]]=Introduction!$D$45,1,0)</f>
        <v>0</v>
      </c>
      <c r="P1828" s="48">
        <f>IF(Table2[[#This Row],[Customer Segment]]=Introduction!$D$42,1,0)</f>
        <v>0</v>
      </c>
      <c r="Q1828" s="48">
        <f>IF(Table2[[#This Row],[Customer Segment]]=Introduction!$D$44,1,0)</f>
        <v>0</v>
      </c>
      <c r="R1828" s="41">
        <v>6963.67</v>
      </c>
      <c r="S18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customFormat="1" x14ac:dyDescent="0.2">
      <c r="A1829" s="1" t="s">
        <v>13</v>
      </c>
      <c r="B1829" s="1" t="s">
        <v>14</v>
      </c>
      <c r="C1829" s="1" t="s">
        <v>15</v>
      </c>
      <c r="D1829" s="46">
        <v>0.09</v>
      </c>
      <c r="E1829" s="46">
        <v>40.98</v>
      </c>
      <c r="F1829" s="46">
        <v>6.5</v>
      </c>
      <c r="G1829" s="46">
        <v>0.74</v>
      </c>
      <c r="H1829" s="46">
        <v>-50.244999999999997</v>
      </c>
      <c r="I1829" s="49">
        <f>IF(Table2[[#This Row],[Order Priority]]=Introduction!$B$42,1,0)</f>
        <v>0</v>
      </c>
      <c r="J1829" s="49">
        <f>IF(Table2[[#This Row],[Order Priority]]=Introduction!$B$43,1,0)</f>
        <v>1</v>
      </c>
      <c r="K1829" s="49">
        <f>IF(Table2[[#This Row],[Order Priority]]=Introduction!$B$44,1,0)</f>
        <v>0</v>
      </c>
      <c r="L1829" s="49">
        <f>IF(Table2[[#This Row],[Order Priority]]=Introduction!$B$45,1,0)</f>
        <v>0</v>
      </c>
      <c r="M1829" s="49">
        <f>IF(Table2[[#This Row],[Ship Mode]]=Introduction!$C$42,1,0)</f>
        <v>0</v>
      </c>
      <c r="N1829" s="48">
        <f>IF(Table2[[#This Row],[Ship Mode]]=Introduction!$C$44,1,0)</f>
        <v>1</v>
      </c>
      <c r="O1829" s="48">
        <f>IF(Table2[[#This Row],[Customer Segment]]=Introduction!$D$45,1,0)</f>
        <v>0</v>
      </c>
      <c r="P1829" s="48">
        <f>IF(Table2[[#This Row],[Customer Segment]]=Introduction!$D$42,1,0)</f>
        <v>1</v>
      </c>
      <c r="Q1829" s="48">
        <f>IF(Table2[[#This Row],[Customer Segment]]=Introduction!$D$44,1,0)</f>
        <v>0</v>
      </c>
      <c r="R1829" s="38">
        <v>746.91</v>
      </c>
      <c r="S18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customFormat="1" x14ac:dyDescent="0.2">
      <c r="A1830" s="1" t="s">
        <v>46</v>
      </c>
      <c r="B1830" s="1" t="s">
        <v>14</v>
      </c>
      <c r="C1830" s="1" t="s">
        <v>70</v>
      </c>
      <c r="D1830" s="44">
        <v>0.1</v>
      </c>
      <c r="E1830" s="44">
        <v>14.42</v>
      </c>
      <c r="F1830" s="44">
        <v>6.75</v>
      </c>
      <c r="G1830" s="44">
        <v>0.52</v>
      </c>
      <c r="H1830" s="44">
        <v>-20.103999999999999</v>
      </c>
      <c r="I1830" s="49">
        <f>IF(Table2[[#This Row],[Order Priority]]=Introduction!$B$42,1,0)</f>
        <v>0</v>
      </c>
      <c r="J1830" s="49">
        <f>IF(Table2[[#This Row],[Order Priority]]=Introduction!$B$43,1,0)</f>
        <v>0</v>
      </c>
      <c r="K1830" s="49">
        <f>IF(Table2[[#This Row],[Order Priority]]=Introduction!$B$44,1,0)</f>
        <v>0</v>
      </c>
      <c r="L1830" s="49">
        <f>IF(Table2[[#This Row],[Order Priority]]=Introduction!$B$45,1,0)</f>
        <v>0</v>
      </c>
      <c r="M1830" s="49">
        <f>IF(Table2[[#This Row],[Ship Mode]]=Introduction!$C$42,1,0)</f>
        <v>0</v>
      </c>
      <c r="N1830" s="48">
        <f>IF(Table2[[#This Row],[Ship Mode]]=Introduction!$C$44,1,0)</f>
        <v>1</v>
      </c>
      <c r="O1830" s="48">
        <f>IF(Table2[[#This Row],[Customer Segment]]=Introduction!$D$45,1,0)</f>
        <v>0</v>
      </c>
      <c r="P1830" s="48">
        <f>IF(Table2[[#This Row],[Customer Segment]]=Introduction!$D$42,1,0)</f>
        <v>0</v>
      </c>
      <c r="Q1830" s="48">
        <f>IF(Table2[[#This Row],[Customer Segment]]=Introduction!$D$44,1,0)</f>
        <v>0</v>
      </c>
      <c r="R1830" s="41">
        <v>15.49</v>
      </c>
      <c r="S18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customFormat="1" x14ac:dyDescent="0.2">
      <c r="A1831" s="1" t="s">
        <v>46</v>
      </c>
      <c r="B1831" s="1" t="s">
        <v>63</v>
      </c>
      <c r="C1831" s="1" t="s">
        <v>3</v>
      </c>
      <c r="D1831" s="46">
        <v>0.06</v>
      </c>
      <c r="E1831" s="46">
        <v>4.9800000000000004</v>
      </c>
      <c r="F1831" s="46">
        <v>4.62</v>
      </c>
      <c r="G1831" s="46">
        <v>0.64</v>
      </c>
      <c r="H1831" s="46">
        <v>-27.004999999999999</v>
      </c>
      <c r="I1831" s="49">
        <f>IF(Table2[[#This Row],[Order Priority]]=Introduction!$B$42,1,0)</f>
        <v>0</v>
      </c>
      <c r="J1831" s="49">
        <f>IF(Table2[[#This Row],[Order Priority]]=Introduction!$B$43,1,0)</f>
        <v>0</v>
      </c>
      <c r="K1831" s="49">
        <f>IF(Table2[[#This Row],[Order Priority]]=Introduction!$B$44,1,0)</f>
        <v>0</v>
      </c>
      <c r="L1831" s="49">
        <f>IF(Table2[[#This Row],[Order Priority]]=Introduction!$B$45,1,0)</f>
        <v>0</v>
      </c>
      <c r="M1831" s="49">
        <f>IF(Table2[[#This Row],[Ship Mode]]=Introduction!$C$42,1,0)</f>
        <v>0</v>
      </c>
      <c r="N1831" s="48">
        <f>IF(Table2[[#This Row],[Ship Mode]]=Introduction!$C$44,1,0)</f>
        <v>0</v>
      </c>
      <c r="O1831" s="48">
        <f>IF(Table2[[#This Row],[Customer Segment]]=Introduction!$D$45,1,0)</f>
        <v>1</v>
      </c>
      <c r="P1831" s="48">
        <f>IF(Table2[[#This Row],[Customer Segment]]=Introduction!$D$42,1,0)</f>
        <v>0</v>
      </c>
      <c r="Q1831" s="48">
        <f>IF(Table2[[#This Row],[Customer Segment]]=Introduction!$D$44,1,0)</f>
        <v>0</v>
      </c>
      <c r="R1831" s="38">
        <v>38.74</v>
      </c>
      <c r="S18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customFormat="1" x14ac:dyDescent="0.2">
      <c r="A1832" s="1" t="s">
        <v>46</v>
      </c>
      <c r="B1832" s="1" t="s">
        <v>63</v>
      </c>
      <c r="C1832" s="1" t="s">
        <v>70</v>
      </c>
      <c r="D1832" s="44">
        <v>0.05</v>
      </c>
      <c r="E1832" s="44">
        <v>4.0599999999999996</v>
      </c>
      <c r="F1832" s="44">
        <v>6.89</v>
      </c>
      <c r="G1832" s="44">
        <v>0.6</v>
      </c>
      <c r="H1832" s="44">
        <v>-122.83499999999999</v>
      </c>
      <c r="I1832" s="49">
        <f>IF(Table2[[#This Row],[Order Priority]]=Introduction!$B$42,1,0)</f>
        <v>0</v>
      </c>
      <c r="J1832" s="49">
        <f>IF(Table2[[#This Row],[Order Priority]]=Introduction!$B$43,1,0)</f>
        <v>0</v>
      </c>
      <c r="K1832" s="49">
        <f>IF(Table2[[#This Row],[Order Priority]]=Introduction!$B$44,1,0)</f>
        <v>0</v>
      </c>
      <c r="L1832" s="49">
        <f>IF(Table2[[#This Row],[Order Priority]]=Introduction!$B$45,1,0)</f>
        <v>0</v>
      </c>
      <c r="M1832" s="49">
        <f>IF(Table2[[#This Row],[Ship Mode]]=Introduction!$C$42,1,0)</f>
        <v>0</v>
      </c>
      <c r="N1832" s="48">
        <f>IF(Table2[[#This Row],[Ship Mode]]=Introduction!$C$44,1,0)</f>
        <v>0</v>
      </c>
      <c r="O1832" s="48">
        <f>IF(Table2[[#This Row],[Customer Segment]]=Introduction!$D$45,1,0)</f>
        <v>0</v>
      </c>
      <c r="P1832" s="48">
        <f>IF(Table2[[#This Row],[Customer Segment]]=Introduction!$D$42,1,0)</f>
        <v>0</v>
      </c>
      <c r="Q1832" s="48">
        <f>IF(Table2[[#This Row],[Customer Segment]]=Introduction!$D$44,1,0)</f>
        <v>0</v>
      </c>
      <c r="R1832" s="41">
        <v>92.57</v>
      </c>
      <c r="S18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customFormat="1" x14ac:dyDescent="0.2">
      <c r="A1833" s="1" t="s">
        <v>46</v>
      </c>
      <c r="B1833" s="1" t="s">
        <v>2</v>
      </c>
      <c r="C1833" s="1" t="s">
        <v>70</v>
      </c>
      <c r="D1833" s="46">
        <v>7.0000000000000007E-2</v>
      </c>
      <c r="E1833" s="46">
        <v>280.98</v>
      </c>
      <c r="F1833" s="46">
        <v>57</v>
      </c>
      <c r="G1833" s="46">
        <v>0.78</v>
      </c>
      <c r="H1833" s="46">
        <v>-283.9914</v>
      </c>
      <c r="I1833" s="49">
        <f>IF(Table2[[#This Row],[Order Priority]]=Introduction!$B$42,1,0)</f>
        <v>0</v>
      </c>
      <c r="J1833" s="49">
        <f>IF(Table2[[#This Row],[Order Priority]]=Introduction!$B$43,1,0)</f>
        <v>0</v>
      </c>
      <c r="K1833" s="49">
        <f>IF(Table2[[#This Row],[Order Priority]]=Introduction!$B$44,1,0)</f>
        <v>0</v>
      </c>
      <c r="L1833" s="49">
        <f>IF(Table2[[#This Row],[Order Priority]]=Introduction!$B$45,1,0)</f>
        <v>0</v>
      </c>
      <c r="M1833" s="49">
        <f>IF(Table2[[#This Row],[Ship Mode]]=Introduction!$C$42,1,0)</f>
        <v>1</v>
      </c>
      <c r="N1833" s="48">
        <f>IF(Table2[[#This Row],[Ship Mode]]=Introduction!$C$44,1,0)</f>
        <v>0</v>
      </c>
      <c r="O1833" s="48">
        <f>IF(Table2[[#This Row],[Customer Segment]]=Introduction!$D$45,1,0)</f>
        <v>0</v>
      </c>
      <c r="P1833" s="48">
        <f>IF(Table2[[#This Row],[Customer Segment]]=Introduction!$D$42,1,0)</f>
        <v>0</v>
      </c>
      <c r="Q1833" s="48">
        <f>IF(Table2[[#This Row],[Customer Segment]]=Introduction!$D$44,1,0)</f>
        <v>0</v>
      </c>
      <c r="R1833" s="38">
        <v>3936.61</v>
      </c>
      <c r="S18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customFormat="1" x14ac:dyDescent="0.2">
      <c r="A1834" s="1" t="s">
        <v>46</v>
      </c>
      <c r="B1834" s="1" t="s">
        <v>14</v>
      </c>
      <c r="C1834" s="1" t="s">
        <v>70</v>
      </c>
      <c r="D1834" s="44">
        <v>0</v>
      </c>
      <c r="E1834" s="44">
        <v>4.9800000000000004</v>
      </c>
      <c r="F1834" s="44">
        <v>7.44</v>
      </c>
      <c r="G1834" s="44">
        <v>0.36</v>
      </c>
      <c r="H1834" s="44">
        <v>-195.34200000000001</v>
      </c>
      <c r="I1834" s="49">
        <f>IF(Table2[[#This Row],[Order Priority]]=Introduction!$B$42,1,0)</f>
        <v>0</v>
      </c>
      <c r="J1834" s="49">
        <f>IF(Table2[[#This Row],[Order Priority]]=Introduction!$B$43,1,0)</f>
        <v>0</v>
      </c>
      <c r="K1834" s="49">
        <f>IF(Table2[[#This Row],[Order Priority]]=Introduction!$B$44,1,0)</f>
        <v>0</v>
      </c>
      <c r="L1834" s="49">
        <f>IF(Table2[[#This Row],[Order Priority]]=Introduction!$B$45,1,0)</f>
        <v>0</v>
      </c>
      <c r="M1834" s="49">
        <f>IF(Table2[[#This Row],[Ship Mode]]=Introduction!$C$42,1,0)</f>
        <v>0</v>
      </c>
      <c r="N1834" s="48">
        <f>IF(Table2[[#This Row],[Ship Mode]]=Introduction!$C$44,1,0)</f>
        <v>1</v>
      </c>
      <c r="O1834" s="48">
        <f>IF(Table2[[#This Row],[Customer Segment]]=Introduction!$D$45,1,0)</f>
        <v>0</v>
      </c>
      <c r="P1834" s="48">
        <f>IF(Table2[[#This Row],[Customer Segment]]=Introduction!$D$42,1,0)</f>
        <v>0</v>
      </c>
      <c r="Q1834" s="48">
        <f>IF(Table2[[#This Row],[Customer Segment]]=Introduction!$D$44,1,0)</f>
        <v>0</v>
      </c>
      <c r="R1834" s="41">
        <v>78.31</v>
      </c>
      <c r="S18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customFormat="1" x14ac:dyDescent="0.2">
      <c r="A1835" s="1" t="s">
        <v>46</v>
      </c>
      <c r="B1835" s="1" t="s">
        <v>14</v>
      </c>
      <c r="C1835" s="1" t="s">
        <v>70</v>
      </c>
      <c r="D1835" s="46">
        <v>0.1</v>
      </c>
      <c r="E1835" s="46">
        <v>3.98</v>
      </c>
      <c r="F1835" s="46">
        <v>0.83</v>
      </c>
      <c r="G1835" s="46">
        <v>0.51</v>
      </c>
      <c r="H1835" s="46">
        <v>-89.709199999999996</v>
      </c>
      <c r="I1835" s="49">
        <f>IF(Table2[[#This Row],[Order Priority]]=Introduction!$B$42,1,0)</f>
        <v>0</v>
      </c>
      <c r="J1835" s="49">
        <f>IF(Table2[[#This Row],[Order Priority]]=Introduction!$B$43,1,0)</f>
        <v>0</v>
      </c>
      <c r="K1835" s="49">
        <f>IF(Table2[[#This Row],[Order Priority]]=Introduction!$B$44,1,0)</f>
        <v>0</v>
      </c>
      <c r="L1835" s="49">
        <f>IF(Table2[[#This Row],[Order Priority]]=Introduction!$B$45,1,0)</f>
        <v>0</v>
      </c>
      <c r="M1835" s="49">
        <f>IF(Table2[[#This Row],[Ship Mode]]=Introduction!$C$42,1,0)</f>
        <v>0</v>
      </c>
      <c r="N1835" s="48">
        <f>IF(Table2[[#This Row],[Ship Mode]]=Introduction!$C$44,1,0)</f>
        <v>1</v>
      </c>
      <c r="O1835" s="48">
        <f>IF(Table2[[#This Row],[Customer Segment]]=Introduction!$D$45,1,0)</f>
        <v>0</v>
      </c>
      <c r="P1835" s="48">
        <f>IF(Table2[[#This Row],[Customer Segment]]=Introduction!$D$42,1,0)</f>
        <v>0</v>
      </c>
      <c r="Q1835" s="48">
        <f>IF(Table2[[#This Row],[Customer Segment]]=Introduction!$D$44,1,0)</f>
        <v>0</v>
      </c>
      <c r="R1835" s="38">
        <v>42.46</v>
      </c>
      <c r="S18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customFormat="1" x14ac:dyDescent="0.2">
      <c r="A1836" s="1" t="s">
        <v>1</v>
      </c>
      <c r="B1836" s="1" t="s">
        <v>2</v>
      </c>
      <c r="C1836" s="1" t="s">
        <v>15</v>
      </c>
      <c r="D1836" s="44">
        <v>0.02</v>
      </c>
      <c r="E1836" s="44">
        <v>1360.14</v>
      </c>
      <c r="F1836" s="44">
        <v>14.7</v>
      </c>
      <c r="G1836" s="44">
        <v>0.59</v>
      </c>
      <c r="H1836" s="44">
        <v>2028.12</v>
      </c>
      <c r="I1836" s="49">
        <f>IF(Table2[[#This Row],[Order Priority]]=Introduction!$B$42,1,0)</f>
        <v>1</v>
      </c>
      <c r="J1836" s="49">
        <f>IF(Table2[[#This Row],[Order Priority]]=Introduction!$B$43,1,0)</f>
        <v>0</v>
      </c>
      <c r="K1836" s="49">
        <f>IF(Table2[[#This Row],[Order Priority]]=Introduction!$B$44,1,0)</f>
        <v>0</v>
      </c>
      <c r="L1836" s="49">
        <f>IF(Table2[[#This Row],[Order Priority]]=Introduction!$B$45,1,0)</f>
        <v>0</v>
      </c>
      <c r="M1836" s="49">
        <f>IF(Table2[[#This Row],[Ship Mode]]=Introduction!$C$42,1,0)</f>
        <v>1</v>
      </c>
      <c r="N1836" s="48">
        <f>IF(Table2[[#This Row],[Ship Mode]]=Introduction!$C$44,1,0)</f>
        <v>0</v>
      </c>
      <c r="O1836" s="48">
        <f>IF(Table2[[#This Row],[Customer Segment]]=Introduction!$D$45,1,0)</f>
        <v>0</v>
      </c>
      <c r="P1836" s="48">
        <f>IF(Table2[[#This Row],[Customer Segment]]=Introduction!$D$42,1,0)</f>
        <v>1</v>
      </c>
      <c r="Q1836" s="48">
        <f>IF(Table2[[#This Row],[Customer Segment]]=Introduction!$D$44,1,0)</f>
        <v>0</v>
      </c>
      <c r="R1836" s="41">
        <v>31670.6</v>
      </c>
      <c r="S18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customFormat="1" x14ac:dyDescent="0.2">
      <c r="A1837" s="1" t="s">
        <v>1</v>
      </c>
      <c r="B1837" s="1" t="s">
        <v>2</v>
      </c>
      <c r="C1837" s="1" t="s">
        <v>15</v>
      </c>
      <c r="D1837" s="46">
        <v>0.02</v>
      </c>
      <c r="E1837" s="46">
        <v>1360.14</v>
      </c>
      <c r="F1837" s="46">
        <v>14.7</v>
      </c>
      <c r="G1837" s="46">
        <v>0.59</v>
      </c>
      <c r="H1837" s="46">
        <v>3042.18</v>
      </c>
      <c r="I1837" s="49">
        <f>IF(Table2[[#This Row],[Order Priority]]=Introduction!$B$42,1,0)</f>
        <v>1</v>
      </c>
      <c r="J1837" s="49">
        <f>IF(Table2[[#This Row],[Order Priority]]=Introduction!$B$43,1,0)</f>
        <v>0</v>
      </c>
      <c r="K1837" s="49">
        <f>IF(Table2[[#This Row],[Order Priority]]=Introduction!$B$44,1,0)</f>
        <v>0</v>
      </c>
      <c r="L1837" s="49">
        <f>IF(Table2[[#This Row],[Order Priority]]=Introduction!$B$45,1,0)</f>
        <v>0</v>
      </c>
      <c r="M1837" s="49">
        <f>IF(Table2[[#This Row],[Ship Mode]]=Introduction!$C$42,1,0)</f>
        <v>1</v>
      </c>
      <c r="N1837" s="48">
        <f>IF(Table2[[#This Row],[Ship Mode]]=Introduction!$C$44,1,0)</f>
        <v>0</v>
      </c>
      <c r="O1837" s="48">
        <f>IF(Table2[[#This Row],[Customer Segment]]=Introduction!$D$45,1,0)</f>
        <v>0</v>
      </c>
      <c r="P1837" s="48">
        <f>IF(Table2[[#This Row],[Customer Segment]]=Introduction!$D$42,1,0)</f>
        <v>1</v>
      </c>
      <c r="Q1837" s="48">
        <f>IF(Table2[[#This Row],[Customer Segment]]=Introduction!$D$44,1,0)</f>
        <v>0</v>
      </c>
      <c r="R1837" s="38">
        <v>8637.44</v>
      </c>
      <c r="S18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customFormat="1" x14ac:dyDescent="0.2">
      <c r="A1838" s="1" t="s">
        <v>1</v>
      </c>
      <c r="B1838" s="1" t="s">
        <v>14</v>
      </c>
      <c r="C1838" s="1" t="s">
        <v>70</v>
      </c>
      <c r="D1838" s="44">
        <v>0.06</v>
      </c>
      <c r="E1838" s="44">
        <v>47.98</v>
      </c>
      <c r="F1838" s="44">
        <v>3.61</v>
      </c>
      <c r="G1838" s="44">
        <v>0.71</v>
      </c>
      <c r="H1838" s="44">
        <v>35.954999999999998</v>
      </c>
      <c r="I1838" s="49">
        <f>IF(Table2[[#This Row],[Order Priority]]=Introduction!$B$42,1,0)</f>
        <v>1</v>
      </c>
      <c r="J1838" s="49">
        <f>IF(Table2[[#This Row],[Order Priority]]=Introduction!$B$43,1,0)</f>
        <v>0</v>
      </c>
      <c r="K1838" s="49">
        <f>IF(Table2[[#This Row],[Order Priority]]=Introduction!$B$44,1,0)</f>
        <v>0</v>
      </c>
      <c r="L1838" s="49">
        <f>IF(Table2[[#This Row],[Order Priority]]=Introduction!$B$45,1,0)</f>
        <v>0</v>
      </c>
      <c r="M1838" s="49">
        <f>IF(Table2[[#This Row],[Ship Mode]]=Introduction!$C$42,1,0)</f>
        <v>0</v>
      </c>
      <c r="N1838" s="48">
        <f>IF(Table2[[#This Row],[Ship Mode]]=Introduction!$C$44,1,0)</f>
        <v>1</v>
      </c>
      <c r="O1838" s="48">
        <f>IF(Table2[[#This Row],[Customer Segment]]=Introduction!$D$45,1,0)</f>
        <v>0</v>
      </c>
      <c r="P1838" s="48">
        <f>IF(Table2[[#This Row],[Customer Segment]]=Introduction!$D$42,1,0)</f>
        <v>0</v>
      </c>
      <c r="Q1838" s="48">
        <f>IF(Table2[[#This Row],[Customer Segment]]=Introduction!$D$44,1,0)</f>
        <v>0</v>
      </c>
      <c r="R1838" s="41">
        <v>517.67999999999995</v>
      </c>
      <c r="S18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customFormat="1" x14ac:dyDescent="0.2">
      <c r="A1839" s="1" t="s">
        <v>1</v>
      </c>
      <c r="B1839" s="1" t="s">
        <v>14</v>
      </c>
      <c r="C1839" s="1" t="s">
        <v>15</v>
      </c>
      <c r="D1839" s="46">
        <v>0.06</v>
      </c>
      <c r="E1839" s="46">
        <v>59.76</v>
      </c>
      <c r="F1839" s="46">
        <v>9.7100000000000009</v>
      </c>
      <c r="G1839" s="46">
        <v>0.56999999999999995</v>
      </c>
      <c r="H1839" s="46">
        <v>756.67470000000003</v>
      </c>
      <c r="I1839" s="49">
        <f>IF(Table2[[#This Row],[Order Priority]]=Introduction!$B$42,1,0)</f>
        <v>1</v>
      </c>
      <c r="J1839" s="49">
        <f>IF(Table2[[#This Row],[Order Priority]]=Introduction!$B$43,1,0)</f>
        <v>0</v>
      </c>
      <c r="K1839" s="49">
        <f>IF(Table2[[#This Row],[Order Priority]]=Introduction!$B$44,1,0)</f>
        <v>0</v>
      </c>
      <c r="L1839" s="49">
        <f>IF(Table2[[#This Row],[Order Priority]]=Introduction!$B$45,1,0)</f>
        <v>0</v>
      </c>
      <c r="M1839" s="49">
        <f>IF(Table2[[#This Row],[Ship Mode]]=Introduction!$C$42,1,0)</f>
        <v>0</v>
      </c>
      <c r="N1839" s="48">
        <f>IF(Table2[[#This Row],[Ship Mode]]=Introduction!$C$44,1,0)</f>
        <v>1</v>
      </c>
      <c r="O1839" s="48">
        <f>IF(Table2[[#This Row],[Customer Segment]]=Introduction!$D$45,1,0)</f>
        <v>0</v>
      </c>
      <c r="P1839" s="48">
        <f>IF(Table2[[#This Row],[Customer Segment]]=Introduction!$D$42,1,0)</f>
        <v>1</v>
      </c>
      <c r="Q1839" s="48">
        <f>IF(Table2[[#This Row],[Customer Segment]]=Introduction!$D$44,1,0)</f>
        <v>0</v>
      </c>
      <c r="R1839" s="38">
        <v>1096.6300000000001</v>
      </c>
      <c r="S18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customFormat="1" x14ac:dyDescent="0.2">
      <c r="A1840" s="1" t="s">
        <v>1</v>
      </c>
      <c r="B1840" s="1" t="s">
        <v>14</v>
      </c>
      <c r="C1840" s="1" t="s">
        <v>15</v>
      </c>
      <c r="D1840" s="44">
        <v>7.0000000000000007E-2</v>
      </c>
      <c r="E1840" s="44">
        <v>195.99</v>
      </c>
      <c r="F1840" s="44">
        <v>4.2</v>
      </c>
      <c r="G1840" s="44">
        <v>0.56000000000000005</v>
      </c>
      <c r="H1840" s="44">
        <v>-222.34299999999999</v>
      </c>
      <c r="I1840" s="49">
        <f>IF(Table2[[#This Row],[Order Priority]]=Introduction!$B$42,1,0)</f>
        <v>1</v>
      </c>
      <c r="J1840" s="49">
        <f>IF(Table2[[#This Row],[Order Priority]]=Introduction!$B$43,1,0)</f>
        <v>0</v>
      </c>
      <c r="K1840" s="49">
        <f>IF(Table2[[#This Row],[Order Priority]]=Introduction!$B$44,1,0)</f>
        <v>0</v>
      </c>
      <c r="L1840" s="49">
        <f>IF(Table2[[#This Row],[Order Priority]]=Introduction!$B$45,1,0)</f>
        <v>0</v>
      </c>
      <c r="M1840" s="49">
        <f>IF(Table2[[#This Row],[Ship Mode]]=Introduction!$C$42,1,0)</f>
        <v>0</v>
      </c>
      <c r="N1840" s="48">
        <f>IF(Table2[[#This Row],[Ship Mode]]=Introduction!$C$44,1,0)</f>
        <v>1</v>
      </c>
      <c r="O1840" s="48">
        <f>IF(Table2[[#This Row],[Customer Segment]]=Introduction!$D$45,1,0)</f>
        <v>0</v>
      </c>
      <c r="P1840" s="48">
        <f>IF(Table2[[#This Row],[Customer Segment]]=Introduction!$D$42,1,0)</f>
        <v>1</v>
      </c>
      <c r="Q1840" s="48">
        <f>IF(Table2[[#This Row],[Customer Segment]]=Introduction!$D$44,1,0)</f>
        <v>0</v>
      </c>
      <c r="R1840" s="41">
        <v>632.12</v>
      </c>
      <c r="S18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customFormat="1" x14ac:dyDescent="0.2">
      <c r="A1841" s="1" t="s">
        <v>13</v>
      </c>
      <c r="B1841" s="1" t="s">
        <v>14</v>
      </c>
      <c r="C1841" s="1" t="s">
        <v>3</v>
      </c>
      <c r="D1841" s="46">
        <v>0.09</v>
      </c>
      <c r="E1841" s="46">
        <v>175.99</v>
      </c>
      <c r="F1841" s="46">
        <v>4.99</v>
      </c>
      <c r="G1841" s="46">
        <v>0.59</v>
      </c>
      <c r="H1841" s="46">
        <v>2169.7464</v>
      </c>
      <c r="I1841" s="49">
        <f>IF(Table2[[#This Row],[Order Priority]]=Introduction!$B$42,1,0)</f>
        <v>0</v>
      </c>
      <c r="J1841" s="49">
        <f>IF(Table2[[#This Row],[Order Priority]]=Introduction!$B$43,1,0)</f>
        <v>1</v>
      </c>
      <c r="K1841" s="49">
        <f>IF(Table2[[#This Row],[Order Priority]]=Introduction!$B$44,1,0)</f>
        <v>0</v>
      </c>
      <c r="L1841" s="49">
        <f>IF(Table2[[#This Row],[Order Priority]]=Introduction!$B$45,1,0)</f>
        <v>0</v>
      </c>
      <c r="M1841" s="49">
        <f>IF(Table2[[#This Row],[Ship Mode]]=Introduction!$C$42,1,0)</f>
        <v>0</v>
      </c>
      <c r="N1841" s="48">
        <f>IF(Table2[[#This Row],[Ship Mode]]=Introduction!$C$44,1,0)</f>
        <v>1</v>
      </c>
      <c r="O1841" s="48">
        <f>IF(Table2[[#This Row],[Customer Segment]]=Introduction!$D$45,1,0)</f>
        <v>1</v>
      </c>
      <c r="P1841" s="48">
        <f>IF(Table2[[#This Row],[Customer Segment]]=Introduction!$D$42,1,0)</f>
        <v>0</v>
      </c>
      <c r="Q1841" s="48">
        <f>IF(Table2[[#This Row],[Customer Segment]]=Introduction!$D$44,1,0)</f>
        <v>0</v>
      </c>
      <c r="R1841" s="38">
        <v>3144.56</v>
      </c>
      <c r="S18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customFormat="1" x14ac:dyDescent="0.2">
      <c r="A1842" s="1" t="s">
        <v>13</v>
      </c>
      <c r="B1842" s="1" t="s">
        <v>2</v>
      </c>
      <c r="C1842" s="1" t="s">
        <v>3</v>
      </c>
      <c r="D1842" s="44">
        <v>0.09</v>
      </c>
      <c r="E1842" s="44">
        <v>160.97999999999999</v>
      </c>
      <c r="F1842" s="44">
        <v>35.020000000000003</v>
      </c>
      <c r="G1842" s="44">
        <v>0.72</v>
      </c>
      <c r="H1842" s="44">
        <v>-229.93</v>
      </c>
      <c r="I1842" s="49">
        <f>IF(Table2[[#This Row],[Order Priority]]=Introduction!$B$42,1,0)</f>
        <v>0</v>
      </c>
      <c r="J1842" s="49">
        <f>IF(Table2[[#This Row],[Order Priority]]=Introduction!$B$43,1,0)</f>
        <v>1</v>
      </c>
      <c r="K1842" s="49">
        <f>IF(Table2[[#This Row],[Order Priority]]=Introduction!$B$44,1,0)</f>
        <v>0</v>
      </c>
      <c r="L1842" s="49">
        <f>IF(Table2[[#This Row],[Order Priority]]=Introduction!$B$45,1,0)</f>
        <v>0</v>
      </c>
      <c r="M1842" s="49">
        <f>IF(Table2[[#This Row],[Ship Mode]]=Introduction!$C$42,1,0)</f>
        <v>1</v>
      </c>
      <c r="N1842" s="48">
        <f>IF(Table2[[#This Row],[Ship Mode]]=Introduction!$C$44,1,0)</f>
        <v>0</v>
      </c>
      <c r="O1842" s="48">
        <f>IF(Table2[[#This Row],[Customer Segment]]=Introduction!$D$45,1,0)</f>
        <v>1</v>
      </c>
      <c r="P1842" s="48">
        <f>IF(Table2[[#This Row],[Customer Segment]]=Introduction!$D$42,1,0)</f>
        <v>0</v>
      </c>
      <c r="Q1842" s="48">
        <f>IF(Table2[[#This Row],[Customer Segment]]=Introduction!$D$44,1,0)</f>
        <v>0</v>
      </c>
      <c r="R1842" s="41">
        <v>2653.02</v>
      </c>
      <c r="S18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customFormat="1" x14ac:dyDescent="0.2">
      <c r="A1843" s="1" t="s">
        <v>23</v>
      </c>
      <c r="B1843" s="1" t="s">
        <v>14</v>
      </c>
      <c r="C1843" s="1" t="s">
        <v>70</v>
      </c>
      <c r="D1843" s="46">
        <v>7.0000000000000007E-2</v>
      </c>
      <c r="E1843" s="46">
        <v>10.98</v>
      </c>
      <c r="F1843" s="46">
        <v>4.8</v>
      </c>
      <c r="G1843" s="46">
        <v>0.36</v>
      </c>
      <c r="H1843" s="46">
        <v>52.92</v>
      </c>
      <c r="I1843" s="49">
        <f>IF(Table2[[#This Row],[Order Priority]]=Introduction!$B$42,1,0)</f>
        <v>0</v>
      </c>
      <c r="J1843" s="49">
        <f>IF(Table2[[#This Row],[Order Priority]]=Introduction!$B$43,1,0)</f>
        <v>0</v>
      </c>
      <c r="K1843" s="49">
        <f>IF(Table2[[#This Row],[Order Priority]]=Introduction!$B$44,1,0)</f>
        <v>1</v>
      </c>
      <c r="L1843" s="49">
        <f>IF(Table2[[#This Row],[Order Priority]]=Introduction!$B$45,1,0)</f>
        <v>0</v>
      </c>
      <c r="M1843" s="49">
        <f>IF(Table2[[#This Row],[Ship Mode]]=Introduction!$C$42,1,0)</f>
        <v>0</v>
      </c>
      <c r="N1843" s="48">
        <f>IF(Table2[[#This Row],[Ship Mode]]=Introduction!$C$44,1,0)</f>
        <v>1</v>
      </c>
      <c r="O1843" s="48">
        <f>IF(Table2[[#This Row],[Customer Segment]]=Introduction!$D$45,1,0)</f>
        <v>0</v>
      </c>
      <c r="P1843" s="48">
        <f>IF(Table2[[#This Row],[Customer Segment]]=Introduction!$D$42,1,0)</f>
        <v>0</v>
      </c>
      <c r="Q1843" s="48">
        <f>IF(Table2[[#This Row],[Customer Segment]]=Introduction!$D$44,1,0)</f>
        <v>0</v>
      </c>
      <c r="R1843" s="38">
        <v>165.21</v>
      </c>
      <c r="S18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customFormat="1" x14ac:dyDescent="0.2">
      <c r="A1844" s="1" t="s">
        <v>46</v>
      </c>
      <c r="B1844" s="1" t="s">
        <v>14</v>
      </c>
      <c r="C1844" s="1" t="s">
        <v>15</v>
      </c>
      <c r="D1844" s="44">
        <v>0.02</v>
      </c>
      <c r="E1844" s="44">
        <v>9.06</v>
      </c>
      <c r="F1844" s="44">
        <v>9.86</v>
      </c>
      <c r="G1844" s="44">
        <v>0.4</v>
      </c>
      <c r="H1844" s="44">
        <v>-63.51</v>
      </c>
      <c r="I1844" s="49">
        <f>IF(Table2[[#This Row],[Order Priority]]=Introduction!$B$42,1,0)</f>
        <v>0</v>
      </c>
      <c r="J1844" s="49">
        <f>IF(Table2[[#This Row],[Order Priority]]=Introduction!$B$43,1,0)</f>
        <v>0</v>
      </c>
      <c r="K1844" s="49">
        <f>IF(Table2[[#This Row],[Order Priority]]=Introduction!$B$44,1,0)</f>
        <v>0</v>
      </c>
      <c r="L1844" s="49">
        <f>IF(Table2[[#This Row],[Order Priority]]=Introduction!$B$45,1,0)</f>
        <v>0</v>
      </c>
      <c r="M1844" s="49">
        <f>IF(Table2[[#This Row],[Ship Mode]]=Introduction!$C$42,1,0)</f>
        <v>0</v>
      </c>
      <c r="N1844" s="48">
        <f>IF(Table2[[#This Row],[Ship Mode]]=Introduction!$C$44,1,0)</f>
        <v>1</v>
      </c>
      <c r="O1844" s="48">
        <f>IF(Table2[[#This Row],[Customer Segment]]=Introduction!$D$45,1,0)</f>
        <v>0</v>
      </c>
      <c r="P1844" s="48">
        <f>IF(Table2[[#This Row],[Customer Segment]]=Introduction!$D$42,1,0)</f>
        <v>1</v>
      </c>
      <c r="Q1844" s="48">
        <f>IF(Table2[[#This Row],[Customer Segment]]=Introduction!$D$44,1,0)</f>
        <v>0</v>
      </c>
      <c r="R1844" s="41">
        <v>239.82</v>
      </c>
      <c r="S18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customFormat="1" x14ac:dyDescent="0.2">
      <c r="A1845" s="1" t="s">
        <v>46</v>
      </c>
      <c r="B1845" s="1" t="s">
        <v>14</v>
      </c>
      <c r="C1845" s="1" t="s">
        <v>15</v>
      </c>
      <c r="D1845" s="46">
        <v>0.02</v>
      </c>
      <c r="E1845" s="46">
        <v>9.06</v>
      </c>
      <c r="F1845" s="46">
        <v>9.86</v>
      </c>
      <c r="G1845" s="46">
        <v>0.4</v>
      </c>
      <c r="H1845" s="46">
        <v>-31.754999999999999</v>
      </c>
      <c r="I1845" s="49">
        <f>IF(Table2[[#This Row],[Order Priority]]=Introduction!$B$42,1,0)</f>
        <v>0</v>
      </c>
      <c r="J1845" s="49">
        <f>IF(Table2[[#This Row],[Order Priority]]=Introduction!$B$43,1,0)</f>
        <v>0</v>
      </c>
      <c r="K1845" s="49">
        <f>IF(Table2[[#This Row],[Order Priority]]=Introduction!$B$44,1,0)</f>
        <v>0</v>
      </c>
      <c r="L1845" s="49">
        <f>IF(Table2[[#This Row],[Order Priority]]=Introduction!$B$45,1,0)</f>
        <v>0</v>
      </c>
      <c r="M1845" s="49">
        <f>IF(Table2[[#This Row],[Ship Mode]]=Introduction!$C$42,1,0)</f>
        <v>0</v>
      </c>
      <c r="N1845" s="48">
        <f>IF(Table2[[#This Row],[Ship Mode]]=Introduction!$C$44,1,0)</f>
        <v>1</v>
      </c>
      <c r="O1845" s="48">
        <f>IF(Table2[[#This Row],[Customer Segment]]=Introduction!$D$45,1,0)</f>
        <v>0</v>
      </c>
      <c r="P1845" s="48">
        <f>IF(Table2[[#This Row],[Customer Segment]]=Introduction!$D$42,1,0)</f>
        <v>1</v>
      </c>
      <c r="Q1845" s="48">
        <f>IF(Table2[[#This Row],[Customer Segment]]=Introduction!$D$44,1,0)</f>
        <v>0</v>
      </c>
      <c r="R1845" s="38">
        <v>59.95</v>
      </c>
      <c r="S18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customFormat="1" x14ac:dyDescent="0.2">
      <c r="A1846" s="1" t="s">
        <v>46</v>
      </c>
      <c r="B1846" s="1" t="s">
        <v>14</v>
      </c>
      <c r="C1846" s="1" t="s">
        <v>47</v>
      </c>
      <c r="D1846" s="44">
        <v>0.05</v>
      </c>
      <c r="E1846" s="44">
        <v>8.0399999999999991</v>
      </c>
      <c r="F1846" s="44">
        <v>8.94</v>
      </c>
      <c r="G1846" s="44">
        <v>0.4</v>
      </c>
      <c r="H1846" s="44">
        <v>-164.3948</v>
      </c>
      <c r="I1846" s="49">
        <f>IF(Table2[[#This Row],[Order Priority]]=Introduction!$B$42,1,0)</f>
        <v>0</v>
      </c>
      <c r="J1846" s="49">
        <f>IF(Table2[[#This Row],[Order Priority]]=Introduction!$B$43,1,0)</f>
        <v>0</v>
      </c>
      <c r="K1846" s="49">
        <f>IF(Table2[[#This Row],[Order Priority]]=Introduction!$B$44,1,0)</f>
        <v>0</v>
      </c>
      <c r="L1846" s="49">
        <f>IF(Table2[[#This Row],[Order Priority]]=Introduction!$B$45,1,0)</f>
        <v>0</v>
      </c>
      <c r="M1846" s="49">
        <f>IF(Table2[[#This Row],[Ship Mode]]=Introduction!$C$42,1,0)</f>
        <v>0</v>
      </c>
      <c r="N1846" s="48">
        <f>IF(Table2[[#This Row],[Ship Mode]]=Introduction!$C$44,1,0)</f>
        <v>1</v>
      </c>
      <c r="O1846" s="48">
        <f>IF(Table2[[#This Row],[Customer Segment]]=Introduction!$D$45,1,0)</f>
        <v>0</v>
      </c>
      <c r="P1846" s="48">
        <f>IF(Table2[[#This Row],[Customer Segment]]=Introduction!$D$42,1,0)</f>
        <v>0</v>
      </c>
      <c r="Q1846" s="48">
        <f>IF(Table2[[#This Row],[Customer Segment]]=Introduction!$D$44,1,0)</f>
        <v>1</v>
      </c>
      <c r="R1846" s="41">
        <v>121.36</v>
      </c>
      <c r="S18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customFormat="1" x14ac:dyDescent="0.2">
      <c r="A1847" s="1" t="s">
        <v>46</v>
      </c>
      <c r="B1847" s="1" t="s">
        <v>14</v>
      </c>
      <c r="C1847" s="1" t="s">
        <v>3</v>
      </c>
      <c r="D1847" s="46">
        <v>0.04</v>
      </c>
      <c r="E1847" s="46">
        <v>3.08</v>
      </c>
      <c r="F1847" s="46">
        <v>0.99</v>
      </c>
      <c r="G1847" s="46">
        <v>0.37</v>
      </c>
      <c r="H1847" s="46">
        <v>257.08319999999998</v>
      </c>
      <c r="I1847" s="49">
        <f>IF(Table2[[#This Row],[Order Priority]]=Introduction!$B$42,1,0)</f>
        <v>0</v>
      </c>
      <c r="J1847" s="49">
        <f>IF(Table2[[#This Row],[Order Priority]]=Introduction!$B$43,1,0)</f>
        <v>0</v>
      </c>
      <c r="K1847" s="49">
        <f>IF(Table2[[#This Row],[Order Priority]]=Introduction!$B$44,1,0)</f>
        <v>0</v>
      </c>
      <c r="L1847" s="49">
        <f>IF(Table2[[#This Row],[Order Priority]]=Introduction!$B$45,1,0)</f>
        <v>0</v>
      </c>
      <c r="M1847" s="49">
        <f>IF(Table2[[#This Row],[Ship Mode]]=Introduction!$C$42,1,0)</f>
        <v>0</v>
      </c>
      <c r="N1847" s="48">
        <f>IF(Table2[[#This Row],[Ship Mode]]=Introduction!$C$44,1,0)</f>
        <v>1</v>
      </c>
      <c r="O1847" s="48">
        <f>IF(Table2[[#This Row],[Customer Segment]]=Introduction!$D$45,1,0)</f>
        <v>1</v>
      </c>
      <c r="P1847" s="48">
        <f>IF(Table2[[#This Row],[Customer Segment]]=Introduction!$D$42,1,0)</f>
        <v>0</v>
      </c>
      <c r="Q1847" s="48">
        <f>IF(Table2[[#This Row],[Customer Segment]]=Introduction!$D$44,1,0)</f>
        <v>0</v>
      </c>
      <c r="R1847" s="38">
        <v>43.41</v>
      </c>
      <c r="S18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customFormat="1" x14ac:dyDescent="0.2">
      <c r="A1848" s="1" t="s">
        <v>46</v>
      </c>
      <c r="B1848" s="1" t="s">
        <v>14</v>
      </c>
      <c r="C1848" s="1" t="s">
        <v>3</v>
      </c>
      <c r="D1848" s="44">
        <v>0.1</v>
      </c>
      <c r="E1848" s="44">
        <v>2.78</v>
      </c>
      <c r="F1848" s="44">
        <v>1.25</v>
      </c>
      <c r="G1848" s="44">
        <v>0.59</v>
      </c>
      <c r="H1848" s="44">
        <v>0.78539999999999999</v>
      </c>
      <c r="I1848" s="49">
        <f>IF(Table2[[#This Row],[Order Priority]]=Introduction!$B$42,1,0)</f>
        <v>0</v>
      </c>
      <c r="J1848" s="49">
        <f>IF(Table2[[#This Row],[Order Priority]]=Introduction!$B$43,1,0)</f>
        <v>0</v>
      </c>
      <c r="K1848" s="49">
        <f>IF(Table2[[#This Row],[Order Priority]]=Introduction!$B$44,1,0)</f>
        <v>0</v>
      </c>
      <c r="L1848" s="49">
        <f>IF(Table2[[#This Row],[Order Priority]]=Introduction!$B$45,1,0)</f>
        <v>0</v>
      </c>
      <c r="M1848" s="49">
        <f>IF(Table2[[#This Row],[Ship Mode]]=Introduction!$C$42,1,0)</f>
        <v>0</v>
      </c>
      <c r="N1848" s="48">
        <f>IF(Table2[[#This Row],[Ship Mode]]=Introduction!$C$44,1,0)</f>
        <v>1</v>
      </c>
      <c r="O1848" s="48">
        <f>IF(Table2[[#This Row],[Customer Segment]]=Introduction!$D$45,1,0)</f>
        <v>1</v>
      </c>
      <c r="P1848" s="48">
        <f>IF(Table2[[#This Row],[Customer Segment]]=Introduction!$D$42,1,0)</f>
        <v>0</v>
      </c>
      <c r="Q1848" s="48">
        <f>IF(Table2[[#This Row],[Customer Segment]]=Introduction!$D$44,1,0)</f>
        <v>0</v>
      </c>
      <c r="R1848" s="41">
        <v>46.42</v>
      </c>
      <c r="S18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customFormat="1" x14ac:dyDescent="0.2">
      <c r="A1849" s="1" t="s">
        <v>1</v>
      </c>
      <c r="B1849" s="1" t="s">
        <v>14</v>
      </c>
      <c r="C1849" s="1" t="s">
        <v>70</v>
      </c>
      <c r="D1849" s="46">
        <v>7.0000000000000007E-2</v>
      </c>
      <c r="E1849" s="46">
        <v>2.88</v>
      </c>
      <c r="F1849" s="46">
        <v>0.5</v>
      </c>
      <c r="G1849" s="46">
        <v>0.39</v>
      </c>
      <c r="H1849" s="46">
        <v>17.429400000000001</v>
      </c>
      <c r="I1849" s="49">
        <f>IF(Table2[[#This Row],[Order Priority]]=Introduction!$B$42,1,0)</f>
        <v>1</v>
      </c>
      <c r="J1849" s="49">
        <f>IF(Table2[[#This Row],[Order Priority]]=Introduction!$B$43,1,0)</f>
        <v>0</v>
      </c>
      <c r="K1849" s="49">
        <f>IF(Table2[[#This Row],[Order Priority]]=Introduction!$B$44,1,0)</f>
        <v>0</v>
      </c>
      <c r="L1849" s="49">
        <f>IF(Table2[[#This Row],[Order Priority]]=Introduction!$B$45,1,0)</f>
        <v>0</v>
      </c>
      <c r="M1849" s="49">
        <f>IF(Table2[[#This Row],[Ship Mode]]=Introduction!$C$42,1,0)</f>
        <v>0</v>
      </c>
      <c r="N1849" s="48">
        <f>IF(Table2[[#This Row],[Ship Mode]]=Introduction!$C$44,1,0)</f>
        <v>1</v>
      </c>
      <c r="O1849" s="48">
        <f>IF(Table2[[#This Row],[Customer Segment]]=Introduction!$D$45,1,0)</f>
        <v>0</v>
      </c>
      <c r="P1849" s="48">
        <f>IF(Table2[[#This Row],[Customer Segment]]=Introduction!$D$42,1,0)</f>
        <v>0</v>
      </c>
      <c r="Q1849" s="48">
        <f>IF(Table2[[#This Row],[Customer Segment]]=Introduction!$D$44,1,0)</f>
        <v>0</v>
      </c>
      <c r="R1849" s="38">
        <v>25.26</v>
      </c>
      <c r="S18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customFormat="1" x14ac:dyDescent="0.2">
      <c r="A1850" s="1" t="s">
        <v>1</v>
      </c>
      <c r="B1850" s="1" t="s">
        <v>2</v>
      </c>
      <c r="C1850" s="1" t="s">
        <v>70</v>
      </c>
      <c r="D1850" s="44">
        <v>0.03</v>
      </c>
      <c r="E1850" s="44">
        <v>348.21</v>
      </c>
      <c r="F1850" s="44">
        <v>40.19</v>
      </c>
      <c r="G1850" s="44">
        <v>0.62</v>
      </c>
      <c r="H1850" s="44">
        <v>-178.86959999999999</v>
      </c>
      <c r="I1850" s="49">
        <f>IF(Table2[[#This Row],[Order Priority]]=Introduction!$B$42,1,0)</f>
        <v>1</v>
      </c>
      <c r="J1850" s="49">
        <f>IF(Table2[[#This Row],[Order Priority]]=Introduction!$B$43,1,0)</f>
        <v>0</v>
      </c>
      <c r="K1850" s="49">
        <f>IF(Table2[[#This Row],[Order Priority]]=Introduction!$B$44,1,0)</f>
        <v>0</v>
      </c>
      <c r="L1850" s="49">
        <f>IF(Table2[[#This Row],[Order Priority]]=Introduction!$B$45,1,0)</f>
        <v>0</v>
      </c>
      <c r="M1850" s="49">
        <f>IF(Table2[[#This Row],[Ship Mode]]=Introduction!$C$42,1,0)</f>
        <v>1</v>
      </c>
      <c r="N1850" s="48">
        <f>IF(Table2[[#This Row],[Ship Mode]]=Introduction!$C$44,1,0)</f>
        <v>0</v>
      </c>
      <c r="O1850" s="48">
        <f>IF(Table2[[#This Row],[Customer Segment]]=Introduction!$D$45,1,0)</f>
        <v>0</v>
      </c>
      <c r="P1850" s="48">
        <f>IF(Table2[[#This Row],[Customer Segment]]=Introduction!$D$42,1,0)</f>
        <v>0</v>
      </c>
      <c r="Q1850" s="48">
        <f>IF(Table2[[#This Row],[Customer Segment]]=Introduction!$D$44,1,0)</f>
        <v>0</v>
      </c>
      <c r="R1850" s="41">
        <v>736.16</v>
      </c>
      <c r="S18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customFormat="1" x14ac:dyDescent="0.2">
      <c r="A1851" s="1" t="s">
        <v>13</v>
      </c>
      <c r="B1851" s="1" t="s">
        <v>14</v>
      </c>
      <c r="C1851" s="1" t="s">
        <v>70</v>
      </c>
      <c r="D1851" s="46">
        <v>0.03</v>
      </c>
      <c r="E1851" s="46">
        <v>15.28</v>
      </c>
      <c r="F1851" s="46">
        <v>1.99</v>
      </c>
      <c r="G1851" s="46">
        <v>0.42</v>
      </c>
      <c r="H1851" s="46">
        <v>-266.68599999999998</v>
      </c>
      <c r="I1851" s="49">
        <f>IF(Table2[[#This Row],[Order Priority]]=Introduction!$B$42,1,0)</f>
        <v>0</v>
      </c>
      <c r="J1851" s="49">
        <f>IF(Table2[[#This Row],[Order Priority]]=Introduction!$B$43,1,0)</f>
        <v>1</v>
      </c>
      <c r="K1851" s="49">
        <f>IF(Table2[[#This Row],[Order Priority]]=Introduction!$B$44,1,0)</f>
        <v>0</v>
      </c>
      <c r="L1851" s="49">
        <f>IF(Table2[[#This Row],[Order Priority]]=Introduction!$B$45,1,0)</f>
        <v>0</v>
      </c>
      <c r="M1851" s="49">
        <f>IF(Table2[[#This Row],[Ship Mode]]=Introduction!$C$42,1,0)</f>
        <v>0</v>
      </c>
      <c r="N1851" s="48">
        <f>IF(Table2[[#This Row],[Ship Mode]]=Introduction!$C$44,1,0)</f>
        <v>1</v>
      </c>
      <c r="O1851" s="48">
        <f>IF(Table2[[#This Row],[Customer Segment]]=Introduction!$D$45,1,0)</f>
        <v>0</v>
      </c>
      <c r="P1851" s="48">
        <f>IF(Table2[[#This Row],[Customer Segment]]=Introduction!$D$42,1,0)</f>
        <v>0</v>
      </c>
      <c r="Q1851" s="48">
        <f>IF(Table2[[#This Row],[Customer Segment]]=Introduction!$D$44,1,0)</f>
        <v>0</v>
      </c>
      <c r="R1851" s="38">
        <v>290.98</v>
      </c>
      <c r="S18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customFormat="1" x14ac:dyDescent="0.2">
      <c r="A1852" s="1" t="s">
        <v>13</v>
      </c>
      <c r="B1852" s="1" t="s">
        <v>14</v>
      </c>
      <c r="C1852" s="1" t="s">
        <v>70</v>
      </c>
      <c r="D1852" s="44">
        <v>0.09</v>
      </c>
      <c r="E1852" s="44">
        <v>1.76</v>
      </c>
      <c r="F1852" s="44">
        <v>0.7</v>
      </c>
      <c r="G1852" s="44">
        <v>0.56000000000000005</v>
      </c>
      <c r="H1852" s="44">
        <v>-12.278</v>
      </c>
      <c r="I1852" s="49">
        <f>IF(Table2[[#This Row],[Order Priority]]=Introduction!$B$42,1,0)</f>
        <v>0</v>
      </c>
      <c r="J1852" s="49">
        <f>IF(Table2[[#This Row],[Order Priority]]=Introduction!$B$43,1,0)</f>
        <v>1</v>
      </c>
      <c r="K1852" s="49">
        <f>IF(Table2[[#This Row],[Order Priority]]=Introduction!$B$44,1,0)</f>
        <v>0</v>
      </c>
      <c r="L1852" s="49">
        <f>IF(Table2[[#This Row],[Order Priority]]=Introduction!$B$45,1,0)</f>
        <v>0</v>
      </c>
      <c r="M1852" s="49">
        <f>IF(Table2[[#This Row],[Ship Mode]]=Introduction!$C$42,1,0)</f>
        <v>0</v>
      </c>
      <c r="N1852" s="48">
        <f>IF(Table2[[#This Row],[Ship Mode]]=Introduction!$C$44,1,0)</f>
        <v>1</v>
      </c>
      <c r="O1852" s="48">
        <f>IF(Table2[[#This Row],[Customer Segment]]=Introduction!$D$45,1,0)</f>
        <v>0</v>
      </c>
      <c r="P1852" s="48">
        <f>IF(Table2[[#This Row],[Customer Segment]]=Introduction!$D$42,1,0)</f>
        <v>0</v>
      </c>
      <c r="Q1852" s="48">
        <f>IF(Table2[[#This Row],[Customer Segment]]=Introduction!$D$44,1,0)</f>
        <v>0</v>
      </c>
      <c r="R1852" s="41">
        <v>21.77</v>
      </c>
      <c r="S18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customFormat="1" x14ac:dyDescent="0.2">
      <c r="A1853" s="1" t="s">
        <v>13</v>
      </c>
      <c r="B1853" s="1" t="s">
        <v>14</v>
      </c>
      <c r="C1853" s="1" t="s">
        <v>3</v>
      </c>
      <c r="D1853" s="46">
        <v>0</v>
      </c>
      <c r="E1853" s="46">
        <v>90.48</v>
      </c>
      <c r="F1853" s="46">
        <v>19.989999999999998</v>
      </c>
      <c r="G1853" s="46">
        <v>0.4</v>
      </c>
      <c r="H1853" s="46">
        <v>800.25509999999997</v>
      </c>
      <c r="I1853" s="49">
        <f>IF(Table2[[#This Row],[Order Priority]]=Introduction!$B$42,1,0)</f>
        <v>0</v>
      </c>
      <c r="J1853" s="49">
        <f>IF(Table2[[#This Row],[Order Priority]]=Introduction!$B$43,1,0)</f>
        <v>1</v>
      </c>
      <c r="K1853" s="49">
        <f>IF(Table2[[#This Row],[Order Priority]]=Introduction!$B$44,1,0)</f>
        <v>0</v>
      </c>
      <c r="L1853" s="49">
        <f>IF(Table2[[#This Row],[Order Priority]]=Introduction!$B$45,1,0)</f>
        <v>0</v>
      </c>
      <c r="M1853" s="49">
        <f>IF(Table2[[#This Row],[Ship Mode]]=Introduction!$C$42,1,0)</f>
        <v>0</v>
      </c>
      <c r="N1853" s="48">
        <f>IF(Table2[[#This Row],[Ship Mode]]=Introduction!$C$44,1,0)</f>
        <v>1</v>
      </c>
      <c r="O1853" s="48">
        <f>IF(Table2[[#This Row],[Customer Segment]]=Introduction!$D$45,1,0)</f>
        <v>1</v>
      </c>
      <c r="P1853" s="48">
        <f>IF(Table2[[#This Row],[Customer Segment]]=Introduction!$D$42,1,0)</f>
        <v>0</v>
      </c>
      <c r="Q1853" s="48">
        <f>IF(Table2[[#This Row],[Customer Segment]]=Introduction!$D$44,1,0)</f>
        <v>0</v>
      </c>
      <c r="R1853" s="38">
        <v>1159.79</v>
      </c>
      <c r="S18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customFormat="1" x14ac:dyDescent="0.2">
      <c r="A1854" s="1" t="s">
        <v>46</v>
      </c>
      <c r="B1854" s="1" t="s">
        <v>14</v>
      </c>
      <c r="C1854" s="1" t="s">
        <v>47</v>
      </c>
      <c r="D1854" s="44">
        <v>0.02</v>
      </c>
      <c r="E1854" s="44">
        <v>25.38</v>
      </c>
      <c r="F1854" s="44">
        <v>8.99</v>
      </c>
      <c r="G1854" s="44">
        <v>0.5</v>
      </c>
      <c r="H1854" s="44">
        <v>-10.36</v>
      </c>
      <c r="I1854" s="49">
        <f>IF(Table2[[#This Row],[Order Priority]]=Introduction!$B$42,1,0)</f>
        <v>0</v>
      </c>
      <c r="J1854" s="49">
        <f>IF(Table2[[#This Row],[Order Priority]]=Introduction!$B$43,1,0)</f>
        <v>0</v>
      </c>
      <c r="K1854" s="49">
        <f>IF(Table2[[#This Row],[Order Priority]]=Introduction!$B$44,1,0)</f>
        <v>0</v>
      </c>
      <c r="L1854" s="49">
        <f>IF(Table2[[#This Row],[Order Priority]]=Introduction!$B$45,1,0)</f>
        <v>0</v>
      </c>
      <c r="M1854" s="49">
        <f>IF(Table2[[#This Row],[Ship Mode]]=Introduction!$C$42,1,0)</f>
        <v>0</v>
      </c>
      <c r="N1854" s="48">
        <f>IF(Table2[[#This Row],[Ship Mode]]=Introduction!$C$44,1,0)</f>
        <v>1</v>
      </c>
      <c r="O1854" s="48">
        <f>IF(Table2[[#This Row],[Customer Segment]]=Introduction!$D$45,1,0)</f>
        <v>0</v>
      </c>
      <c r="P1854" s="48">
        <f>IF(Table2[[#This Row],[Customer Segment]]=Introduction!$D$42,1,0)</f>
        <v>0</v>
      </c>
      <c r="Q1854" s="48">
        <f>IF(Table2[[#This Row],[Customer Segment]]=Introduction!$D$44,1,0)</f>
        <v>1</v>
      </c>
      <c r="R1854" s="41">
        <v>34.11</v>
      </c>
      <c r="S18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customFormat="1" x14ac:dyDescent="0.2">
      <c r="A1855" s="1" t="s">
        <v>46</v>
      </c>
      <c r="B1855" s="1" t="s">
        <v>14</v>
      </c>
      <c r="C1855" s="1" t="s">
        <v>70</v>
      </c>
      <c r="D1855" s="46">
        <v>0.09</v>
      </c>
      <c r="E1855" s="46">
        <v>6.48</v>
      </c>
      <c r="F1855" s="46">
        <v>9.68</v>
      </c>
      <c r="G1855" s="46">
        <v>0.36</v>
      </c>
      <c r="H1855" s="46">
        <v>-204.16</v>
      </c>
      <c r="I1855" s="49">
        <f>IF(Table2[[#This Row],[Order Priority]]=Introduction!$B$42,1,0)</f>
        <v>0</v>
      </c>
      <c r="J1855" s="49">
        <f>IF(Table2[[#This Row],[Order Priority]]=Introduction!$B$43,1,0)</f>
        <v>0</v>
      </c>
      <c r="K1855" s="49">
        <f>IF(Table2[[#This Row],[Order Priority]]=Introduction!$B$44,1,0)</f>
        <v>0</v>
      </c>
      <c r="L1855" s="49">
        <f>IF(Table2[[#This Row],[Order Priority]]=Introduction!$B$45,1,0)</f>
        <v>0</v>
      </c>
      <c r="M1855" s="49">
        <f>IF(Table2[[#This Row],[Ship Mode]]=Introduction!$C$42,1,0)</f>
        <v>0</v>
      </c>
      <c r="N1855" s="48">
        <f>IF(Table2[[#This Row],[Ship Mode]]=Introduction!$C$44,1,0)</f>
        <v>1</v>
      </c>
      <c r="O1855" s="48">
        <f>IF(Table2[[#This Row],[Customer Segment]]=Introduction!$D$45,1,0)</f>
        <v>0</v>
      </c>
      <c r="P1855" s="48">
        <f>IF(Table2[[#This Row],[Customer Segment]]=Introduction!$D$42,1,0)</f>
        <v>0</v>
      </c>
      <c r="Q1855" s="48">
        <f>IF(Table2[[#This Row],[Customer Segment]]=Introduction!$D$44,1,0)</f>
        <v>0</v>
      </c>
      <c r="R1855" s="38">
        <v>99.92</v>
      </c>
      <c r="S18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customFormat="1" x14ac:dyDescent="0.2">
      <c r="A1856" s="1" t="s">
        <v>1</v>
      </c>
      <c r="B1856" s="1" t="s">
        <v>14</v>
      </c>
      <c r="C1856" s="1" t="s">
        <v>70</v>
      </c>
      <c r="D1856" s="44">
        <v>0.09</v>
      </c>
      <c r="E1856" s="44">
        <v>20.98</v>
      </c>
      <c r="F1856" s="44">
        <v>1.49</v>
      </c>
      <c r="G1856" s="44">
        <v>0.35</v>
      </c>
      <c r="H1856" s="44">
        <v>199.1823</v>
      </c>
      <c r="I1856" s="49">
        <f>IF(Table2[[#This Row],[Order Priority]]=Introduction!$B$42,1,0)</f>
        <v>1</v>
      </c>
      <c r="J1856" s="49">
        <f>IF(Table2[[#This Row],[Order Priority]]=Introduction!$B$43,1,0)</f>
        <v>0</v>
      </c>
      <c r="K1856" s="49">
        <f>IF(Table2[[#This Row],[Order Priority]]=Introduction!$B$44,1,0)</f>
        <v>0</v>
      </c>
      <c r="L1856" s="49">
        <f>IF(Table2[[#This Row],[Order Priority]]=Introduction!$B$45,1,0)</f>
        <v>0</v>
      </c>
      <c r="M1856" s="49">
        <f>IF(Table2[[#This Row],[Ship Mode]]=Introduction!$C$42,1,0)</f>
        <v>0</v>
      </c>
      <c r="N1856" s="48">
        <f>IF(Table2[[#This Row],[Ship Mode]]=Introduction!$C$44,1,0)</f>
        <v>1</v>
      </c>
      <c r="O1856" s="48">
        <f>IF(Table2[[#This Row],[Customer Segment]]=Introduction!$D$45,1,0)</f>
        <v>0</v>
      </c>
      <c r="P1856" s="48">
        <f>IF(Table2[[#This Row],[Customer Segment]]=Introduction!$D$42,1,0)</f>
        <v>0</v>
      </c>
      <c r="Q1856" s="48">
        <f>IF(Table2[[#This Row],[Customer Segment]]=Introduction!$D$44,1,0)</f>
        <v>0</v>
      </c>
      <c r="R1856" s="41">
        <v>288.67</v>
      </c>
      <c r="S18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customFormat="1" x14ac:dyDescent="0.2">
      <c r="A1857" s="1" t="s">
        <v>1</v>
      </c>
      <c r="B1857" s="1" t="s">
        <v>14</v>
      </c>
      <c r="C1857" s="1" t="s">
        <v>47</v>
      </c>
      <c r="D1857" s="46">
        <v>0.03</v>
      </c>
      <c r="E1857" s="46">
        <v>304.99</v>
      </c>
      <c r="F1857" s="46">
        <v>19.989999999999998</v>
      </c>
      <c r="G1857" s="46">
        <v>0.4</v>
      </c>
      <c r="H1857" s="46">
        <v>4033.6089000000002</v>
      </c>
      <c r="I1857" s="49">
        <f>IF(Table2[[#This Row],[Order Priority]]=Introduction!$B$42,1,0)</f>
        <v>1</v>
      </c>
      <c r="J1857" s="49">
        <f>IF(Table2[[#This Row],[Order Priority]]=Introduction!$B$43,1,0)</f>
        <v>0</v>
      </c>
      <c r="K1857" s="49">
        <f>IF(Table2[[#This Row],[Order Priority]]=Introduction!$B$44,1,0)</f>
        <v>0</v>
      </c>
      <c r="L1857" s="49">
        <f>IF(Table2[[#This Row],[Order Priority]]=Introduction!$B$45,1,0)</f>
        <v>0</v>
      </c>
      <c r="M1857" s="49">
        <f>IF(Table2[[#This Row],[Ship Mode]]=Introduction!$C$42,1,0)</f>
        <v>0</v>
      </c>
      <c r="N1857" s="48">
        <f>IF(Table2[[#This Row],[Ship Mode]]=Introduction!$C$44,1,0)</f>
        <v>1</v>
      </c>
      <c r="O1857" s="48">
        <f>IF(Table2[[#This Row],[Customer Segment]]=Introduction!$D$45,1,0)</f>
        <v>0</v>
      </c>
      <c r="P1857" s="48">
        <f>IF(Table2[[#This Row],[Customer Segment]]=Introduction!$D$42,1,0)</f>
        <v>0</v>
      </c>
      <c r="Q1857" s="48">
        <f>IF(Table2[[#This Row],[Customer Segment]]=Introduction!$D$44,1,0)</f>
        <v>1</v>
      </c>
      <c r="R1857" s="38">
        <v>5845.81</v>
      </c>
      <c r="S18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customFormat="1" x14ac:dyDescent="0.2">
      <c r="A1858" s="1" t="s">
        <v>1</v>
      </c>
      <c r="B1858" s="1" t="s">
        <v>14</v>
      </c>
      <c r="C1858" s="1" t="s">
        <v>47</v>
      </c>
      <c r="D1858" s="44">
        <v>0.09</v>
      </c>
      <c r="E1858" s="44">
        <v>65.989999999999995</v>
      </c>
      <c r="F1858" s="44">
        <v>8.99</v>
      </c>
      <c r="G1858" s="44">
        <v>0.57999999999999996</v>
      </c>
      <c r="H1858" s="44">
        <v>141.7824</v>
      </c>
      <c r="I1858" s="49">
        <f>IF(Table2[[#This Row],[Order Priority]]=Introduction!$B$42,1,0)</f>
        <v>1</v>
      </c>
      <c r="J1858" s="49">
        <f>IF(Table2[[#This Row],[Order Priority]]=Introduction!$B$43,1,0)</f>
        <v>0</v>
      </c>
      <c r="K1858" s="49">
        <f>IF(Table2[[#This Row],[Order Priority]]=Introduction!$B$44,1,0)</f>
        <v>0</v>
      </c>
      <c r="L1858" s="49">
        <f>IF(Table2[[#This Row],[Order Priority]]=Introduction!$B$45,1,0)</f>
        <v>0</v>
      </c>
      <c r="M1858" s="49">
        <f>IF(Table2[[#This Row],[Ship Mode]]=Introduction!$C$42,1,0)</f>
        <v>0</v>
      </c>
      <c r="N1858" s="48">
        <f>IF(Table2[[#This Row],[Ship Mode]]=Introduction!$C$44,1,0)</f>
        <v>1</v>
      </c>
      <c r="O1858" s="48">
        <f>IF(Table2[[#This Row],[Customer Segment]]=Introduction!$D$45,1,0)</f>
        <v>0</v>
      </c>
      <c r="P1858" s="48">
        <f>IF(Table2[[#This Row],[Customer Segment]]=Introduction!$D$42,1,0)</f>
        <v>0</v>
      </c>
      <c r="Q1858" s="48">
        <f>IF(Table2[[#This Row],[Customer Segment]]=Introduction!$D$44,1,0)</f>
        <v>1</v>
      </c>
      <c r="R1858" s="41">
        <v>633.85</v>
      </c>
      <c r="S18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customFormat="1" x14ac:dyDescent="0.2">
      <c r="A1859" s="1" t="s">
        <v>1</v>
      </c>
      <c r="B1859" s="1" t="s">
        <v>14</v>
      </c>
      <c r="C1859" s="1" t="s">
        <v>15</v>
      </c>
      <c r="D1859" s="46">
        <v>0.01</v>
      </c>
      <c r="E1859" s="46">
        <v>7.98</v>
      </c>
      <c r="F1859" s="46">
        <v>6.5</v>
      </c>
      <c r="G1859" s="46">
        <v>0.59</v>
      </c>
      <c r="H1859" s="46">
        <v>-34.591999999999999</v>
      </c>
      <c r="I1859" s="49">
        <f>IF(Table2[[#This Row],[Order Priority]]=Introduction!$B$42,1,0)</f>
        <v>1</v>
      </c>
      <c r="J1859" s="49">
        <f>IF(Table2[[#This Row],[Order Priority]]=Introduction!$B$43,1,0)</f>
        <v>0</v>
      </c>
      <c r="K1859" s="49">
        <f>IF(Table2[[#This Row],[Order Priority]]=Introduction!$B$44,1,0)</f>
        <v>0</v>
      </c>
      <c r="L1859" s="49">
        <f>IF(Table2[[#This Row],[Order Priority]]=Introduction!$B$45,1,0)</f>
        <v>0</v>
      </c>
      <c r="M1859" s="49">
        <f>IF(Table2[[#This Row],[Ship Mode]]=Introduction!$C$42,1,0)</f>
        <v>0</v>
      </c>
      <c r="N1859" s="48">
        <f>IF(Table2[[#This Row],[Ship Mode]]=Introduction!$C$44,1,0)</f>
        <v>1</v>
      </c>
      <c r="O1859" s="48">
        <f>IF(Table2[[#This Row],[Customer Segment]]=Introduction!$D$45,1,0)</f>
        <v>0</v>
      </c>
      <c r="P1859" s="48">
        <f>IF(Table2[[#This Row],[Customer Segment]]=Introduction!$D$42,1,0)</f>
        <v>1</v>
      </c>
      <c r="Q1859" s="48">
        <f>IF(Table2[[#This Row],[Customer Segment]]=Introduction!$D$44,1,0)</f>
        <v>0</v>
      </c>
      <c r="R1859" s="38">
        <v>34.909999999999997</v>
      </c>
      <c r="S18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customFormat="1" x14ac:dyDescent="0.2">
      <c r="A1860" s="1" t="s">
        <v>13</v>
      </c>
      <c r="B1860" s="1" t="s">
        <v>2</v>
      </c>
      <c r="C1860" s="1" t="s">
        <v>70</v>
      </c>
      <c r="D1860" s="44">
        <v>0.1</v>
      </c>
      <c r="E1860" s="44">
        <v>180.98</v>
      </c>
      <c r="F1860" s="44">
        <v>26.2</v>
      </c>
      <c r="G1860" s="44">
        <v>0.59</v>
      </c>
      <c r="H1860" s="44">
        <v>-64.664000000000001</v>
      </c>
      <c r="I1860" s="49">
        <f>IF(Table2[[#This Row],[Order Priority]]=Introduction!$B$42,1,0)</f>
        <v>0</v>
      </c>
      <c r="J1860" s="49">
        <f>IF(Table2[[#This Row],[Order Priority]]=Introduction!$B$43,1,0)</f>
        <v>1</v>
      </c>
      <c r="K1860" s="49">
        <f>IF(Table2[[#This Row],[Order Priority]]=Introduction!$B$44,1,0)</f>
        <v>0</v>
      </c>
      <c r="L1860" s="49">
        <f>IF(Table2[[#This Row],[Order Priority]]=Introduction!$B$45,1,0)</f>
        <v>0</v>
      </c>
      <c r="M1860" s="49">
        <f>IF(Table2[[#This Row],[Ship Mode]]=Introduction!$C$42,1,0)</f>
        <v>1</v>
      </c>
      <c r="N1860" s="48">
        <f>IF(Table2[[#This Row],[Ship Mode]]=Introduction!$C$44,1,0)</f>
        <v>0</v>
      </c>
      <c r="O1860" s="48">
        <f>IF(Table2[[#This Row],[Customer Segment]]=Introduction!$D$45,1,0)</f>
        <v>0</v>
      </c>
      <c r="P1860" s="48">
        <f>IF(Table2[[#This Row],[Customer Segment]]=Introduction!$D$42,1,0)</f>
        <v>0</v>
      </c>
      <c r="Q1860" s="48">
        <f>IF(Table2[[#This Row],[Customer Segment]]=Introduction!$D$44,1,0)</f>
        <v>0</v>
      </c>
      <c r="R1860" s="41">
        <v>519.41999999999996</v>
      </c>
      <c r="S18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customFormat="1" x14ac:dyDescent="0.2">
      <c r="A1861" s="1" t="s">
        <v>23</v>
      </c>
      <c r="B1861" s="1" t="s">
        <v>14</v>
      </c>
      <c r="C1861" s="1" t="s">
        <v>3</v>
      </c>
      <c r="D1861" s="46">
        <v>0.05</v>
      </c>
      <c r="E1861" s="46">
        <v>125.99</v>
      </c>
      <c r="F1861" s="46">
        <v>8.08</v>
      </c>
      <c r="G1861" s="46">
        <v>0.56999999999999995</v>
      </c>
      <c r="H1861" s="46">
        <v>427.11840000000001</v>
      </c>
      <c r="I1861" s="49">
        <f>IF(Table2[[#This Row],[Order Priority]]=Introduction!$B$42,1,0)</f>
        <v>0</v>
      </c>
      <c r="J1861" s="49">
        <f>IF(Table2[[#This Row],[Order Priority]]=Introduction!$B$43,1,0)</f>
        <v>0</v>
      </c>
      <c r="K1861" s="49">
        <f>IF(Table2[[#This Row],[Order Priority]]=Introduction!$B$44,1,0)</f>
        <v>1</v>
      </c>
      <c r="L1861" s="49">
        <f>IF(Table2[[#This Row],[Order Priority]]=Introduction!$B$45,1,0)</f>
        <v>0</v>
      </c>
      <c r="M1861" s="49">
        <f>IF(Table2[[#This Row],[Ship Mode]]=Introduction!$C$42,1,0)</f>
        <v>0</v>
      </c>
      <c r="N1861" s="48">
        <f>IF(Table2[[#This Row],[Ship Mode]]=Introduction!$C$44,1,0)</f>
        <v>1</v>
      </c>
      <c r="O1861" s="48">
        <f>IF(Table2[[#This Row],[Customer Segment]]=Introduction!$D$45,1,0)</f>
        <v>1</v>
      </c>
      <c r="P1861" s="48">
        <f>IF(Table2[[#This Row],[Customer Segment]]=Introduction!$D$42,1,0)</f>
        <v>0</v>
      </c>
      <c r="Q1861" s="48">
        <f>IF(Table2[[#This Row],[Customer Segment]]=Introduction!$D$44,1,0)</f>
        <v>0</v>
      </c>
      <c r="R1861" s="38">
        <v>952.26</v>
      </c>
      <c r="S18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customFormat="1" x14ac:dyDescent="0.2">
      <c r="A1862" s="1" t="s">
        <v>23</v>
      </c>
      <c r="B1862" s="1" t="s">
        <v>14</v>
      </c>
      <c r="C1862" s="1" t="s">
        <v>15</v>
      </c>
      <c r="D1862" s="44">
        <v>0.04</v>
      </c>
      <c r="E1862" s="44">
        <v>4.71</v>
      </c>
      <c r="F1862" s="44">
        <v>0.7</v>
      </c>
      <c r="G1862" s="44">
        <v>0.8</v>
      </c>
      <c r="H1862" s="44">
        <v>4.53</v>
      </c>
      <c r="I1862" s="49">
        <f>IF(Table2[[#This Row],[Order Priority]]=Introduction!$B$42,1,0)</f>
        <v>0</v>
      </c>
      <c r="J1862" s="49">
        <f>IF(Table2[[#This Row],[Order Priority]]=Introduction!$B$43,1,0)</f>
        <v>0</v>
      </c>
      <c r="K1862" s="49">
        <f>IF(Table2[[#This Row],[Order Priority]]=Introduction!$B$44,1,0)</f>
        <v>1</v>
      </c>
      <c r="L1862" s="49">
        <f>IF(Table2[[#This Row],[Order Priority]]=Introduction!$B$45,1,0)</f>
        <v>0</v>
      </c>
      <c r="M1862" s="49">
        <f>IF(Table2[[#This Row],[Ship Mode]]=Introduction!$C$42,1,0)</f>
        <v>0</v>
      </c>
      <c r="N1862" s="48">
        <f>IF(Table2[[#This Row],[Ship Mode]]=Introduction!$C$44,1,0)</f>
        <v>1</v>
      </c>
      <c r="O1862" s="48">
        <f>IF(Table2[[#This Row],[Customer Segment]]=Introduction!$D$45,1,0)</f>
        <v>0</v>
      </c>
      <c r="P1862" s="48">
        <f>IF(Table2[[#This Row],[Customer Segment]]=Introduction!$D$42,1,0)</f>
        <v>1</v>
      </c>
      <c r="Q1862" s="48">
        <f>IF(Table2[[#This Row],[Customer Segment]]=Introduction!$D$44,1,0)</f>
        <v>0</v>
      </c>
      <c r="R1862" s="41">
        <v>90.52</v>
      </c>
      <c r="S18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customFormat="1" x14ac:dyDescent="0.2">
      <c r="A1863" s="1" t="s">
        <v>23</v>
      </c>
      <c r="B1863" s="1" t="s">
        <v>14</v>
      </c>
      <c r="C1863" s="1" t="s">
        <v>15</v>
      </c>
      <c r="D1863" s="46">
        <v>0.06</v>
      </c>
      <c r="E1863" s="46">
        <v>4.2</v>
      </c>
      <c r="F1863" s="46">
        <v>2.2599999999999998</v>
      </c>
      <c r="G1863" s="46">
        <v>0.36</v>
      </c>
      <c r="H1863" s="46">
        <v>9.7799999999999994</v>
      </c>
      <c r="I1863" s="49">
        <f>IF(Table2[[#This Row],[Order Priority]]=Introduction!$B$42,1,0)</f>
        <v>0</v>
      </c>
      <c r="J1863" s="49">
        <f>IF(Table2[[#This Row],[Order Priority]]=Introduction!$B$43,1,0)</f>
        <v>0</v>
      </c>
      <c r="K1863" s="49">
        <f>IF(Table2[[#This Row],[Order Priority]]=Introduction!$B$44,1,0)</f>
        <v>1</v>
      </c>
      <c r="L1863" s="49">
        <f>IF(Table2[[#This Row],[Order Priority]]=Introduction!$B$45,1,0)</f>
        <v>0</v>
      </c>
      <c r="M1863" s="49">
        <f>IF(Table2[[#This Row],[Ship Mode]]=Introduction!$C$42,1,0)</f>
        <v>0</v>
      </c>
      <c r="N1863" s="48">
        <f>IF(Table2[[#This Row],[Ship Mode]]=Introduction!$C$44,1,0)</f>
        <v>1</v>
      </c>
      <c r="O1863" s="48">
        <f>IF(Table2[[#This Row],[Customer Segment]]=Introduction!$D$45,1,0)</f>
        <v>0</v>
      </c>
      <c r="P1863" s="48">
        <f>IF(Table2[[#This Row],[Customer Segment]]=Introduction!$D$42,1,0)</f>
        <v>1</v>
      </c>
      <c r="Q1863" s="48">
        <f>IF(Table2[[#This Row],[Customer Segment]]=Introduction!$D$44,1,0)</f>
        <v>0</v>
      </c>
      <c r="R1863" s="38">
        <v>55.97</v>
      </c>
      <c r="S18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customFormat="1" x14ac:dyDescent="0.2">
      <c r="A1864" s="1" t="s">
        <v>23</v>
      </c>
      <c r="B1864" s="1" t="s">
        <v>63</v>
      </c>
      <c r="C1864" s="1" t="s">
        <v>47</v>
      </c>
      <c r="D1864" s="44">
        <v>0.04</v>
      </c>
      <c r="E1864" s="44">
        <v>4.4800000000000004</v>
      </c>
      <c r="F1864" s="44">
        <v>2.5</v>
      </c>
      <c r="G1864" s="44">
        <v>0.37</v>
      </c>
      <c r="H1864" s="44">
        <v>10.32</v>
      </c>
      <c r="I1864" s="49">
        <f>IF(Table2[[#This Row],[Order Priority]]=Introduction!$B$42,1,0)</f>
        <v>0</v>
      </c>
      <c r="J1864" s="49">
        <f>IF(Table2[[#This Row],[Order Priority]]=Introduction!$B$43,1,0)</f>
        <v>0</v>
      </c>
      <c r="K1864" s="49">
        <f>IF(Table2[[#This Row],[Order Priority]]=Introduction!$B$44,1,0)</f>
        <v>1</v>
      </c>
      <c r="L1864" s="49">
        <f>IF(Table2[[#This Row],[Order Priority]]=Introduction!$B$45,1,0)</f>
        <v>0</v>
      </c>
      <c r="M1864" s="49">
        <f>IF(Table2[[#This Row],[Ship Mode]]=Introduction!$C$42,1,0)</f>
        <v>0</v>
      </c>
      <c r="N1864" s="48">
        <f>IF(Table2[[#This Row],[Ship Mode]]=Introduction!$C$44,1,0)</f>
        <v>0</v>
      </c>
      <c r="O1864" s="48">
        <f>IF(Table2[[#This Row],[Customer Segment]]=Introduction!$D$45,1,0)</f>
        <v>0</v>
      </c>
      <c r="P1864" s="48">
        <f>IF(Table2[[#This Row],[Customer Segment]]=Introduction!$D$42,1,0)</f>
        <v>0</v>
      </c>
      <c r="Q1864" s="48">
        <f>IF(Table2[[#This Row],[Customer Segment]]=Introduction!$D$44,1,0)</f>
        <v>1</v>
      </c>
      <c r="R1864" s="41">
        <v>35.93</v>
      </c>
      <c r="S18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customFormat="1" x14ac:dyDescent="0.2">
      <c r="A1865" s="1" t="s">
        <v>92</v>
      </c>
      <c r="B1865" s="1" t="s">
        <v>14</v>
      </c>
      <c r="C1865" s="1" t="s">
        <v>15</v>
      </c>
      <c r="D1865" s="46">
        <v>0.1</v>
      </c>
      <c r="E1865" s="46">
        <v>19.98</v>
      </c>
      <c r="F1865" s="46">
        <v>4</v>
      </c>
      <c r="G1865" s="46">
        <v>0.68</v>
      </c>
      <c r="H1865" s="46">
        <v>-16.2</v>
      </c>
      <c r="I1865" s="49">
        <f>IF(Table2[[#This Row],[Order Priority]]=Introduction!$B$42,1,0)</f>
        <v>0</v>
      </c>
      <c r="J1865" s="49">
        <f>IF(Table2[[#This Row],[Order Priority]]=Introduction!$B$43,1,0)</f>
        <v>0</v>
      </c>
      <c r="K1865" s="49">
        <f>IF(Table2[[#This Row],[Order Priority]]=Introduction!$B$44,1,0)</f>
        <v>0</v>
      </c>
      <c r="L1865" s="49">
        <f>IF(Table2[[#This Row],[Order Priority]]=Introduction!$B$45,1,0)</f>
        <v>1</v>
      </c>
      <c r="M1865" s="49">
        <f>IF(Table2[[#This Row],[Ship Mode]]=Introduction!$C$42,1,0)</f>
        <v>0</v>
      </c>
      <c r="N1865" s="48">
        <f>IF(Table2[[#This Row],[Ship Mode]]=Introduction!$C$44,1,0)</f>
        <v>1</v>
      </c>
      <c r="O1865" s="48">
        <f>IF(Table2[[#This Row],[Customer Segment]]=Introduction!$D$45,1,0)</f>
        <v>0</v>
      </c>
      <c r="P1865" s="48">
        <f>IF(Table2[[#This Row],[Customer Segment]]=Introduction!$D$42,1,0)</f>
        <v>1</v>
      </c>
      <c r="Q1865" s="48">
        <f>IF(Table2[[#This Row],[Customer Segment]]=Introduction!$D$44,1,0)</f>
        <v>0</v>
      </c>
      <c r="R1865" s="38">
        <v>303.58999999999997</v>
      </c>
      <c r="S18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customFormat="1" x14ac:dyDescent="0.2">
      <c r="A1866" s="1" t="s">
        <v>92</v>
      </c>
      <c r="B1866" s="1" t="s">
        <v>14</v>
      </c>
      <c r="C1866" s="1" t="s">
        <v>15</v>
      </c>
      <c r="D1866" s="44">
        <v>0.1</v>
      </c>
      <c r="E1866" s="44">
        <v>19.98</v>
      </c>
      <c r="F1866" s="44">
        <v>4</v>
      </c>
      <c r="G1866" s="44">
        <v>0.68</v>
      </c>
      <c r="H1866" s="44">
        <v>-20.25</v>
      </c>
      <c r="I1866" s="49">
        <f>IF(Table2[[#This Row],[Order Priority]]=Introduction!$B$42,1,0)</f>
        <v>0</v>
      </c>
      <c r="J1866" s="49">
        <f>IF(Table2[[#This Row],[Order Priority]]=Introduction!$B$43,1,0)</f>
        <v>0</v>
      </c>
      <c r="K1866" s="49">
        <f>IF(Table2[[#This Row],[Order Priority]]=Introduction!$B$44,1,0)</f>
        <v>0</v>
      </c>
      <c r="L1866" s="49">
        <f>IF(Table2[[#This Row],[Order Priority]]=Introduction!$B$45,1,0)</f>
        <v>1</v>
      </c>
      <c r="M1866" s="49">
        <f>IF(Table2[[#This Row],[Ship Mode]]=Introduction!$C$42,1,0)</f>
        <v>0</v>
      </c>
      <c r="N1866" s="48">
        <f>IF(Table2[[#This Row],[Ship Mode]]=Introduction!$C$44,1,0)</f>
        <v>1</v>
      </c>
      <c r="O1866" s="48">
        <f>IF(Table2[[#This Row],[Customer Segment]]=Introduction!$D$45,1,0)</f>
        <v>0</v>
      </c>
      <c r="P1866" s="48">
        <f>IF(Table2[[#This Row],[Customer Segment]]=Introduction!$D$42,1,0)</f>
        <v>1</v>
      </c>
      <c r="Q1866" s="48">
        <f>IF(Table2[[#This Row],[Customer Segment]]=Introduction!$D$44,1,0)</f>
        <v>0</v>
      </c>
      <c r="R1866" s="41">
        <v>1233.32</v>
      </c>
      <c r="S18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customFormat="1" x14ac:dyDescent="0.2">
      <c r="A1867" s="1" t="s">
        <v>92</v>
      </c>
      <c r="B1867" s="1" t="s">
        <v>14</v>
      </c>
      <c r="C1867" s="1" t="s">
        <v>15</v>
      </c>
      <c r="D1867" s="46">
        <v>0.09</v>
      </c>
      <c r="E1867" s="46">
        <v>2.88</v>
      </c>
      <c r="F1867" s="46">
        <v>1.49</v>
      </c>
      <c r="G1867" s="46">
        <v>0.36</v>
      </c>
      <c r="H1867" s="46">
        <v>-3.3809999999999998</v>
      </c>
      <c r="I1867" s="49">
        <f>IF(Table2[[#This Row],[Order Priority]]=Introduction!$B$42,1,0)</f>
        <v>0</v>
      </c>
      <c r="J1867" s="49">
        <f>IF(Table2[[#This Row],[Order Priority]]=Introduction!$B$43,1,0)</f>
        <v>0</v>
      </c>
      <c r="K1867" s="49">
        <f>IF(Table2[[#This Row],[Order Priority]]=Introduction!$B$44,1,0)</f>
        <v>0</v>
      </c>
      <c r="L1867" s="49">
        <f>IF(Table2[[#This Row],[Order Priority]]=Introduction!$B$45,1,0)</f>
        <v>1</v>
      </c>
      <c r="M1867" s="49">
        <f>IF(Table2[[#This Row],[Ship Mode]]=Introduction!$C$42,1,0)</f>
        <v>0</v>
      </c>
      <c r="N1867" s="48">
        <f>IF(Table2[[#This Row],[Ship Mode]]=Introduction!$C$44,1,0)</f>
        <v>1</v>
      </c>
      <c r="O1867" s="48">
        <f>IF(Table2[[#This Row],[Customer Segment]]=Introduction!$D$45,1,0)</f>
        <v>0</v>
      </c>
      <c r="P1867" s="48">
        <f>IF(Table2[[#This Row],[Customer Segment]]=Introduction!$D$42,1,0)</f>
        <v>1</v>
      </c>
      <c r="Q1867" s="48">
        <f>IF(Table2[[#This Row],[Customer Segment]]=Introduction!$D$44,1,0)</f>
        <v>0</v>
      </c>
      <c r="R1867" s="38">
        <v>47.31</v>
      </c>
      <c r="S18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customFormat="1" x14ac:dyDescent="0.2">
      <c r="A1868" s="1" t="s">
        <v>92</v>
      </c>
      <c r="B1868" s="1" t="s">
        <v>14</v>
      </c>
      <c r="C1868" s="1" t="s">
        <v>15</v>
      </c>
      <c r="D1868" s="44">
        <v>0.09</v>
      </c>
      <c r="E1868" s="44">
        <v>2.88</v>
      </c>
      <c r="F1868" s="44">
        <v>1.49</v>
      </c>
      <c r="G1868" s="44">
        <v>0.36</v>
      </c>
      <c r="H1868" s="44">
        <v>-2.7048000000000001</v>
      </c>
      <c r="I1868" s="49">
        <f>IF(Table2[[#This Row],[Order Priority]]=Introduction!$B$42,1,0)</f>
        <v>0</v>
      </c>
      <c r="J1868" s="49">
        <f>IF(Table2[[#This Row],[Order Priority]]=Introduction!$B$43,1,0)</f>
        <v>0</v>
      </c>
      <c r="K1868" s="49">
        <f>IF(Table2[[#This Row],[Order Priority]]=Introduction!$B$44,1,0)</f>
        <v>0</v>
      </c>
      <c r="L1868" s="49">
        <f>IF(Table2[[#This Row],[Order Priority]]=Introduction!$B$45,1,0)</f>
        <v>1</v>
      </c>
      <c r="M1868" s="49">
        <f>IF(Table2[[#This Row],[Ship Mode]]=Introduction!$C$42,1,0)</f>
        <v>0</v>
      </c>
      <c r="N1868" s="48">
        <f>IF(Table2[[#This Row],[Ship Mode]]=Introduction!$C$44,1,0)</f>
        <v>1</v>
      </c>
      <c r="O1868" s="48">
        <f>IF(Table2[[#This Row],[Customer Segment]]=Introduction!$D$45,1,0)</f>
        <v>0</v>
      </c>
      <c r="P1868" s="48">
        <f>IF(Table2[[#This Row],[Customer Segment]]=Introduction!$D$42,1,0)</f>
        <v>1</v>
      </c>
      <c r="Q1868" s="48">
        <f>IF(Table2[[#This Row],[Customer Segment]]=Introduction!$D$44,1,0)</f>
        <v>0</v>
      </c>
      <c r="R1868" s="41">
        <v>11.13</v>
      </c>
      <c r="S18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customFormat="1" x14ac:dyDescent="0.2">
      <c r="A1869" s="1" t="s">
        <v>92</v>
      </c>
      <c r="B1869" s="1" t="s">
        <v>63</v>
      </c>
      <c r="C1869" s="1" t="s">
        <v>3</v>
      </c>
      <c r="D1869" s="46">
        <v>0.02</v>
      </c>
      <c r="E1869" s="46">
        <v>150.97999999999999</v>
      </c>
      <c r="F1869" s="46">
        <v>13.99</v>
      </c>
      <c r="G1869" s="46">
        <v>0.38</v>
      </c>
      <c r="H1869" s="46">
        <v>26.1</v>
      </c>
      <c r="I1869" s="49">
        <f>IF(Table2[[#This Row],[Order Priority]]=Introduction!$B$42,1,0)</f>
        <v>0</v>
      </c>
      <c r="J1869" s="49">
        <f>IF(Table2[[#This Row],[Order Priority]]=Introduction!$B$43,1,0)</f>
        <v>0</v>
      </c>
      <c r="K1869" s="49">
        <f>IF(Table2[[#This Row],[Order Priority]]=Introduction!$B$44,1,0)</f>
        <v>0</v>
      </c>
      <c r="L1869" s="49">
        <f>IF(Table2[[#This Row],[Order Priority]]=Introduction!$B$45,1,0)</f>
        <v>1</v>
      </c>
      <c r="M1869" s="49">
        <f>IF(Table2[[#This Row],[Ship Mode]]=Introduction!$C$42,1,0)</f>
        <v>0</v>
      </c>
      <c r="N1869" s="48">
        <f>IF(Table2[[#This Row],[Ship Mode]]=Introduction!$C$44,1,0)</f>
        <v>0</v>
      </c>
      <c r="O1869" s="48">
        <f>IF(Table2[[#This Row],[Customer Segment]]=Introduction!$D$45,1,0)</f>
        <v>1</v>
      </c>
      <c r="P1869" s="48">
        <f>IF(Table2[[#This Row],[Customer Segment]]=Introduction!$D$42,1,0)</f>
        <v>0</v>
      </c>
      <c r="Q1869" s="48">
        <f>IF(Table2[[#This Row],[Customer Segment]]=Introduction!$D$44,1,0)</f>
        <v>0</v>
      </c>
      <c r="R1869" s="38">
        <v>480.37</v>
      </c>
      <c r="S18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customFormat="1" x14ac:dyDescent="0.2">
      <c r="A1870" s="1" t="s">
        <v>92</v>
      </c>
      <c r="B1870" s="1" t="s">
        <v>14</v>
      </c>
      <c r="C1870" s="1" t="s">
        <v>3</v>
      </c>
      <c r="D1870" s="44">
        <v>0.1</v>
      </c>
      <c r="E1870" s="44">
        <v>5.43</v>
      </c>
      <c r="F1870" s="44">
        <v>0.95</v>
      </c>
      <c r="G1870" s="44">
        <v>0.36</v>
      </c>
      <c r="H1870" s="44">
        <v>-2.58</v>
      </c>
      <c r="I1870" s="49">
        <f>IF(Table2[[#This Row],[Order Priority]]=Introduction!$B$42,1,0)</f>
        <v>0</v>
      </c>
      <c r="J1870" s="49">
        <f>IF(Table2[[#This Row],[Order Priority]]=Introduction!$B$43,1,0)</f>
        <v>0</v>
      </c>
      <c r="K1870" s="49">
        <f>IF(Table2[[#This Row],[Order Priority]]=Introduction!$B$44,1,0)</f>
        <v>0</v>
      </c>
      <c r="L1870" s="49">
        <f>IF(Table2[[#This Row],[Order Priority]]=Introduction!$B$45,1,0)</f>
        <v>1</v>
      </c>
      <c r="M1870" s="49">
        <f>IF(Table2[[#This Row],[Ship Mode]]=Introduction!$C$42,1,0)</f>
        <v>0</v>
      </c>
      <c r="N1870" s="48">
        <f>IF(Table2[[#This Row],[Ship Mode]]=Introduction!$C$44,1,0)</f>
        <v>1</v>
      </c>
      <c r="O1870" s="48">
        <f>IF(Table2[[#This Row],[Customer Segment]]=Introduction!$D$45,1,0)</f>
        <v>1</v>
      </c>
      <c r="P1870" s="48">
        <f>IF(Table2[[#This Row],[Customer Segment]]=Introduction!$D$42,1,0)</f>
        <v>0</v>
      </c>
      <c r="Q1870" s="48">
        <f>IF(Table2[[#This Row],[Customer Segment]]=Introduction!$D$44,1,0)</f>
        <v>0</v>
      </c>
      <c r="R1870" s="41">
        <v>5.76</v>
      </c>
      <c r="S18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customFormat="1" x14ac:dyDescent="0.2">
      <c r="A1871" s="1" t="s">
        <v>92</v>
      </c>
      <c r="B1871" s="1" t="s">
        <v>2</v>
      </c>
      <c r="C1871" s="1" t="s">
        <v>3</v>
      </c>
      <c r="D1871" s="46">
        <v>0.01</v>
      </c>
      <c r="E1871" s="46">
        <v>179.29</v>
      </c>
      <c r="F1871" s="46">
        <v>29.21</v>
      </c>
      <c r="G1871" s="46">
        <v>0.74</v>
      </c>
      <c r="H1871" s="46">
        <v>2800.12</v>
      </c>
      <c r="I1871" s="49">
        <f>IF(Table2[[#This Row],[Order Priority]]=Introduction!$B$42,1,0)</f>
        <v>0</v>
      </c>
      <c r="J1871" s="49">
        <f>IF(Table2[[#This Row],[Order Priority]]=Introduction!$B$43,1,0)</f>
        <v>0</v>
      </c>
      <c r="K1871" s="49">
        <f>IF(Table2[[#This Row],[Order Priority]]=Introduction!$B$44,1,0)</f>
        <v>0</v>
      </c>
      <c r="L1871" s="49">
        <f>IF(Table2[[#This Row],[Order Priority]]=Introduction!$B$45,1,0)</f>
        <v>1</v>
      </c>
      <c r="M1871" s="49">
        <f>IF(Table2[[#This Row],[Ship Mode]]=Introduction!$C$42,1,0)</f>
        <v>1</v>
      </c>
      <c r="N1871" s="48">
        <f>IF(Table2[[#This Row],[Ship Mode]]=Introduction!$C$44,1,0)</f>
        <v>0</v>
      </c>
      <c r="O1871" s="48">
        <f>IF(Table2[[#This Row],[Customer Segment]]=Introduction!$D$45,1,0)</f>
        <v>1</v>
      </c>
      <c r="P1871" s="48">
        <f>IF(Table2[[#This Row],[Customer Segment]]=Introduction!$D$42,1,0)</f>
        <v>0</v>
      </c>
      <c r="Q1871" s="48">
        <f>IF(Table2[[#This Row],[Customer Segment]]=Introduction!$D$44,1,0)</f>
        <v>0</v>
      </c>
      <c r="R1871" s="38">
        <v>3112.13</v>
      </c>
      <c r="S18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customFormat="1" x14ac:dyDescent="0.2">
      <c r="A1872" s="1" t="s">
        <v>13</v>
      </c>
      <c r="B1872" s="1" t="s">
        <v>2</v>
      </c>
      <c r="C1872" s="1" t="s">
        <v>3</v>
      </c>
      <c r="D1872" s="44">
        <v>0.09</v>
      </c>
      <c r="E1872" s="44">
        <v>200.98</v>
      </c>
      <c r="F1872" s="44">
        <v>55.96</v>
      </c>
      <c r="G1872" s="44">
        <v>0.75</v>
      </c>
      <c r="H1872" s="44">
        <v>-512.87199999999996</v>
      </c>
      <c r="I1872" s="49">
        <f>IF(Table2[[#This Row],[Order Priority]]=Introduction!$B$42,1,0)</f>
        <v>0</v>
      </c>
      <c r="J1872" s="49">
        <f>IF(Table2[[#This Row],[Order Priority]]=Introduction!$B$43,1,0)</f>
        <v>1</v>
      </c>
      <c r="K1872" s="49">
        <f>IF(Table2[[#This Row],[Order Priority]]=Introduction!$B$44,1,0)</f>
        <v>0</v>
      </c>
      <c r="L1872" s="49">
        <f>IF(Table2[[#This Row],[Order Priority]]=Introduction!$B$45,1,0)</f>
        <v>0</v>
      </c>
      <c r="M1872" s="49">
        <f>IF(Table2[[#This Row],[Ship Mode]]=Introduction!$C$42,1,0)</f>
        <v>1</v>
      </c>
      <c r="N1872" s="48">
        <f>IF(Table2[[#This Row],[Ship Mode]]=Introduction!$C$44,1,0)</f>
        <v>0</v>
      </c>
      <c r="O1872" s="48">
        <f>IF(Table2[[#This Row],[Customer Segment]]=Introduction!$D$45,1,0)</f>
        <v>1</v>
      </c>
      <c r="P1872" s="48">
        <f>IF(Table2[[#This Row],[Customer Segment]]=Introduction!$D$42,1,0)</f>
        <v>0</v>
      </c>
      <c r="Q1872" s="48">
        <f>IF(Table2[[#This Row],[Customer Segment]]=Introduction!$D$44,1,0)</f>
        <v>0</v>
      </c>
      <c r="R1872" s="41">
        <v>1766.68</v>
      </c>
      <c r="S18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customFormat="1" x14ac:dyDescent="0.2">
      <c r="A1873" s="1" t="s">
        <v>13</v>
      </c>
      <c r="B1873" s="1" t="s">
        <v>14</v>
      </c>
      <c r="C1873" s="1" t="s">
        <v>3</v>
      </c>
      <c r="D1873" s="46">
        <v>0.09</v>
      </c>
      <c r="E1873" s="46">
        <v>2.78</v>
      </c>
      <c r="F1873" s="46">
        <v>0.97</v>
      </c>
      <c r="G1873" s="46">
        <v>0.59</v>
      </c>
      <c r="H1873" s="46">
        <v>-3.7839999999999998</v>
      </c>
      <c r="I1873" s="49">
        <f>IF(Table2[[#This Row],[Order Priority]]=Introduction!$B$42,1,0)</f>
        <v>0</v>
      </c>
      <c r="J1873" s="49">
        <f>IF(Table2[[#This Row],[Order Priority]]=Introduction!$B$43,1,0)</f>
        <v>1</v>
      </c>
      <c r="K1873" s="49">
        <f>IF(Table2[[#This Row],[Order Priority]]=Introduction!$B$44,1,0)</f>
        <v>0</v>
      </c>
      <c r="L1873" s="49">
        <f>IF(Table2[[#This Row],[Order Priority]]=Introduction!$B$45,1,0)</f>
        <v>0</v>
      </c>
      <c r="M1873" s="49">
        <f>IF(Table2[[#This Row],[Ship Mode]]=Introduction!$C$42,1,0)</f>
        <v>0</v>
      </c>
      <c r="N1873" s="48">
        <f>IF(Table2[[#This Row],[Ship Mode]]=Introduction!$C$44,1,0)</f>
        <v>1</v>
      </c>
      <c r="O1873" s="48">
        <f>IF(Table2[[#This Row],[Customer Segment]]=Introduction!$D$45,1,0)</f>
        <v>1</v>
      </c>
      <c r="P1873" s="48">
        <f>IF(Table2[[#This Row],[Customer Segment]]=Introduction!$D$42,1,0)</f>
        <v>0</v>
      </c>
      <c r="Q1873" s="48">
        <f>IF(Table2[[#This Row],[Customer Segment]]=Introduction!$D$44,1,0)</f>
        <v>0</v>
      </c>
      <c r="R1873" s="38">
        <v>29.02</v>
      </c>
      <c r="S18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customFormat="1" x14ac:dyDescent="0.2">
      <c r="A1874" s="1" t="s">
        <v>13</v>
      </c>
      <c r="B1874" s="1" t="s">
        <v>2</v>
      </c>
      <c r="C1874" s="1" t="s">
        <v>3</v>
      </c>
      <c r="D1874" s="44">
        <v>0.06</v>
      </c>
      <c r="E1874" s="44">
        <v>180.98</v>
      </c>
      <c r="F1874" s="44">
        <v>26.2</v>
      </c>
      <c r="G1874" s="44">
        <v>0.59</v>
      </c>
      <c r="H1874" s="44">
        <v>-122.235</v>
      </c>
      <c r="I1874" s="49">
        <f>IF(Table2[[#This Row],[Order Priority]]=Introduction!$B$42,1,0)</f>
        <v>0</v>
      </c>
      <c r="J1874" s="49">
        <f>IF(Table2[[#This Row],[Order Priority]]=Introduction!$B$43,1,0)</f>
        <v>1</v>
      </c>
      <c r="K1874" s="49">
        <f>IF(Table2[[#This Row],[Order Priority]]=Introduction!$B$44,1,0)</f>
        <v>0</v>
      </c>
      <c r="L1874" s="49">
        <f>IF(Table2[[#This Row],[Order Priority]]=Introduction!$B$45,1,0)</f>
        <v>0</v>
      </c>
      <c r="M1874" s="49">
        <f>IF(Table2[[#This Row],[Ship Mode]]=Introduction!$C$42,1,0)</f>
        <v>1</v>
      </c>
      <c r="N1874" s="48">
        <f>IF(Table2[[#This Row],[Ship Mode]]=Introduction!$C$44,1,0)</f>
        <v>0</v>
      </c>
      <c r="O1874" s="48">
        <f>IF(Table2[[#This Row],[Customer Segment]]=Introduction!$D$45,1,0)</f>
        <v>1</v>
      </c>
      <c r="P1874" s="48">
        <f>IF(Table2[[#This Row],[Customer Segment]]=Introduction!$D$42,1,0)</f>
        <v>0</v>
      </c>
      <c r="Q1874" s="48">
        <f>IF(Table2[[#This Row],[Customer Segment]]=Introduction!$D$44,1,0)</f>
        <v>0</v>
      </c>
      <c r="R1874" s="41">
        <v>191.73</v>
      </c>
      <c r="S18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customFormat="1" x14ac:dyDescent="0.2">
      <c r="A1875" s="1" t="s">
        <v>23</v>
      </c>
      <c r="B1875" s="1" t="s">
        <v>14</v>
      </c>
      <c r="C1875" s="1" t="s">
        <v>70</v>
      </c>
      <c r="D1875" s="46">
        <v>0</v>
      </c>
      <c r="E1875" s="46">
        <v>599.99</v>
      </c>
      <c r="F1875" s="46">
        <v>24.49</v>
      </c>
      <c r="G1875" s="46">
        <v>0.44</v>
      </c>
      <c r="H1875" s="46">
        <v>-367.16500000000002</v>
      </c>
      <c r="I1875" s="49">
        <f>IF(Table2[[#This Row],[Order Priority]]=Introduction!$B$42,1,0)</f>
        <v>0</v>
      </c>
      <c r="J1875" s="49">
        <f>IF(Table2[[#This Row],[Order Priority]]=Introduction!$B$43,1,0)</f>
        <v>0</v>
      </c>
      <c r="K1875" s="49">
        <f>IF(Table2[[#This Row],[Order Priority]]=Introduction!$B$44,1,0)</f>
        <v>1</v>
      </c>
      <c r="L1875" s="49">
        <f>IF(Table2[[#This Row],[Order Priority]]=Introduction!$B$45,1,0)</f>
        <v>0</v>
      </c>
      <c r="M1875" s="49">
        <f>IF(Table2[[#This Row],[Ship Mode]]=Introduction!$C$42,1,0)</f>
        <v>0</v>
      </c>
      <c r="N1875" s="48">
        <f>IF(Table2[[#This Row],[Ship Mode]]=Introduction!$C$44,1,0)</f>
        <v>1</v>
      </c>
      <c r="O1875" s="48">
        <f>IF(Table2[[#This Row],[Customer Segment]]=Introduction!$D$45,1,0)</f>
        <v>0</v>
      </c>
      <c r="P1875" s="48">
        <f>IF(Table2[[#This Row],[Customer Segment]]=Introduction!$D$42,1,0)</f>
        <v>0</v>
      </c>
      <c r="Q1875" s="48">
        <f>IF(Table2[[#This Row],[Customer Segment]]=Introduction!$D$44,1,0)</f>
        <v>0</v>
      </c>
      <c r="R1875" s="38">
        <v>11015.82</v>
      </c>
      <c r="S18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customFormat="1" x14ac:dyDescent="0.2">
      <c r="A1876" s="1" t="s">
        <v>23</v>
      </c>
      <c r="B1876" s="1" t="s">
        <v>14</v>
      </c>
      <c r="C1876" s="1" t="s">
        <v>70</v>
      </c>
      <c r="D1876" s="44">
        <v>7.0000000000000007E-2</v>
      </c>
      <c r="E1876" s="44">
        <v>3.28</v>
      </c>
      <c r="F1876" s="44">
        <v>3.97</v>
      </c>
      <c r="G1876" s="44">
        <v>0.56000000000000005</v>
      </c>
      <c r="H1876" s="44">
        <v>-22.175999999999998</v>
      </c>
      <c r="I1876" s="49">
        <f>IF(Table2[[#This Row],[Order Priority]]=Introduction!$B$42,1,0)</f>
        <v>0</v>
      </c>
      <c r="J1876" s="49">
        <f>IF(Table2[[#This Row],[Order Priority]]=Introduction!$B$43,1,0)</f>
        <v>0</v>
      </c>
      <c r="K1876" s="49">
        <f>IF(Table2[[#This Row],[Order Priority]]=Introduction!$B$44,1,0)</f>
        <v>1</v>
      </c>
      <c r="L1876" s="49">
        <f>IF(Table2[[#This Row],[Order Priority]]=Introduction!$B$45,1,0)</f>
        <v>0</v>
      </c>
      <c r="M1876" s="49">
        <f>IF(Table2[[#This Row],[Ship Mode]]=Introduction!$C$42,1,0)</f>
        <v>0</v>
      </c>
      <c r="N1876" s="48">
        <f>IF(Table2[[#This Row],[Ship Mode]]=Introduction!$C$44,1,0)</f>
        <v>1</v>
      </c>
      <c r="O1876" s="48">
        <f>IF(Table2[[#This Row],[Customer Segment]]=Introduction!$D$45,1,0)</f>
        <v>0</v>
      </c>
      <c r="P1876" s="48">
        <f>IF(Table2[[#This Row],[Customer Segment]]=Introduction!$D$42,1,0)</f>
        <v>0</v>
      </c>
      <c r="Q1876" s="48">
        <f>IF(Table2[[#This Row],[Customer Segment]]=Introduction!$D$44,1,0)</f>
        <v>0</v>
      </c>
      <c r="R1876" s="41">
        <v>14.76</v>
      </c>
      <c r="S18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customFormat="1" x14ac:dyDescent="0.2">
      <c r="A1877" s="1" t="s">
        <v>23</v>
      </c>
      <c r="B1877" s="1" t="s">
        <v>14</v>
      </c>
      <c r="C1877" s="1" t="s">
        <v>70</v>
      </c>
      <c r="D1877" s="46">
        <v>0.02</v>
      </c>
      <c r="E1877" s="46">
        <v>256.99</v>
      </c>
      <c r="F1877" s="46">
        <v>11.25</v>
      </c>
      <c r="G1877" s="46">
        <v>0.51</v>
      </c>
      <c r="H1877" s="46">
        <v>-214.10400000000001</v>
      </c>
      <c r="I1877" s="49">
        <f>IF(Table2[[#This Row],[Order Priority]]=Introduction!$B$42,1,0)</f>
        <v>0</v>
      </c>
      <c r="J1877" s="49">
        <f>IF(Table2[[#This Row],[Order Priority]]=Introduction!$B$43,1,0)</f>
        <v>0</v>
      </c>
      <c r="K1877" s="49">
        <f>IF(Table2[[#This Row],[Order Priority]]=Introduction!$B$44,1,0)</f>
        <v>1</v>
      </c>
      <c r="L1877" s="49">
        <f>IF(Table2[[#This Row],[Order Priority]]=Introduction!$B$45,1,0)</f>
        <v>0</v>
      </c>
      <c r="M1877" s="49">
        <f>IF(Table2[[#This Row],[Ship Mode]]=Introduction!$C$42,1,0)</f>
        <v>0</v>
      </c>
      <c r="N1877" s="48">
        <f>IF(Table2[[#This Row],[Ship Mode]]=Introduction!$C$44,1,0)</f>
        <v>1</v>
      </c>
      <c r="O1877" s="48">
        <f>IF(Table2[[#This Row],[Customer Segment]]=Introduction!$D$45,1,0)</f>
        <v>0</v>
      </c>
      <c r="P1877" s="48">
        <f>IF(Table2[[#This Row],[Customer Segment]]=Introduction!$D$42,1,0)</f>
        <v>0</v>
      </c>
      <c r="Q1877" s="48">
        <f>IF(Table2[[#This Row],[Customer Segment]]=Introduction!$D$44,1,0)</f>
        <v>0</v>
      </c>
      <c r="R1877" s="38">
        <v>808.44</v>
      </c>
      <c r="S18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customFormat="1" x14ac:dyDescent="0.2">
      <c r="A1878" s="1" t="s">
        <v>23</v>
      </c>
      <c r="B1878" s="1" t="s">
        <v>14</v>
      </c>
      <c r="C1878" s="1" t="s">
        <v>70</v>
      </c>
      <c r="D1878" s="44">
        <v>0.01</v>
      </c>
      <c r="E1878" s="44">
        <v>6.48</v>
      </c>
      <c r="F1878" s="44">
        <v>5.14</v>
      </c>
      <c r="G1878" s="44">
        <v>0.37</v>
      </c>
      <c r="H1878" s="44">
        <v>-26.936</v>
      </c>
      <c r="I1878" s="49">
        <f>IF(Table2[[#This Row],[Order Priority]]=Introduction!$B$42,1,0)</f>
        <v>0</v>
      </c>
      <c r="J1878" s="49">
        <f>IF(Table2[[#This Row],[Order Priority]]=Introduction!$B$43,1,0)</f>
        <v>0</v>
      </c>
      <c r="K1878" s="49">
        <f>IF(Table2[[#This Row],[Order Priority]]=Introduction!$B$44,1,0)</f>
        <v>1</v>
      </c>
      <c r="L1878" s="49">
        <f>IF(Table2[[#This Row],[Order Priority]]=Introduction!$B$45,1,0)</f>
        <v>0</v>
      </c>
      <c r="M1878" s="49">
        <f>IF(Table2[[#This Row],[Ship Mode]]=Introduction!$C$42,1,0)</f>
        <v>0</v>
      </c>
      <c r="N1878" s="48">
        <f>IF(Table2[[#This Row],[Ship Mode]]=Introduction!$C$44,1,0)</f>
        <v>1</v>
      </c>
      <c r="O1878" s="48">
        <f>IF(Table2[[#This Row],[Customer Segment]]=Introduction!$D$45,1,0)</f>
        <v>0</v>
      </c>
      <c r="P1878" s="48">
        <f>IF(Table2[[#This Row],[Customer Segment]]=Introduction!$D$42,1,0)</f>
        <v>0</v>
      </c>
      <c r="Q1878" s="48">
        <f>IF(Table2[[#This Row],[Customer Segment]]=Introduction!$D$44,1,0)</f>
        <v>0</v>
      </c>
      <c r="R1878" s="41">
        <v>67.41</v>
      </c>
      <c r="S18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customFormat="1" x14ac:dyDescent="0.2">
      <c r="A1879" s="1" t="s">
        <v>46</v>
      </c>
      <c r="B1879" s="1" t="s">
        <v>14</v>
      </c>
      <c r="C1879" s="1" t="s">
        <v>47</v>
      </c>
      <c r="D1879" s="46">
        <v>0.09</v>
      </c>
      <c r="E1879" s="46">
        <v>71.37</v>
      </c>
      <c r="F1879" s="46">
        <v>69</v>
      </c>
      <c r="G1879" s="46">
        <v>0.68</v>
      </c>
      <c r="H1879" s="46">
        <v>-1537.1356000000001</v>
      </c>
      <c r="I1879" s="49">
        <f>IF(Table2[[#This Row],[Order Priority]]=Introduction!$B$42,1,0)</f>
        <v>0</v>
      </c>
      <c r="J1879" s="49">
        <f>IF(Table2[[#This Row],[Order Priority]]=Introduction!$B$43,1,0)</f>
        <v>0</v>
      </c>
      <c r="K1879" s="49">
        <f>IF(Table2[[#This Row],[Order Priority]]=Introduction!$B$44,1,0)</f>
        <v>0</v>
      </c>
      <c r="L1879" s="49">
        <f>IF(Table2[[#This Row],[Order Priority]]=Introduction!$B$45,1,0)</f>
        <v>0</v>
      </c>
      <c r="M1879" s="49">
        <f>IF(Table2[[#This Row],[Ship Mode]]=Introduction!$C$42,1,0)</f>
        <v>0</v>
      </c>
      <c r="N1879" s="48">
        <f>IF(Table2[[#This Row],[Ship Mode]]=Introduction!$C$44,1,0)</f>
        <v>1</v>
      </c>
      <c r="O1879" s="48">
        <f>IF(Table2[[#This Row],[Customer Segment]]=Introduction!$D$45,1,0)</f>
        <v>0</v>
      </c>
      <c r="P1879" s="48">
        <f>IF(Table2[[#This Row],[Customer Segment]]=Introduction!$D$42,1,0)</f>
        <v>0</v>
      </c>
      <c r="Q1879" s="48">
        <f>IF(Table2[[#This Row],[Customer Segment]]=Introduction!$D$44,1,0)</f>
        <v>1</v>
      </c>
      <c r="R1879" s="38">
        <v>1302.98</v>
      </c>
      <c r="S18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customFormat="1" x14ac:dyDescent="0.2">
      <c r="A1880" s="1" t="s">
        <v>23</v>
      </c>
      <c r="B1880" s="1" t="s">
        <v>14</v>
      </c>
      <c r="C1880" s="1" t="s">
        <v>70</v>
      </c>
      <c r="D1880" s="44">
        <v>0.09</v>
      </c>
      <c r="E1880" s="44">
        <v>20.99</v>
      </c>
      <c r="F1880" s="44">
        <v>2.5</v>
      </c>
      <c r="G1880" s="44">
        <v>0.81</v>
      </c>
      <c r="H1880" s="44">
        <v>-136.12200000000001</v>
      </c>
      <c r="I1880" s="49">
        <f>IF(Table2[[#This Row],[Order Priority]]=Introduction!$B$42,1,0)</f>
        <v>0</v>
      </c>
      <c r="J1880" s="49">
        <f>IF(Table2[[#This Row],[Order Priority]]=Introduction!$B$43,1,0)</f>
        <v>0</v>
      </c>
      <c r="K1880" s="49">
        <f>IF(Table2[[#This Row],[Order Priority]]=Introduction!$B$44,1,0)</f>
        <v>1</v>
      </c>
      <c r="L1880" s="49">
        <f>IF(Table2[[#This Row],[Order Priority]]=Introduction!$B$45,1,0)</f>
        <v>0</v>
      </c>
      <c r="M1880" s="49">
        <f>IF(Table2[[#This Row],[Ship Mode]]=Introduction!$C$42,1,0)</f>
        <v>0</v>
      </c>
      <c r="N1880" s="48">
        <f>IF(Table2[[#This Row],[Ship Mode]]=Introduction!$C$44,1,0)</f>
        <v>1</v>
      </c>
      <c r="O1880" s="48">
        <f>IF(Table2[[#This Row],[Customer Segment]]=Introduction!$D$45,1,0)</f>
        <v>0</v>
      </c>
      <c r="P1880" s="48">
        <f>IF(Table2[[#This Row],[Customer Segment]]=Introduction!$D$42,1,0)</f>
        <v>0</v>
      </c>
      <c r="Q1880" s="48">
        <f>IF(Table2[[#This Row],[Customer Segment]]=Introduction!$D$44,1,0)</f>
        <v>0</v>
      </c>
      <c r="R1880" s="41">
        <v>100.11</v>
      </c>
      <c r="S18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customFormat="1" x14ac:dyDescent="0.2">
      <c r="A1881" s="1" t="s">
        <v>23</v>
      </c>
      <c r="B1881" s="1" t="s">
        <v>14</v>
      </c>
      <c r="C1881" s="1" t="s">
        <v>15</v>
      </c>
      <c r="D1881" s="46">
        <v>0</v>
      </c>
      <c r="E1881" s="46">
        <v>8.74</v>
      </c>
      <c r="F1881" s="46">
        <v>8.2899999999999991</v>
      </c>
      <c r="G1881" s="46">
        <v>0.38</v>
      </c>
      <c r="H1881" s="46">
        <v>-79.400000000000006</v>
      </c>
      <c r="I1881" s="49">
        <f>IF(Table2[[#This Row],[Order Priority]]=Introduction!$B$42,1,0)</f>
        <v>0</v>
      </c>
      <c r="J1881" s="49">
        <f>IF(Table2[[#This Row],[Order Priority]]=Introduction!$B$43,1,0)</f>
        <v>0</v>
      </c>
      <c r="K1881" s="49">
        <f>IF(Table2[[#This Row],[Order Priority]]=Introduction!$B$44,1,0)</f>
        <v>1</v>
      </c>
      <c r="L1881" s="49">
        <f>IF(Table2[[#This Row],[Order Priority]]=Introduction!$B$45,1,0)</f>
        <v>0</v>
      </c>
      <c r="M1881" s="49">
        <f>IF(Table2[[#This Row],[Ship Mode]]=Introduction!$C$42,1,0)</f>
        <v>0</v>
      </c>
      <c r="N1881" s="48">
        <f>IF(Table2[[#This Row],[Ship Mode]]=Introduction!$C$44,1,0)</f>
        <v>1</v>
      </c>
      <c r="O1881" s="48">
        <f>IF(Table2[[#This Row],[Customer Segment]]=Introduction!$D$45,1,0)</f>
        <v>0</v>
      </c>
      <c r="P1881" s="48">
        <f>IF(Table2[[#This Row],[Customer Segment]]=Introduction!$D$42,1,0)</f>
        <v>1</v>
      </c>
      <c r="Q1881" s="48">
        <f>IF(Table2[[#This Row],[Customer Segment]]=Introduction!$D$44,1,0)</f>
        <v>0</v>
      </c>
      <c r="R1881" s="38">
        <v>131.62</v>
      </c>
      <c r="S18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customFormat="1" x14ac:dyDescent="0.2">
      <c r="A1882" s="1" t="s">
        <v>46</v>
      </c>
      <c r="B1882" s="1" t="s">
        <v>14</v>
      </c>
      <c r="C1882" s="1" t="s">
        <v>70</v>
      </c>
      <c r="D1882" s="44">
        <v>0.04</v>
      </c>
      <c r="E1882" s="44">
        <v>10.64</v>
      </c>
      <c r="F1882" s="44">
        <v>5.16</v>
      </c>
      <c r="G1882" s="44">
        <v>0.56999999999999995</v>
      </c>
      <c r="H1882" s="44">
        <v>24.096</v>
      </c>
      <c r="I1882" s="49">
        <f>IF(Table2[[#This Row],[Order Priority]]=Introduction!$B$42,1,0)</f>
        <v>0</v>
      </c>
      <c r="J1882" s="49">
        <f>IF(Table2[[#This Row],[Order Priority]]=Introduction!$B$43,1,0)</f>
        <v>0</v>
      </c>
      <c r="K1882" s="49">
        <f>IF(Table2[[#This Row],[Order Priority]]=Introduction!$B$44,1,0)</f>
        <v>0</v>
      </c>
      <c r="L1882" s="49">
        <f>IF(Table2[[#This Row],[Order Priority]]=Introduction!$B$45,1,0)</f>
        <v>0</v>
      </c>
      <c r="M1882" s="49">
        <f>IF(Table2[[#This Row],[Ship Mode]]=Introduction!$C$42,1,0)</f>
        <v>0</v>
      </c>
      <c r="N1882" s="48">
        <f>IF(Table2[[#This Row],[Ship Mode]]=Introduction!$C$44,1,0)</f>
        <v>1</v>
      </c>
      <c r="O1882" s="48">
        <f>IF(Table2[[#This Row],[Customer Segment]]=Introduction!$D$45,1,0)</f>
        <v>0</v>
      </c>
      <c r="P1882" s="48">
        <f>IF(Table2[[#This Row],[Customer Segment]]=Introduction!$D$42,1,0)</f>
        <v>0</v>
      </c>
      <c r="Q1882" s="48">
        <f>IF(Table2[[#This Row],[Customer Segment]]=Introduction!$D$44,1,0)</f>
        <v>0</v>
      </c>
      <c r="R1882" s="41">
        <v>66.900000000000006</v>
      </c>
      <c r="S18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customFormat="1" x14ac:dyDescent="0.2">
      <c r="A1883" s="1" t="s">
        <v>46</v>
      </c>
      <c r="B1883" s="1" t="s">
        <v>63</v>
      </c>
      <c r="C1883" s="1" t="s">
        <v>70</v>
      </c>
      <c r="D1883" s="46">
        <v>0.03</v>
      </c>
      <c r="E1883" s="46">
        <v>2.78</v>
      </c>
      <c r="F1883" s="46">
        <v>1.34</v>
      </c>
      <c r="G1883" s="46">
        <v>0.45</v>
      </c>
      <c r="H1883" s="46">
        <v>6.9720000000000004</v>
      </c>
      <c r="I1883" s="49">
        <f>IF(Table2[[#This Row],[Order Priority]]=Introduction!$B$42,1,0)</f>
        <v>0</v>
      </c>
      <c r="J1883" s="49">
        <f>IF(Table2[[#This Row],[Order Priority]]=Introduction!$B$43,1,0)</f>
        <v>0</v>
      </c>
      <c r="K1883" s="49">
        <f>IF(Table2[[#This Row],[Order Priority]]=Introduction!$B$44,1,0)</f>
        <v>0</v>
      </c>
      <c r="L1883" s="49">
        <f>IF(Table2[[#This Row],[Order Priority]]=Introduction!$B$45,1,0)</f>
        <v>0</v>
      </c>
      <c r="M1883" s="49">
        <f>IF(Table2[[#This Row],[Ship Mode]]=Introduction!$C$42,1,0)</f>
        <v>0</v>
      </c>
      <c r="N1883" s="48">
        <f>IF(Table2[[#This Row],[Ship Mode]]=Introduction!$C$44,1,0)</f>
        <v>0</v>
      </c>
      <c r="O1883" s="48">
        <f>IF(Table2[[#This Row],[Customer Segment]]=Introduction!$D$45,1,0)</f>
        <v>0</v>
      </c>
      <c r="P1883" s="48">
        <f>IF(Table2[[#This Row],[Customer Segment]]=Introduction!$D$42,1,0)</f>
        <v>0</v>
      </c>
      <c r="Q1883" s="48">
        <f>IF(Table2[[#This Row],[Customer Segment]]=Introduction!$D$44,1,0)</f>
        <v>0</v>
      </c>
      <c r="R1883" s="38">
        <v>43.13</v>
      </c>
      <c r="S18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customFormat="1" x14ac:dyDescent="0.2">
      <c r="A1884" s="1" t="s">
        <v>46</v>
      </c>
      <c r="B1884" s="1" t="s">
        <v>14</v>
      </c>
      <c r="C1884" s="1" t="s">
        <v>3</v>
      </c>
      <c r="D1884" s="44">
        <v>0.01</v>
      </c>
      <c r="E1884" s="44">
        <v>7.1</v>
      </c>
      <c r="F1884" s="44">
        <v>6.05</v>
      </c>
      <c r="G1884" s="44">
        <v>0.39</v>
      </c>
      <c r="H1884" s="44">
        <v>-39.186250000000001</v>
      </c>
      <c r="I1884" s="49">
        <f>IF(Table2[[#This Row],[Order Priority]]=Introduction!$B$42,1,0)</f>
        <v>0</v>
      </c>
      <c r="J1884" s="49">
        <f>IF(Table2[[#This Row],[Order Priority]]=Introduction!$B$43,1,0)</f>
        <v>0</v>
      </c>
      <c r="K1884" s="49">
        <f>IF(Table2[[#This Row],[Order Priority]]=Introduction!$B$44,1,0)</f>
        <v>0</v>
      </c>
      <c r="L1884" s="49">
        <f>IF(Table2[[#This Row],[Order Priority]]=Introduction!$B$45,1,0)</f>
        <v>0</v>
      </c>
      <c r="M1884" s="49">
        <f>IF(Table2[[#This Row],[Ship Mode]]=Introduction!$C$42,1,0)</f>
        <v>0</v>
      </c>
      <c r="N1884" s="48">
        <f>IF(Table2[[#This Row],[Ship Mode]]=Introduction!$C$44,1,0)</f>
        <v>1</v>
      </c>
      <c r="O1884" s="48">
        <f>IF(Table2[[#This Row],[Customer Segment]]=Introduction!$D$45,1,0)</f>
        <v>1</v>
      </c>
      <c r="P1884" s="48">
        <f>IF(Table2[[#This Row],[Customer Segment]]=Introduction!$D$42,1,0)</f>
        <v>0</v>
      </c>
      <c r="Q1884" s="48">
        <f>IF(Table2[[#This Row],[Customer Segment]]=Introduction!$D$44,1,0)</f>
        <v>0</v>
      </c>
      <c r="R1884" s="41">
        <v>133.19</v>
      </c>
      <c r="S18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customFormat="1" x14ac:dyDescent="0.2">
      <c r="A1885" s="1" t="s">
        <v>46</v>
      </c>
      <c r="B1885" s="1" t="s">
        <v>14</v>
      </c>
      <c r="C1885" s="1" t="s">
        <v>3</v>
      </c>
      <c r="D1885" s="46">
        <v>0.05</v>
      </c>
      <c r="E1885" s="46">
        <v>18.97</v>
      </c>
      <c r="F1885" s="46">
        <v>9.0299999999999994</v>
      </c>
      <c r="G1885" s="46">
        <v>0.37</v>
      </c>
      <c r="H1885" s="46">
        <v>-1.89</v>
      </c>
      <c r="I1885" s="49">
        <f>IF(Table2[[#This Row],[Order Priority]]=Introduction!$B$42,1,0)</f>
        <v>0</v>
      </c>
      <c r="J1885" s="49">
        <f>IF(Table2[[#This Row],[Order Priority]]=Introduction!$B$43,1,0)</f>
        <v>0</v>
      </c>
      <c r="K1885" s="49">
        <f>IF(Table2[[#This Row],[Order Priority]]=Introduction!$B$44,1,0)</f>
        <v>0</v>
      </c>
      <c r="L1885" s="49">
        <f>IF(Table2[[#This Row],[Order Priority]]=Introduction!$B$45,1,0)</f>
        <v>0</v>
      </c>
      <c r="M1885" s="49">
        <f>IF(Table2[[#This Row],[Ship Mode]]=Introduction!$C$42,1,0)</f>
        <v>0</v>
      </c>
      <c r="N1885" s="48">
        <f>IF(Table2[[#This Row],[Ship Mode]]=Introduction!$C$44,1,0)</f>
        <v>1</v>
      </c>
      <c r="O1885" s="48">
        <f>IF(Table2[[#This Row],[Customer Segment]]=Introduction!$D$45,1,0)</f>
        <v>1</v>
      </c>
      <c r="P1885" s="48">
        <f>IF(Table2[[#This Row],[Customer Segment]]=Introduction!$D$42,1,0)</f>
        <v>0</v>
      </c>
      <c r="Q1885" s="48">
        <f>IF(Table2[[#This Row],[Customer Segment]]=Introduction!$D$44,1,0)</f>
        <v>0</v>
      </c>
      <c r="R1885" s="38">
        <v>97.33</v>
      </c>
      <c r="S18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customFormat="1" x14ac:dyDescent="0.2">
      <c r="A1886" s="1" t="s">
        <v>13</v>
      </c>
      <c r="B1886" s="1" t="s">
        <v>14</v>
      </c>
      <c r="C1886" s="1" t="s">
        <v>3</v>
      </c>
      <c r="D1886" s="44">
        <v>0.04</v>
      </c>
      <c r="E1886" s="44">
        <v>46.89</v>
      </c>
      <c r="F1886" s="44">
        <v>5.0999999999999996</v>
      </c>
      <c r="G1886" s="44">
        <v>0.46</v>
      </c>
      <c r="H1886" s="44">
        <v>87.12</v>
      </c>
      <c r="I1886" s="49">
        <f>IF(Table2[[#This Row],[Order Priority]]=Introduction!$B$42,1,0)</f>
        <v>0</v>
      </c>
      <c r="J1886" s="49">
        <f>IF(Table2[[#This Row],[Order Priority]]=Introduction!$B$43,1,0)</f>
        <v>1</v>
      </c>
      <c r="K1886" s="49">
        <f>IF(Table2[[#This Row],[Order Priority]]=Introduction!$B$44,1,0)</f>
        <v>0</v>
      </c>
      <c r="L1886" s="49">
        <f>IF(Table2[[#This Row],[Order Priority]]=Introduction!$B$45,1,0)</f>
        <v>0</v>
      </c>
      <c r="M1886" s="49">
        <f>IF(Table2[[#This Row],[Ship Mode]]=Introduction!$C$42,1,0)</f>
        <v>0</v>
      </c>
      <c r="N1886" s="48">
        <f>IF(Table2[[#This Row],[Ship Mode]]=Introduction!$C$44,1,0)</f>
        <v>1</v>
      </c>
      <c r="O1886" s="48">
        <f>IF(Table2[[#This Row],[Customer Segment]]=Introduction!$D$45,1,0)</f>
        <v>1</v>
      </c>
      <c r="P1886" s="48">
        <f>IF(Table2[[#This Row],[Customer Segment]]=Introduction!$D$42,1,0)</f>
        <v>0</v>
      </c>
      <c r="Q1886" s="48">
        <f>IF(Table2[[#This Row],[Customer Segment]]=Introduction!$D$44,1,0)</f>
        <v>0</v>
      </c>
      <c r="R1886" s="41">
        <v>182.61</v>
      </c>
      <c r="S18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customFormat="1" x14ac:dyDescent="0.2">
      <c r="A1887" s="1" t="s">
        <v>23</v>
      </c>
      <c r="B1887" s="1" t="s">
        <v>14</v>
      </c>
      <c r="C1887" s="1" t="s">
        <v>15</v>
      </c>
      <c r="D1887" s="46">
        <v>7.0000000000000007E-2</v>
      </c>
      <c r="E1887" s="46">
        <v>17.7</v>
      </c>
      <c r="F1887" s="46">
        <v>9.4700000000000006</v>
      </c>
      <c r="G1887" s="46">
        <v>0.59</v>
      </c>
      <c r="H1887" s="46">
        <v>-243.54400000000001</v>
      </c>
      <c r="I1887" s="49">
        <f>IF(Table2[[#This Row],[Order Priority]]=Introduction!$B$42,1,0)</f>
        <v>0</v>
      </c>
      <c r="J1887" s="49">
        <f>IF(Table2[[#This Row],[Order Priority]]=Introduction!$B$43,1,0)</f>
        <v>0</v>
      </c>
      <c r="K1887" s="49">
        <f>IF(Table2[[#This Row],[Order Priority]]=Introduction!$B$44,1,0)</f>
        <v>1</v>
      </c>
      <c r="L1887" s="49">
        <f>IF(Table2[[#This Row],[Order Priority]]=Introduction!$B$45,1,0)</f>
        <v>0</v>
      </c>
      <c r="M1887" s="49">
        <f>IF(Table2[[#This Row],[Ship Mode]]=Introduction!$C$42,1,0)</f>
        <v>0</v>
      </c>
      <c r="N1887" s="48">
        <f>IF(Table2[[#This Row],[Ship Mode]]=Introduction!$C$44,1,0)</f>
        <v>1</v>
      </c>
      <c r="O1887" s="48">
        <f>IF(Table2[[#This Row],[Customer Segment]]=Introduction!$D$45,1,0)</f>
        <v>0</v>
      </c>
      <c r="P1887" s="48">
        <f>IF(Table2[[#This Row],[Customer Segment]]=Introduction!$D$42,1,0)</f>
        <v>1</v>
      </c>
      <c r="Q1887" s="48">
        <f>IF(Table2[[#This Row],[Customer Segment]]=Introduction!$D$44,1,0)</f>
        <v>0</v>
      </c>
      <c r="R1887" s="38">
        <v>300.67</v>
      </c>
      <c r="S18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customFormat="1" x14ac:dyDescent="0.2">
      <c r="A1888" s="1" t="s">
        <v>23</v>
      </c>
      <c r="B1888" s="1" t="s">
        <v>14</v>
      </c>
      <c r="C1888" s="1" t="s">
        <v>3</v>
      </c>
      <c r="D1888" s="44">
        <v>0.08</v>
      </c>
      <c r="E1888" s="44">
        <v>3.69</v>
      </c>
      <c r="F1888" s="44">
        <v>2.5</v>
      </c>
      <c r="G1888" s="44">
        <v>0.39</v>
      </c>
      <c r="H1888" s="44">
        <v>-139.07599999999999</v>
      </c>
      <c r="I1888" s="49">
        <f>IF(Table2[[#This Row],[Order Priority]]=Introduction!$B$42,1,0)</f>
        <v>0</v>
      </c>
      <c r="J1888" s="49">
        <f>IF(Table2[[#This Row],[Order Priority]]=Introduction!$B$43,1,0)</f>
        <v>0</v>
      </c>
      <c r="K1888" s="49">
        <f>IF(Table2[[#This Row],[Order Priority]]=Introduction!$B$44,1,0)</f>
        <v>1</v>
      </c>
      <c r="L1888" s="49">
        <f>IF(Table2[[#This Row],[Order Priority]]=Introduction!$B$45,1,0)</f>
        <v>0</v>
      </c>
      <c r="M1888" s="49">
        <f>IF(Table2[[#This Row],[Ship Mode]]=Introduction!$C$42,1,0)</f>
        <v>0</v>
      </c>
      <c r="N1888" s="48">
        <f>IF(Table2[[#This Row],[Ship Mode]]=Introduction!$C$44,1,0)</f>
        <v>1</v>
      </c>
      <c r="O1888" s="48">
        <f>IF(Table2[[#This Row],[Customer Segment]]=Introduction!$D$45,1,0)</f>
        <v>1</v>
      </c>
      <c r="P1888" s="48">
        <f>IF(Table2[[#This Row],[Customer Segment]]=Introduction!$D$42,1,0)</f>
        <v>0</v>
      </c>
      <c r="Q1888" s="48">
        <f>IF(Table2[[#This Row],[Customer Segment]]=Introduction!$D$44,1,0)</f>
        <v>0</v>
      </c>
      <c r="R1888" s="41">
        <v>31.98</v>
      </c>
      <c r="S18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customFormat="1" x14ac:dyDescent="0.2">
      <c r="A1889" s="1" t="s">
        <v>23</v>
      </c>
      <c r="B1889" s="1" t="s">
        <v>2</v>
      </c>
      <c r="C1889" s="1" t="s">
        <v>15</v>
      </c>
      <c r="D1889" s="46">
        <v>0.02</v>
      </c>
      <c r="E1889" s="46">
        <v>58.14</v>
      </c>
      <c r="F1889" s="46">
        <v>36.61</v>
      </c>
      <c r="G1889" s="46">
        <v>0.61</v>
      </c>
      <c r="H1889" s="46">
        <v>0.25800000000000001</v>
      </c>
      <c r="I1889" s="49">
        <f>IF(Table2[[#This Row],[Order Priority]]=Introduction!$B$42,1,0)</f>
        <v>0</v>
      </c>
      <c r="J1889" s="49">
        <f>IF(Table2[[#This Row],[Order Priority]]=Introduction!$B$43,1,0)</f>
        <v>0</v>
      </c>
      <c r="K1889" s="49">
        <f>IF(Table2[[#This Row],[Order Priority]]=Introduction!$B$44,1,0)</f>
        <v>1</v>
      </c>
      <c r="L1889" s="49">
        <f>IF(Table2[[#This Row],[Order Priority]]=Introduction!$B$45,1,0)</f>
        <v>0</v>
      </c>
      <c r="M1889" s="49">
        <f>IF(Table2[[#This Row],[Ship Mode]]=Introduction!$C$42,1,0)</f>
        <v>1</v>
      </c>
      <c r="N1889" s="48">
        <f>IF(Table2[[#This Row],[Ship Mode]]=Introduction!$C$44,1,0)</f>
        <v>0</v>
      </c>
      <c r="O1889" s="48">
        <f>IF(Table2[[#This Row],[Customer Segment]]=Introduction!$D$45,1,0)</f>
        <v>0</v>
      </c>
      <c r="P1889" s="48">
        <f>IF(Table2[[#This Row],[Customer Segment]]=Introduction!$D$42,1,0)</f>
        <v>1</v>
      </c>
      <c r="Q1889" s="48">
        <f>IF(Table2[[#This Row],[Customer Segment]]=Introduction!$D$44,1,0)</f>
        <v>0</v>
      </c>
      <c r="R1889" s="38">
        <v>1358.02</v>
      </c>
      <c r="S18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customFormat="1" x14ac:dyDescent="0.2">
      <c r="A1890" s="1" t="s">
        <v>23</v>
      </c>
      <c r="B1890" s="1" t="s">
        <v>14</v>
      </c>
      <c r="C1890" s="1" t="s">
        <v>15</v>
      </c>
      <c r="D1890" s="44">
        <v>0.03</v>
      </c>
      <c r="E1890" s="44">
        <v>15.57</v>
      </c>
      <c r="F1890" s="44">
        <v>1.39</v>
      </c>
      <c r="G1890" s="44">
        <v>0.38</v>
      </c>
      <c r="H1890" s="44">
        <v>63.222000000000001</v>
      </c>
      <c r="I1890" s="49">
        <f>IF(Table2[[#This Row],[Order Priority]]=Introduction!$B$42,1,0)</f>
        <v>0</v>
      </c>
      <c r="J1890" s="49">
        <f>IF(Table2[[#This Row],[Order Priority]]=Introduction!$B$43,1,0)</f>
        <v>0</v>
      </c>
      <c r="K1890" s="49">
        <f>IF(Table2[[#This Row],[Order Priority]]=Introduction!$B$44,1,0)</f>
        <v>1</v>
      </c>
      <c r="L1890" s="49">
        <f>IF(Table2[[#This Row],[Order Priority]]=Introduction!$B$45,1,0)</f>
        <v>0</v>
      </c>
      <c r="M1890" s="49">
        <f>IF(Table2[[#This Row],[Ship Mode]]=Introduction!$C$42,1,0)</f>
        <v>0</v>
      </c>
      <c r="N1890" s="48">
        <f>IF(Table2[[#This Row],[Ship Mode]]=Introduction!$C$44,1,0)</f>
        <v>1</v>
      </c>
      <c r="O1890" s="48">
        <f>IF(Table2[[#This Row],[Customer Segment]]=Introduction!$D$45,1,0)</f>
        <v>0</v>
      </c>
      <c r="P1890" s="48">
        <f>IF(Table2[[#This Row],[Customer Segment]]=Introduction!$D$42,1,0)</f>
        <v>1</v>
      </c>
      <c r="Q1890" s="48">
        <f>IF(Table2[[#This Row],[Customer Segment]]=Introduction!$D$44,1,0)</f>
        <v>0</v>
      </c>
      <c r="R1890" s="41">
        <v>358.84</v>
      </c>
      <c r="S18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customFormat="1" x14ac:dyDescent="0.2">
      <c r="A1891" s="1" t="s">
        <v>46</v>
      </c>
      <c r="B1891" s="1" t="s">
        <v>2</v>
      </c>
      <c r="C1891" s="1" t="s">
        <v>70</v>
      </c>
      <c r="D1891" s="46">
        <v>0.04</v>
      </c>
      <c r="E1891" s="46">
        <v>130.97999999999999</v>
      </c>
      <c r="F1891" s="46">
        <v>30</v>
      </c>
      <c r="G1891" s="46">
        <v>0.78</v>
      </c>
      <c r="H1891" s="46">
        <v>-82.903999999999996</v>
      </c>
      <c r="I1891" s="49">
        <f>IF(Table2[[#This Row],[Order Priority]]=Introduction!$B$42,1,0)</f>
        <v>0</v>
      </c>
      <c r="J1891" s="49">
        <f>IF(Table2[[#This Row],[Order Priority]]=Introduction!$B$43,1,0)</f>
        <v>0</v>
      </c>
      <c r="K1891" s="49">
        <f>IF(Table2[[#This Row],[Order Priority]]=Introduction!$B$44,1,0)</f>
        <v>0</v>
      </c>
      <c r="L1891" s="49">
        <f>IF(Table2[[#This Row],[Order Priority]]=Introduction!$B$45,1,0)</f>
        <v>0</v>
      </c>
      <c r="M1891" s="49">
        <f>IF(Table2[[#This Row],[Ship Mode]]=Introduction!$C$42,1,0)</f>
        <v>1</v>
      </c>
      <c r="N1891" s="48">
        <f>IF(Table2[[#This Row],[Ship Mode]]=Introduction!$C$44,1,0)</f>
        <v>0</v>
      </c>
      <c r="O1891" s="48">
        <f>IF(Table2[[#This Row],[Customer Segment]]=Introduction!$D$45,1,0)</f>
        <v>0</v>
      </c>
      <c r="P1891" s="48">
        <f>IF(Table2[[#This Row],[Customer Segment]]=Introduction!$D$42,1,0)</f>
        <v>0</v>
      </c>
      <c r="Q1891" s="48">
        <f>IF(Table2[[#This Row],[Customer Segment]]=Introduction!$D$44,1,0)</f>
        <v>0</v>
      </c>
      <c r="R1891" s="38">
        <v>159.51</v>
      </c>
      <c r="S18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customFormat="1" x14ac:dyDescent="0.2">
      <c r="A1892" s="1" t="s">
        <v>46</v>
      </c>
      <c r="B1892" s="1" t="s">
        <v>14</v>
      </c>
      <c r="C1892" s="1" t="s">
        <v>70</v>
      </c>
      <c r="D1892" s="44">
        <v>0.05</v>
      </c>
      <c r="E1892" s="44">
        <v>200.99</v>
      </c>
      <c r="F1892" s="44">
        <v>4.2</v>
      </c>
      <c r="G1892" s="44">
        <v>0.59</v>
      </c>
      <c r="H1892" s="44">
        <v>1268.8064999999999</v>
      </c>
      <c r="I1892" s="49">
        <f>IF(Table2[[#This Row],[Order Priority]]=Introduction!$B$42,1,0)</f>
        <v>0</v>
      </c>
      <c r="J1892" s="49">
        <f>IF(Table2[[#This Row],[Order Priority]]=Introduction!$B$43,1,0)</f>
        <v>0</v>
      </c>
      <c r="K1892" s="49">
        <f>IF(Table2[[#This Row],[Order Priority]]=Introduction!$B$44,1,0)</f>
        <v>0</v>
      </c>
      <c r="L1892" s="49">
        <f>IF(Table2[[#This Row],[Order Priority]]=Introduction!$B$45,1,0)</f>
        <v>0</v>
      </c>
      <c r="M1892" s="49">
        <f>IF(Table2[[#This Row],[Ship Mode]]=Introduction!$C$42,1,0)</f>
        <v>0</v>
      </c>
      <c r="N1892" s="48">
        <f>IF(Table2[[#This Row],[Ship Mode]]=Introduction!$C$44,1,0)</f>
        <v>1</v>
      </c>
      <c r="O1892" s="48">
        <f>IF(Table2[[#This Row],[Customer Segment]]=Introduction!$D$45,1,0)</f>
        <v>0</v>
      </c>
      <c r="P1892" s="48">
        <f>IF(Table2[[#This Row],[Customer Segment]]=Introduction!$D$42,1,0)</f>
        <v>0</v>
      </c>
      <c r="Q1892" s="48">
        <f>IF(Table2[[#This Row],[Customer Segment]]=Introduction!$D$44,1,0)</f>
        <v>0</v>
      </c>
      <c r="R1892" s="41">
        <v>1838.85</v>
      </c>
      <c r="S18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customFormat="1" x14ac:dyDescent="0.2">
      <c r="A1893" s="1" t="s">
        <v>46</v>
      </c>
      <c r="B1893" s="1" t="s">
        <v>2</v>
      </c>
      <c r="C1893" s="1" t="s">
        <v>3</v>
      </c>
      <c r="D1893" s="46">
        <v>0.01</v>
      </c>
      <c r="E1893" s="46">
        <v>124.49</v>
      </c>
      <c r="F1893" s="46">
        <v>51.94</v>
      </c>
      <c r="G1893" s="46">
        <v>0.63</v>
      </c>
      <c r="H1893" s="46">
        <v>-94.674644999999998</v>
      </c>
      <c r="I1893" s="49">
        <f>IF(Table2[[#This Row],[Order Priority]]=Introduction!$B$42,1,0)</f>
        <v>0</v>
      </c>
      <c r="J1893" s="49">
        <f>IF(Table2[[#This Row],[Order Priority]]=Introduction!$B$43,1,0)</f>
        <v>0</v>
      </c>
      <c r="K1893" s="49">
        <f>IF(Table2[[#This Row],[Order Priority]]=Introduction!$B$44,1,0)</f>
        <v>0</v>
      </c>
      <c r="L1893" s="49">
        <f>IF(Table2[[#This Row],[Order Priority]]=Introduction!$B$45,1,0)</f>
        <v>0</v>
      </c>
      <c r="M1893" s="49">
        <f>IF(Table2[[#This Row],[Ship Mode]]=Introduction!$C$42,1,0)</f>
        <v>1</v>
      </c>
      <c r="N1893" s="48">
        <f>IF(Table2[[#This Row],[Ship Mode]]=Introduction!$C$44,1,0)</f>
        <v>0</v>
      </c>
      <c r="O1893" s="48">
        <f>IF(Table2[[#This Row],[Customer Segment]]=Introduction!$D$45,1,0)</f>
        <v>1</v>
      </c>
      <c r="P1893" s="48">
        <f>IF(Table2[[#This Row],[Customer Segment]]=Introduction!$D$42,1,0)</f>
        <v>0</v>
      </c>
      <c r="Q1893" s="48">
        <f>IF(Table2[[#This Row],[Customer Segment]]=Introduction!$D$44,1,0)</f>
        <v>0</v>
      </c>
      <c r="R1893" s="38">
        <v>2376.12</v>
      </c>
      <c r="S18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customFormat="1" x14ac:dyDescent="0.2">
      <c r="A1894" s="1" t="s">
        <v>46</v>
      </c>
      <c r="B1894" s="1" t="s">
        <v>14</v>
      </c>
      <c r="C1894" s="1" t="s">
        <v>70</v>
      </c>
      <c r="D1894" s="44">
        <v>0.04</v>
      </c>
      <c r="E1894" s="44">
        <v>177.98</v>
      </c>
      <c r="F1894" s="44">
        <v>0.99</v>
      </c>
      <c r="G1894" s="44">
        <v>0.56000000000000005</v>
      </c>
      <c r="H1894" s="44">
        <v>1909.8855000000001</v>
      </c>
      <c r="I1894" s="49">
        <f>IF(Table2[[#This Row],[Order Priority]]=Introduction!$B$42,1,0)</f>
        <v>0</v>
      </c>
      <c r="J1894" s="49">
        <f>IF(Table2[[#This Row],[Order Priority]]=Introduction!$B$43,1,0)</f>
        <v>0</v>
      </c>
      <c r="K1894" s="49">
        <f>IF(Table2[[#This Row],[Order Priority]]=Introduction!$B$44,1,0)</f>
        <v>0</v>
      </c>
      <c r="L1894" s="49">
        <f>IF(Table2[[#This Row],[Order Priority]]=Introduction!$B$45,1,0)</f>
        <v>0</v>
      </c>
      <c r="M1894" s="49">
        <f>IF(Table2[[#This Row],[Ship Mode]]=Introduction!$C$42,1,0)</f>
        <v>0</v>
      </c>
      <c r="N1894" s="48">
        <f>IF(Table2[[#This Row],[Ship Mode]]=Introduction!$C$44,1,0)</f>
        <v>1</v>
      </c>
      <c r="O1894" s="48">
        <f>IF(Table2[[#This Row],[Customer Segment]]=Introduction!$D$45,1,0)</f>
        <v>0</v>
      </c>
      <c r="P1894" s="48">
        <f>IF(Table2[[#This Row],[Customer Segment]]=Introduction!$D$42,1,0)</f>
        <v>0</v>
      </c>
      <c r="Q1894" s="48">
        <f>IF(Table2[[#This Row],[Customer Segment]]=Introduction!$D$44,1,0)</f>
        <v>0</v>
      </c>
      <c r="R1894" s="41">
        <v>2767.95</v>
      </c>
      <c r="S18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customFormat="1" x14ac:dyDescent="0.2">
      <c r="A1895" s="1" t="s">
        <v>46</v>
      </c>
      <c r="B1895" s="1" t="s">
        <v>2</v>
      </c>
      <c r="C1895" s="1" t="s">
        <v>3</v>
      </c>
      <c r="D1895" s="46">
        <v>0.06</v>
      </c>
      <c r="E1895" s="46">
        <v>70.89</v>
      </c>
      <c r="F1895" s="46">
        <v>89.3</v>
      </c>
      <c r="G1895" s="46">
        <v>0.72</v>
      </c>
      <c r="H1895" s="46">
        <v>65.077020000000005</v>
      </c>
      <c r="I1895" s="49">
        <f>IF(Table2[[#This Row],[Order Priority]]=Introduction!$B$42,1,0)</f>
        <v>0</v>
      </c>
      <c r="J1895" s="49">
        <f>IF(Table2[[#This Row],[Order Priority]]=Introduction!$B$43,1,0)</f>
        <v>0</v>
      </c>
      <c r="K1895" s="49">
        <f>IF(Table2[[#This Row],[Order Priority]]=Introduction!$B$44,1,0)</f>
        <v>0</v>
      </c>
      <c r="L1895" s="49">
        <f>IF(Table2[[#This Row],[Order Priority]]=Introduction!$B$45,1,0)</f>
        <v>0</v>
      </c>
      <c r="M1895" s="49">
        <f>IF(Table2[[#This Row],[Ship Mode]]=Introduction!$C$42,1,0)</f>
        <v>1</v>
      </c>
      <c r="N1895" s="48">
        <f>IF(Table2[[#This Row],[Ship Mode]]=Introduction!$C$44,1,0)</f>
        <v>0</v>
      </c>
      <c r="O1895" s="48">
        <f>IF(Table2[[#This Row],[Customer Segment]]=Introduction!$D$45,1,0)</f>
        <v>1</v>
      </c>
      <c r="P1895" s="48">
        <f>IF(Table2[[#This Row],[Customer Segment]]=Introduction!$D$42,1,0)</f>
        <v>0</v>
      </c>
      <c r="Q1895" s="48">
        <f>IF(Table2[[#This Row],[Customer Segment]]=Introduction!$D$44,1,0)</f>
        <v>0</v>
      </c>
      <c r="R1895" s="38">
        <v>364.26</v>
      </c>
      <c r="S18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customFormat="1" x14ac:dyDescent="0.2">
      <c r="A1896" s="1" t="s">
        <v>46</v>
      </c>
      <c r="B1896" s="1" t="s">
        <v>63</v>
      </c>
      <c r="C1896" s="1" t="s">
        <v>15</v>
      </c>
      <c r="D1896" s="44">
        <v>7.0000000000000007E-2</v>
      </c>
      <c r="E1896" s="44">
        <v>105.34</v>
      </c>
      <c r="F1896" s="44">
        <v>24.49</v>
      </c>
      <c r="G1896" s="44">
        <v>0.61</v>
      </c>
      <c r="H1896" s="44">
        <v>710.67240000000004</v>
      </c>
      <c r="I1896" s="49">
        <f>IF(Table2[[#This Row],[Order Priority]]=Introduction!$B$42,1,0)</f>
        <v>0</v>
      </c>
      <c r="J1896" s="49">
        <f>IF(Table2[[#This Row],[Order Priority]]=Introduction!$B$43,1,0)</f>
        <v>0</v>
      </c>
      <c r="K1896" s="49">
        <f>IF(Table2[[#This Row],[Order Priority]]=Introduction!$B$44,1,0)</f>
        <v>0</v>
      </c>
      <c r="L1896" s="49">
        <f>IF(Table2[[#This Row],[Order Priority]]=Introduction!$B$45,1,0)</f>
        <v>0</v>
      </c>
      <c r="M1896" s="49">
        <f>IF(Table2[[#This Row],[Ship Mode]]=Introduction!$C$42,1,0)</f>
        <v>0</v>
      </c>
      <c r="N1896" s="48">
        <f>IF(Table2[[#This Row],[Ship Mode]]=Introduction!$C$44,1,0)</f>
        <v>0</v>
      </c>
      <c r="O1896" s="48">
        <f>IF(Table2[[#This Row],[Customer Segment]]=Introduction!$D$45,1,0)</f>
        <v>0</v>
      </c>
      <c r="P1896" s="48">
        <f>IF(Table2[[#This Row],[Customer Segment]]=Introduction!$D$42,1,0)</f>
        <v>1</v>
      </c>
      <c r="Q1896" s="48">
        <f>IF(Table2[[#This Row],[Customer Segment]]=Introduction!$D$44,1,0)</f>
        <v>0</v>
      </c>
      <c r="R1896" s="41">
        <v>1029.96</v>
      </c>
      <c r="S18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customFormat="1" x14ac:dyDescent="0.2">
      <c r="A1897" s="1" t="s">
        <v>1</v>
      </c>
      <c r="B1897" s="1" t="s">
        <v>14</v>
      </c>
      <c r="C1897" s="1" t="s">
        <v>3</v>
      </c>
      <c r="D1897" s="46">
        <v>0.08</v>
      </c>
      <c r="E1897" s="46">
        <v>100.97</v>
      </c>
      <c r="F1897" s="46">
        <v>7.18</v>
      </c>
      <c r="G1897" s="46">
        <v>0.46</v>
      </c>
      <c r="H1897" s="46">
        <v>126.22499999999999</v>
      </c>
      <c r="I1897" s="49">
        <f>IF(Table2[[#This Row],[Order Priority]]=Introduction!$B$42,1,0)</f>
        <v>1</v>
      </c>
      <c r="J1897" s="49">
        <f>IF(Table2[[#This Row],[Order Priority]]=Introduction!$B$43,1,0)</f>
        <v>0</v>
      </c>
      <c r="K1897" s="49">
        <f>IF(Table2[[#This Row],[Order Priority]]=Introduction!$B$44,1,0)</f>
        <v>0</v>
      </c>
      <c r="L1897" s="49">
        <f>IF(Table2[[#This Row],[Order Priority]]=Introduction!$B$45,1,0)</f>
        <v>0</v>
      </c>
      <c r="M1897" s="49">
        <f>IF(Table2[[#This Row],[Ship Mode]]=Introduction!$C$42,1,0)</f>
        <v>0</v>
      </c>
      <c r="N1897" s="48">
        <f>IF(Table2[[#This Row],[Ship Mode]]=Introduction!$C$44,1,0)</f>
        <v>1</v>
      </c>
      <c r="O1897" s="48">
        <f>IF(Table2[[#This Row],[Customer Segment]]=Introduction!$D$45,1,0)</f>
        <v>1</v>
      </c>
      <c r="P1897" s="48">
        <f>IF(Table2[[#This Row],[Customer Segment]]=Introduction!$D$42,1,0)</f>
        <v>0</v>
      </c>
      <c r="Q1897" s="48">
        <f>IF(Table2[[#This Row],[Customer Segment]]=Introduction!$D$44,1,0)</f>
        <v>0</v>
      </c>
      <c r="R1897" s="38">
        <v>650.25</v>
      </c>
      <c r="S18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customFormat="1" x14ac:dyDescent="0.2">
      <c r="A1898" s="1" t="s">
        <v>1</v>
      </c>
      <c r="B1898" s="1" t="s">
        <v>14</v>
      </c>
      <c r="C1898" s="1" t="s">
        <v>3</v>
      </c>
      <c r="D1898" s="44">
        <v>0</v>
      </c>
      <c r="E1898" s="44">
        <v>13.4</v>
      </c>
      <c r="F1898" s="44">
        <v>4.95</v>
      </c>
      <c r="G1898" s="44">
        <v>0.37</v>
      </c>
      <c r="H1898" s="44">
        <v>187.7628</v>
      </c>
      <c r="I1898" s="49">
        <f>IF(Table2[[#This Row],[Order Priority]]=Introduction!$B$42,1,0)</f>
        <v>1</v>
      </c>
      <c r="J1898" s="49">
        <f>IF(Table2[[#This Row],[Order Priority]]=Introduction!$B$43,1,0)</f>
        <v>0</v>
      </c>
      <c r="K1898" s="49">
        <f>IF(Table2[[#This Row],[Order Priority]]=Introduction!$B$44,1,0)</f>
        <v>0</v>
      </c>
      <c r="L1898" s="49">
        <f>IF(Table2[[#This Row],[Order Priority]]=Introduction!$B$45,1,0)</f>
        <v>0</v>
      </c>
      <c r="M1898" s="49">
        <f>IF(Table2[[#This Row],[Ship Mode]]=Introduction!$C$42,1,0)</f>
        <v>0</v>
      </c>
      <c r="N1898" s="48">
        <f>IF(Table2[[#This Row],[Ship Mode]]=Introduction!$C$44,1,0)</f>
        <v>1</v>
      </c>
      <c r="O1898" s="48">
        <f>IF(Table2[[#This Row],[Customer Segment]]=Introduction!$D$45,1,0)</f>
        <v>1</v>
      </c>
      <c r="P1898" s="48">
        <f>IF(Table2[[#This Row],[Customer Segment]]=Introduction!$D$42,1,0)</f>
        <v>0</v>
      </c>
      <c r="Q1898" s="48">
        <f>IF(Table2[[#This Row],[Customer Segment]]=Introduction!$D$44,1,0)</f>
        <v>0</v>
      </c>
      <c r="R1898" s="41">
        <v>272.12</v>
      </c>
      <c r="S18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customFormat="1" x14ac:dyDescent="0.2">
      <c r="A1899" s="1" t="s">
        <v>23</v>
      </c>
      <c r="B1899" s="1" t="s">
        <v>2</v>
      </c>
      <c r="C1899" s="1" t="s">
        <v>70</v>
      </c>
      <c r="D1899" s="46">
        <v>0.04</v>
      </c>
      <c r="E1899" s="46">
        <v>291.73</v>
      </c>
      <c r="F1899" s="46">
        <v>48.8</v>
      </c>
      <c r="G1899" s="46">
        <v>0.56000000000000005</v>
      </c>
      <c r="H1899" s="46">
        <v>-115.90389999999999</v>
      </c>
      <c r="I1899" s="49">
        <f>IF(Table2[[#This Row],[Order Priority]]=Introduction!$B$42,1,0)</f>
        <v>0</v>
      </c>
      <c r="J1899" s="49">
        <f>IF(Table2[[#This Row],[Order Priority]]=Introduction!$B$43,1,0)</f>
        <v>0</v>
      </c>
      <c r="K1899" s="49">
        <f>IF(Table2[[#This Row],[Order Priority]]=Introduction!$B$44,1,0)</f>
        <v>1</v>
      </c>
      <c r="L1899" s="49">
        <f>IF(Table2[[#This Row],[Order Priority]]=Introduction!$B$45,1,0)</f>
        <v>0</v>
      </c>
      <c r="M1899" s="49">
        <f>IF(Table2[[#This Row],[Ship Mode]]=Introduction!$C$42,1,0)</f>
        <v>1</v>
      </c>
      <c r="N1899" s="48">
        <f>IF(Table2[[#This Row],[Ship Mode]]=Introduction!$C$44,1,0)</f>
        <v>0</v>
      </c>
      <c r="O1899" s="48">
        <f>IF(Table2[[#This Row],[Customer Segment]]=Introduction!$D$45,1,0)</f>
        <v>0</v>
      </c>
      <c r="P1899" s="48">
        <f>IF(Table2[[#This Row],[Customer Segment]]=Introduction!$D$42,1,0)</f>
        <v>0</v>
      </c>
      <c r="Q1899" s="48">
        <f>IF(Table2[[#This Row],[Customer Segment]]=Introduction!$D$44,1,0)</f>
        <v>0</v>
      </c>
      <c r="R1899" s="38">
        <v>6676.61</v>
      </c>
      <c r="S18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customFormat="1" x14ac:dyDescent="0.2">
      <c r="A1900" s="1" t="s">
        <v>46</v>
      </c>
      <c r="B1900" s="1" t="s">
        <v>14</v>
      </c>
      <c r="C1900" s="1" t="s">
        <v>47</v>
      </c>
      <c r="D1900" s="44">
        <v>0.02</v>
      </c>
      <c r="E1900" s="44">
        <v>22.72</v>
      </c>
      <c r="F1900" s="44">
        <v>8.99</v>
      </c>
      <c r="G1900" s="44">
        <v>0.44</v>
      </c>
      <c r="H1900" s="44">
        <v>200.0172</v>
      </c>
      <c r="I1900" s="49">
        <f>IF(Table2[[#This Row],[Order Priority]]=Introduction!$B$42,1,0)</f>
        <v>0</v>
      </c>
      <c r="J1900" s="49">
        <f>IF(Table2[[#This Row],[Order Priority]]=Introduction!$B$43,1,0)</f>
        <v>0</v>
      </c>
      <c r="K1900" s="49">
        <f>IF(Table2[[#This Row],[Order Priority]]=Introduction!$B$44,1,0)</f>
        <v>0</v>
      </c>
      <c r="L1900" s="49">
        <f>IF(Table2[[#This Row],[Order Priority]]=Introduction!$B$45,1,0)</f>
        <v>0</v>
      </c>
      <c r="M1900" s="49">
        <f>IF(Table2[[#This Row],[Ship Mode]]=Introduction!$C$42,1,0)</f>
        <v>0</v>
      </c>
      <c r="N1900" s="48">
        <f>IF(Table2[[#This Row],[Ship Mode]]=Introduction!$C$44,1,0)</f>
        <v>1</v>
      </c>
      <c r="O1900" s="48">
        <f>IF(Table2[[#This Row],[Customer Segment]]=Introduction!$D$45,1,0)</f>
        <v>0</v>
      </c>
      <c r="P1900" s="48">
        <f>IF(Table2[[#This Row],[Customer Segment]]=Introduction!$D$42,1,0)</f>
        <v>0</v>
      </c>
      <c r="Q1900" s="48">
        <f>IF(Table2[[#This Row],[Customer Segment]]=Introduction!$D$44,1,0)</f>
        <v>1</v>
      </c>
      <c r="R1900" s="41">
        <v>289.88</v>
      </c>
      <c r="S19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customFormat="1" x14ac:dyDescent="0.2">
      <c r="A1901" s="1" t="s">
        <v>23</v>
      </c>
      <c r="B1901" s="1" t="s">
        <v>14</v>
      </c>
      <c r="C1901" s="1" t="s">
        <v>47</v>
      </c>
      <c r="D1901" s="46">
        <v>0.05</v>
      </c>
      <c r="E1901" s="46">
        <v>2.89</v>
      </c>
      <c r="F1901" s="46">
        <v>0.5</v>
      </c>
      <c r="G1901" s="46">
        <v>0.38</v>
      </c>
      <c r="H1901" s="46">
        <v>18.0642</v>
      </c>
      <c r="I1901" s="49">
        <f>IF(Table2[[#This Row],[Order Priority]]=Introduction!$B$42,1,0)</f>
        <v>0</v>
      </c>
      <c r="J1901" s="49">
        <f>IF(Table2[[#This Row],[Order Priority]]=Introduction!$B$43,1,0)</f>
        <v>0</v>
      </c>
      <c r="K1901" s="49">
        <f>IF(Table2[[#This Row],[Order Priority]]=Introduction!$B$44,1,0)</f>
        <v>1</v>
      </c>
      <c r="L1901" s="49">
        <f>IF(Table2[[#This Row],[Order Priority]]=Introduction!$B$45,1,0)</f>
        <v>0</v>
      </c>
      <c r="M1901" s="49">
        <f>IF(Table2[[#This Row],[Ship Mode]]=Introduction!$C$42,1,0)</f>
        <v>0</v>
      </c>
      <c r="N1901" s="48">
        <f>IF(Table2[[#This Row],[Ship Mode]]=Introduction!$C$44,1,0)</f>
        <v>1</v>
      </c>
      <c r="O1901" s="48">
        <f>IF(Table2[[#This Row],[Customer Segment]]=Introduction!$D$45,1,0)</f>
        <v>0</v>
      </c>
      <c r="P1901" s="48">
        <f>IF(Table2[[#This Row],[Customer Segment]]=Introduction!$D$42,1,0)</f>
        <v>0</v>
      </c>
      <c r="Q1901" s="48">
        <f>IF(Table2[[#This Row],[Customer Segment]]=Introduction!$D$44,1,0)</f>
        <v>1</v>
      </c>
      <c r="R1901" s="38">
        <v>26.18</v>
      </c>
      <c r="S19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customFormat="1" x14ac:dyDescent="0.2">
      <c r="A1902" s="1" t="s">
        <v>46</v>
      </c>
      <c r="B1902" s="1" t="s">
        <v>14</v>
      </c>
      <c r="C1902" s="1" t="s">
        <v>70</v>
      </c>
      <c r="D1902" s="44">
        <v>0.05</v>
      </c>
      <c r="E1902" s="44">
        <v>5.98</v>
      </c>
      <c r="F1902" s="44">
        <v>5.46</v>
      </c>
      <c r="G1902" s="44">
        <v>0.36</v>
      </c>
      <c r="H1902" s="44">
        <v>-31.885000000000002</v>
      </c>
      <c r="I1902" s="49">
        <f>IF(Table2[[#This Row],[Order Priority]]=Introduction!$B$42,1,0)</f>
        <v>0</v>
      </c>
      <c r="J1902" s="49">
        <f>IF(Table2[[#This Row],[Order Priority]]=Introduction!$B$43,1,0)</f>
        <v>0</v>
      </c>
      <c r="K1902" s="49">
        <f>IF(Table2[[#This Row],[Order Priority]]=Introduction!$B$44,1,0)</f>
        <v>0</v>
      </c>
      <c r="L1902" s="49">
        <f>IF(Table2[[#This Row],[Order Priority]]=Introduction!$B$45,1,0)</f>
        <v>0</v>
      </c>
      <c r="M1902" s="49">
        <f>IF(Table2[[#This Row],[Ship Mode]]=Introduction!$C$42,1,0)</f>
        <v>0</v>
      </c>
      <c r="N1902" s="48">
        <f>IF(Table2[[#This Row],[Ship Mode]]=Introduction!$C$44,1,0)</f>
        <v>1</v>
      </c>
      <c r="O1902" s="48">
        <f>IF(Table2[[#This Row],[Customer Segment]]=Introduction!$D$45,1,0)</f>
        <v>0</v>
      </c>
      <c r="P1902" s="48">
        <f>IF(Table2[[#This Row],[Customer Segment]]=Introduction!$D$42,1,0)</f>
        <v>0</v>
      </c>
      <c r="Q1902" s="48">
        <f>IF(Table2[[#This Row],[Customer Segment]]=Introduction!$D$44,1,0)</f>
        <v>0</v>
      </c>
      <c r="R1902" s="41">
        <v>104.95</v>
      </c>
      <c r="S19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customFormat="1" x14ac:dyDescent="0.2">
      <c r="A1903" s="1" t="s">
        <v>46</v>
      </c>
      <c r="B1903" s="1" t="s">
        <v>14</v>
      </c>
      <c r="C1903" s="1" t="s">
        <v>70</v>
      </c>
      <c r="D1903" s="46">
        <v>0.01</v>
      </c>
      <c r="E1903" s="46">
        <v>65.989999999999995</v>
      </c>
      <c r="F1903" s="46">
        <v>3.99</v>
      </c>
      <c r="G1903" s="46">
        <v>0.59</v>
      </c>
      <c r="H1903" s="46">
        <v>-95.210499999999996</v>
      </c>
      <c r="I1903" s="49">
        <f>IF(Table2[[#This Row],[Order Priority]]=Introduction!$B$42,1,0)</f>
        <v>0</v>
      </c>
      <c r="J1903" s="49">
        <f>IF(Table2[[#This Row],[Order Priority]]=Introduction!$B$43,1,0)</f>
        <v>0</v>
      </c>
      <c r="K1903" s="49">
        <f>IF(Table2[[#This Row],[Order Priority]]=Introduction!$B$44,1,0)</f>
        <v>0</v>
      </c>
      <c r="L1903" s="49">
        <f>IF(Table2[[#This Row],[Order Priority]]=Introduction!$B$45,1,0)</f>
        <v>0</v>
      </c>
      <c r="M1903" s="49">
        <f>IF(Table2[[#This Row],[Ship Mode]]=Introduction!$C$42,1,0)</f>
        <v>0</v>
      </c>
      <c r="N1903" s="48">
        <f>IF(Table2[[#This Row],[Ship Mode]]=Introduction!$C$44,1,0)</f>
        <v>1</v>
      </c>
      <c r="O1903" s="48">
        <f>IF(Table2[[#This Row],[Customer Segment]]=Introduction!$D$45,1,0)</f>
        <v>0</v>
      </c>
      <c r="P1903" s="48">
        <f>IF(Table2[[#This Row],[Customer Segment]]=Introduction!$D$42,1,0)</f>
        <v>0</v>
      </c>
      <c r="Q1903" s="48">
        <f>IF(Table2[[#This Row],[Customer Segment]]=Introduction!$D$44,1,0)</f>
        <v>0</v>
      </c>
      <c r="R1903" s="38">
        <v>166.59</v>
      </c>
      <c r="S19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customFormat="1" x14ac:dyDescent="0.2">
      <c r="A1904" s="1" t="s">
        <v>46</v>
      </c>
      <c r="B1904" s="1" t="s">
        <v>14</v>
      </c>
      <c r="C1904" s="1" t="s">
        <v>70</v>
      </c>
      <c r="D1904" s="44">
        <v>0.1</v>
      </c>
      <c r="E1904" s="44">
        <v>3.25</v>
      </c>
      <c r="F1904" s="44">
        <v>49</v>
      </c>
      <c r="G1904" s="44">
        <v>0.56000000000000005</v>
      </c>
      <c r="H1904" s="44">
        <v>-286.245</v>
      </c>
      <c r="I1904" s="49">
        <f>IF(Table2[[#This Row],[Order Priority]]=Introduction!$B$42,1,0)</f>
        <v>0</v>
      </c>
      <c r="J1904" s="49">
        <f>IF(Table2[[#This Row],[Order Priority]]=Introduction!$B$43,1,0)</f>
        <v>0</v>
      </c>
      <c r="K1904" s="49">
        <f>IF(Table2[[#This Row],[Order Priority]]=Introduction!$B$44,1,0)</f>
        <v>0</v>
      </c>
      <c r="L1904" s="49">
        <f>IF(Table2[[#This Row],[Order Priority]]=Introduction!$B$45,1,0)</f>
        <v>0</v>
      </c>
      <c r="M1904" s="49">
        <f>IF(Table2[[#This Row],[Ship Mode]]=Introduction!$C$42,1,0)</f>
        <v>0</v>
      </c>
      <c r="N1904" s="48">
        <f>IF(Table2[[#This Row],[Ship Mode]]=Introduction!$C$44,1,0)</f>
        <v>1</v>
      </c>
      <c r="O1904" s="48">
        <f>IF(Table2[[#This Row],[Customer Segment]]=Introduction!$D$45,1,0)</f>
        <v>0</v>
      </c>
      <c r="P1904" s="48">
        <f>IF(Table2[[#This Row],[Customer Segment]]=Introduction!$D$42,1,0)</f>
        <v>0</v>
      </c>
      <c r="Q1904" s="48">
        <f>IF(Table2[[#This Row],[Customer Segment]]=Introduction!$D$44,1,0)</f>
        <v>0</v>
      </c>
      <c r="R1904" s="41">
        <v>40.69</v>
      </c>
      <c r="S19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customFormat="1" x14ac:dyDescent="0.2">
      <c r="A1905" s="1" t="s">
        <v>1</v>
      </c>
      <c r="B1905" s="1" t="s">
        <v>2</v>
      </c>
      <c r="C1905" s="1" t="s">
        <v>47</v>
      </c>
      <c r="D1905" s="46">
        <v>0.09</v>
      </c>
      <c r="E1905" s="46">
        <v>100.98</v>
      </c>
      <c r="F1905" s="46">
        <v>35.840000000000003</v>
      </c>
      <c r="G1905" s="46">
        <v>0.62</v>
      </c>
      <c r="H1905" s="46">
        <v>-103.624</v>
      </c>
      <c r="I1905" s="49">
        <f>IF(Table2[[#This Row],[Order Priority]]=Introduction!$B$42,1,0)</f>
        <v>1</v>
      </c>
      <c r="J1905" s="49">
        <f>IF(Table2[[#This Row],[Order Priority]]=Introduction!$B$43,1,0)</f>
        <v>0</v>
      </c>
      <c r="K1905" s="49">
        <f>IF(Table2[[#This Row],[Order Priority]]=Introduction!$B$44,1,0)</f>
        <v>0</v>
      </c>
      <c r="L1905" s="49">
        <f>IF(Table2[[#This Row],[Order Priority]]=Introduction!$B$45,1,0)</f>
        <v>0</v>
      </c>
      <c r="M1905" s="49">
        <f>IF(Table2[[#This Row],[Ship Mode]]=Introduction!$C$42,1,0)</f>
        <v>1</v>
      </c>
      <c r="N1905" s="48">
        <f>IF(Table2[[#This Row],[Ship Mode]]=Introduction!$C$44,1,0)</f>
        <v>0</v>
      </c>
      <c r="O1905" s="48">
        <f>IF(Table2[[#This Row],[Customer Segment]]=Introduction!$D$45,1,0)</f>
        <v>0</v>
      </c>
      <c r="P1905" s="48">
        <f>IF(Table2[[#This Row],[Customer Segment]]=Introduction!$D$42,1,0)</f>
        <v>0</v>
      </c>
      <c r="Q1905" s="48">
        <f>IF(Table2[[#This Row],[Customer Segment]]=Introduction!$D$44,1,0)</f>
        <v>1</v>
      </c>
      <c r="R1905" s="38">
        <v>1700.38</v>
      </c>
      <c r="S19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customFormat="1" x14ac:dyDescent="0.2">
      <c r="A1906" s="1" t="s">
        <v>1</v>
      </c>
      <c r="B1906" s="1" t="s">
        <v>14</v>
      </c>
      <c r="C1906" s="1" t="s">
        <v>47</v>
      </c>
      <c r="D1906" s="44">
        <v>0.1</v>
      </c>
      <c r="E1906" s="44">
        <v>5.78</v>
      </c>
      <c r="F1906" s="44">
        <v>7.96</v>
      </c>
      <c r="G1906" s="44">
        <v>0.36</v>
      </c>
      <c r="H1906" s="44">
        <v>-57.823999999999998</v>
      </c>
      <c r="I1906" s="49">
        <f>IF(Table2[[#This Row],[Order Priority]]=Introduction!$B$42,1,0)</f>
        <v>1</v>
      </c>
      <c r="J1906" s="49">
        <f>IF(Table2[[#This Row],[Order Priority]]=Introduction!$B$43,1,0)</f>
        <v>0</v>
      </c>
      <c r="K1906" s="49">
        <f>IF(Table2[[#This Row],[Order Priority]]=Introduction!$B$44,1,0)</f>
        <v>0</v>
      </c>
      <c r="L1906" s="49">
        <f>IF(Table2[[#This Row],[Order Priority]]=Introduction!$B$45,1,0)</f>
        <v>0</v>
      </c>
      <c r="M1906" s="49">
        <f>IF(Table2[[#This Row],[Ship Mode]]=Introduction!$C$42,1,0)</f>
        <v>0</v>
      </c>
      <c r="N1906" s="48">
        <f>IF(Table2[[#This Row],[Ship Mode]]=Introduction!$C$44,1,0)</f>
        <v>1</v>
      </c>
      <c r="O1906" s="48">
        <f>IF(Table2[[#This Row],[Customer Segment]]=Introduction!$D$45,1,0)</f>
        <v>0</v>
      </c>
      <c r="P1906" s="48">
        <f>IF(Table2[[#This Row],[Customer Segment]]=Introduction!$D$42,1,0)</f>
        <v>0</v>
      </c>
      <c r="Q1906" s="48">
        <f>IF(Table2[[#This Row],[Customer Segment]]=Introduction!$D$44,1,0)</f>
        <v>1</v>
      </c>
      <c r="R1906" s="41">
        <v>35.96</v>
      </c>
      <c r="S19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customFormat="1" x14ac:dyDescent="0.2">
      <c r="A1907" s="1" t="s">
        <v>1</v>
      </c>
      <c r="B1907" s="1" t="s">
        <v>63</v>
      </c>
      <c r="C1907" s="1" t="s">
        <v>70</v>
      </c>
      <c r="D1907" s="46">
        <v>0.03</v>
      </c>
      <c r="E1907" s="46">
        <v>4.9800000000000004</v>
      </c>
      <c r="F1907" s="46">
        <v>4.62</v>
      </c>
      <c r="G1907" s="46">
        <v>0.64</v>
      </c>
      <c r="H1907" s="46">
        <v>-30.45</v>
      </c>
      <c r="I1907" s="49">
        <f>IF(Table2[[#This Row],[Order Priority]]=Introduction!$B$42,1,0)</f>
        <v>1</v>
      </c>
      <c r="J1907" s="49">
        <f>IF(Table2[[#This Row],[Order Priority]]=Introduction!$B$43,1,0)</f>
        <v>0</v>
      </c>
      <c r="K1907" s="49">
        <f>IF(Table2[[#This Row],[Order Priority]]=Introduction!$B$44,1,0)</f>
        <v>0</v>
      </c>
      <c r="L1907" s="49">
        <f>IF(Table2[[#This Row],[Order Priority]]=Introduction!$B$45,1,0)</f>
        <v>0</v>
      </c>
      <c r="M1907" s="49">
        <f>IF(Table2[[#This Row],[Ship Mode]]=Introduction!$C$42,1,0)</f>
        <v>0</v>
      </c>
      <c r="N1907" s="48">
        <f>IF(Table2[[#This Row],[Ship Mode]]=Introduction!$C$44,1,0)</f>
        <v>0</v>
      </c>
      <c r="O1907" s="48">
        <f>IF(Table2[[#This Row],[Customer Segment]]=Introduction!$D$45,1,0)</f>
        <v>0</v>
      </c>
      <c r="P1907" s="48">
        <f>IF(Table2[[#This Row],[Customer Segment]]=Introduction!$D$42,1,0)</f>
        <v>0</v>
      </c>
      <c r="Q1907" s="48">
        <f>IF(Table2[[#This Row],[Customer Segment]]=Introduction!$D$44,1,0)</f>
        <v>0</v>
      </c>
      <c r="R1907" s="38">
        <v>44.24</v>
      </c>
      <c r="S19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customFormat="1" x14ac:dyDescent="0.2">
      <c r="A1908" s="1" t="s">
        <v>13</v>
      </c>
      <c r="B1908" s="1" t="s">
        <v>2</v>
      </c>
      <c r="C1908" s="1" t="s">
        <v>47</v>
      </c>
      <c r="D1908" s="44">
        <v>7.0000000000000007E-2</v>
      </c>
      <c r="E1908" s="44">
        <v>119.99</v>
      </c>
      <c r="F1908" s="44">
        <v>16.8</v>
      </c>
      <c r="G1908" s="44">
        <v>0.35</v>
      </c>
      <c r="H1908" s="44">
        <v>1206.5961</v>
      </c>
      <c r="I1908" s="49">
        <f>IF(Table2[[#This Row],[Order Priority]]=Introduction!$B$42,1,0)</f>
        <v>0</v>
      </c>
      <c r="J1908" s="49">
        <f>IF(Table2[[#This Row],[Order Priority]]=Introduction!$B$43,1,0)</f>
        <v>1</v>
      </c>
      <c r="K1908" s="49">
        <f>IF(Table2[[#This Row],[Order Priority]]=Introduction!$B$44,1,0)</f>
        <v>0</v>
      </c>
      <c r="L1908" s="49">
        <f>IF(Table2[[#This Row],[Order Priority]]=Introduction!$B$45,1,0)</f>
        <v>0</v>
      </c>
      <c r="M1908" s="49">
        <f>IF(Table2[[#This Row],[Ship Mode]]=Introduction!$C$42,1,0)</f>
        <v>1</v>
      </c>
      <c r="N1908" s="48">
        <f>IF(Table2[[#This Row],[Ship Mode]]=Introduction!$C$44,1,0)</f>
        <v>0</v>
      </c>
      <c r="O1908" s="48">
        <f>IF(Table2[[#This Row],[Customer Segment]]=Introduction!$D$45,1,0)</f>
        <v>0</v>
      </c>
      <c r="P1908" s="48">
        <f>IF(Table2[[#This Row],[Customer Segment]]=Introduction!$D$42,1,0)</f>
        <v>0</v>
      </c>
      <c r="Q1908" s="48">
        <f>IF(Table2[[#This Row],[Customer Segment]]=Introduction!$D$44,1,0)</f>
        <v>1</v>
      </c>
      <c r="R1908" s="41">
        <v>1748.69</v>
      </c>
      <c r="S19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customFormat="1" x14ac:dyDescent="0.2">
      <c r="A1909" s="1" t="s">
        <v>13</v>
      </c>
      <c r="B1909" s="1" t="s">
        <v>14</v>
      </c>
      <c r="C1909" s="1" t="s">
        <v>3</v>
      </c>
      <c r="D1909" s="46">
        <v>0.02</v>
      </c>
      <c r="E1909" s="46">
        <v>30.98</v>
      </c>
      <c r="F1909" s="46">
        <v>17.079999999999998</v>
      </c>
      <c r="G1909" s="46">
        <v>0.4</v>
      </c>
      <c r="H1909" s="46">
        <v>-32.28</v>
      </c>
      <c r="I1909" s="49">
        <f>IF(Table2[[#This Row],[Order Priority]]=Introduction!$B$42,1,0)</f>
        <v>0</v>
      </c>
      <c r="J1909" s="49">
        <f>IF(Table2[[#This Row],[Order Priority]]=Introduction!$B$43,1,0)</f>
        <v>1</v>
      </c>
      <c r="K1909" s="49">
        <f>IF(Table2[[#This Row],[Order Priority]]=Introduction!$B$44,1,0)</f>
        <v>0</v>
      </c>
      <c r="L1909" s="49">
        <f>IF(Table2[[#This Row],[Order Priority]]=Introduction!$B$45,1,0)</f>
        <v>0</v>
      </c>
      <c r="M1909" s="49">
        <f>IF(Table2[[#This Row],[Ship Mode]]=Introduction!$C$42,1,0)</f>
        <v>0</v>
      </c>
      <c r="N1909" s="48">
        <f>IF(Table2[[#This Row],[Ship Mode]]=Introduction!$C$44,1,0)</f>
        <v>1</v>
      </c>
      <c r="O1909" s="48">
        <f>IF(Table2[[#This Row],[Customer Segment]]=Introduction!$D$45,1,0)</f>
        <v>1</v>
      </c>
      <c r="P1909" s="48">
        <f>IF(Table2[[#This Row],[Customer Segment]]=Introduction!$D$42,1,0)</f>
        <v>0</v>
      </c>
      <c r="Q1909" s="48">
        <f>IF(Table2[[#This Row],[Customer Segment]]=Introduction!$D$44,1,0)</f>
        <v>0</v>
      </c>
      <c r="R1909" s="38">
        <v>438.25</v>
      </c>
      <c r="S19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customFormat="1" x14ac:dyDescent="0.2">
      <c r="A1910" s="1" t="s">
        <v>13</v>
      </c>
      <c r="B1910" s="1" t="s">
        <v>14</v>
      </c>
      <c r="C1910" s="1" t="s">
        <v>3</v>
      </c>
      <c r="D1910" s="44">
        <v>0.02</v>
      </c>
      <c r="E1910" s="44">
        <v>30.98</v>
      </c>
      <c r="F1910" s="44">
        <v>17.079999999999998</v>
      </c>
      <c r="G1910" s="44">
        <v>0.4</v>
      </c>
      <c r="H1910" s="44">
        <v>-16.14</v>
      </c>
      <c r="I1910" s="49">
        <f>IF(Table2[[#This Row],[Order Priority]]=Introduction!$B$42,1,0)</f>
        <v>0</v>
      </c>
      <c r="J1910" s="49">
        <f>IF(Table2[[#This Row],[Order Priority]]=Introduction!$B$43,1,0)</f>
        <v>1</v>
      </c>
      <c r="K1910" s="49">
        <f>IF(Table2[[#This Row],[Order Priority]]=Introduction!$B$44,1,0)</f>
        <v>0</v>
      </c>
      <c r="L1910" s="49">
        <f>IF(Table2[[#This Row],[Order Priority]]=Introduction!$B$45,1,0)</f>
        <v>0</v>
      </c>
      <c r="M1910" s="49">
        <f>IF(Table2[[#This Row],[Ship Mode]]=Introduction!$C$42,1,0)</f>
        <v>0</v>
      </c>
      <c r="N1910" s="48">
        <f>IF(Table2[[#This Row],[Ship Mode]]=Introduction!$C$44,1,0)</f>
        <v>1</v>
      </c>
      <c r="O1910" s="48">
        <f>IF(Table2[[#This Row],[Customer Segment]]=Introduction!$D$45,1,0)</f>
        <v>1</v>
      </c>
      <c r="P1910" s="48">
        <f>IF(Table2[[#This Row],[Customer Segment]]=Introduction!$D$42,1,0)</f>
        <v>0</v>
      </c>
      <c r="Q1910" s="48">
        <f>IF(Table2[[#This Row],[Customer Segment]]=Introduction!$D$44,1,0)</f>
        <v>0</v>
      </c>
      <c r="R1910" s="41">
        <v>101.13</v>
      </c>
      <c r="S19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customFormat="1" x14ac:dyDescent="0.2">
      <c r="A1911" s="1" t="s">
        <v>23</v>
      </c>
      <c r="B1911" s="1" t="s">
        <v>14</v>
      </c>
      <c r="C1911" s="1" t="s">
        <v>3</v>
      </c>
      <c r="D1911" s="46">
        <v>0.03</v>
      </c>
      <c r="E1911" s="46">
        <v>28.53</v>
      </c>
      <c r="F1911" s="46">
        <v>1.49</v>
      </c>
      <c r="G1911" s="46">
        <v>0.38</v>
      </c>
      <c r="H1911" s="46">
        <v>59.4405</v>
      </c>
      <c r="I1911" s="49">
        <f>IF(Table2[[#This Row],[Order Priority]]=Introduction!$B$42,1,0)</f>
        <v>0</v>
      </c>
      <c r="J1911" s="49">
        <f>IF(Table2[[#This Row],[Order Priority]]=Introduction!$B$43,1,0)</f>
        <v>0</v>
      </c>
      <c r="K1911" s="49">
        <f>IF(Table2[[#This Row],[Order Priority]]=Introduction!$B$44,1,0)</f>
        <v>1</v>
      </c>
      <c r="L1911" s="49">
        <f>IF(Table2[[#This Row],[Order Priority]]=Introduction!$B$45,1,0)</f>
        <v>0</v>
      </c>
      <c r="M1911" s="49">
        <f>IF(Table2[[#This Row],[Ship Mode]]=Introduction!$C$42,1,0)</f>
        <v>0</v>
      </c>
      <c r="N1911" s="48">
        <f>IF(Table2[[#This Row],[Ship Mode]]=Introduction!$C$44,1,0)</f>
        <v>1</v>
      </c>
      <c r="O1911" s="48">
        <f>IF(Table2[[#This Row],[Customer Segment]]=Introduction!$D$45,1,0)</f>
        <v>1</v>
      </c>
      <c r="P1911" s="48">
        <f>IF(Table2[[#This Row],[Customer Segment]]=Introduction!$D$42,1,0)</f>
        <v>0</v>
      </c>
      <c r="Q1911" s="48">
        <f>IF(Table2[[#This Row],[Customer Segment]]=Introduction!$D$44,1,0)</f>
        <v>0</v>
      </c>
      <c r="R1911" s="38">
        <v>88.84</v>
      </c>
      <c r="S19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customFormat="1" x14ac:dyDescent="0.2">
      <c r="A1912" s="1" t="s">
        <v>23</v>
      </c>
      <c r="B1912" s="1" t="s">
        <v>14</v>
      </c>
      <c r="C1912" s="1" t="s">
        <v>3</v>
      </c>
      <c r="D1912" s="44">
        <v>0.09</v>
      </c>
      <c r="E1912" s="44">
        <v>49.99</v>
      </c>
      <c r="F1912" s="44">
        <v>19.989999999999998</v>
      </c>
      <c r="G1912" s="44">
        <v>0.41</v>
      </c>
      <c r="H1912" s="44">
        <v>-17.03</v>
      </c>
      <c r="I1912" s="49">
        <f>IF(Table2[[#This Row],[Order Priority]]=Introduction!$B$42,1,0)</f>
        <v>0</v>
      </c>
      <c r="J1912" s="49">
        <f>IF(Table2[[#This Row],[Order Priority]]=Introduction!$B$43,1,0)</f>
        <v>0</v>
      </c>
      <c r="K1912" s="49">
        <f>IF(Table2[[#This Row],[Order Priority]]=Introduction!$B$44,1,0)</f>
        <v>1</v>
      </c>
      <c r="L1912" s="49">
        <f>IF(Table2[[#This Row],[Order Priority]]=Introduction!$B$45,1,0)</f>
        <v>0</v>
      </c>
      <c r="M1912" s="49">
        <f>IF(Table2[[#This Row],[Ship Mode]]=Introduction!$C$42,1,0)</f>
        <v>0</v>
      </c>
      <c r="N1912" s="48">
        <f>IF(Table2[[#This Row],[Ship Mode]]=Introduction!$C$44,1,0)</f>
        <v>1</v>
      </c>
      <c r="O1912" s="48">
        <f>IF(Table2[[#This Row],[Customer Segment]]=Introduction!$D$45,1,0)</f>
        <v>1</v>
      </c>
      <c r="P1912" s="48">
        <f>IF(Table2[[#This Row],[Customer Segment]]=Introduction!$D$42,1,0)</f>
        <v>0</v>
      </c>
      <c r="Q1912" s="48">
        <f>IF(Table2[[#This Row],[Customer Segment]]=Introduction!$D$44,1,0)</f>
        <v>0</v>
      </c>
      <c r="R1912" s="41">
        <v>2373.3200000000002</v>
      </c>
      <c r="S19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customFormat="1" x14ac:dyDescent="0.2">
      <c r="A1913" s="1" t="s">
        <v>23</v>
      </c>
      <c r="B1913" s="1" t="s">
        <v>14</v>
      </c>
      <c r="C1913" s="1" t="s">
        <v>3</v>
      </c>
      <c r="D1913" s="46">
        <v>0.03</v>
      </c>
      <c r="E1913" s="46">
        <v>28.53</v>
      </c>
      <c r="F1913" s="46">
        <v>1.49</v>
      </c>
      <c r="G1913" s="46">
        <v>0.38</v>
      </c>
      <c r="H1913" s="46">
        <v>39.627000000000002</v>
      </c>
      <c r="I1913" s="49">
        <f>IF(Table2[[#This Row],[Order Priority]]=Introduction!$B$42,1,0)</f>
        <v>0</v>
      </c>
      <c r="J1913" s="49">
        <f>IF(Table2[[#This Row],[Order Priority]]=Introduction!$B$43,1,0)</f>
        <v>0</v>
      </c>
      <c r="K1913" s="49">
        <f>IF(Table2[[#This Row],[Order Priority]]=Introduction!$B$44,1,0)</f>
        <v>1</v>
      </c>
      <c r="L1913" s="49">
        <f>IF(Table2[[#This Row],[Order Priority]]=Introduction!$B$45,1,0)</f>
        <v>0</v>
      </c>
      <c r="M1913" s="49">
        <f>IF(Table2[[#This Row],[Ship Mode]]=Introduction!$C$42,1,0)</f>
        <v>0</v>
      </c>
      <c r="N1913" s="48">
        <f>IF(Table2[[#This Row],[Ship Mode]]=Introduction!$C$44,1,0)</f>
        <v>1</v>
      </c>
      <c r="O1913" s="48">
        <f>IF(Table2[[#This Row],[Customer Segment]]=Introduction!$D$45,1,0)</f>
        <v>1</v>
      </c>
      <c r="P1913" s="48">
        <f>IF(Table2[[#This Row],[Customer Segment]]=Introduction!$D$42,1,0)</f>
        <v>0</v>
      </c>
      <c r="Q1913" s="48">
        <f>IF(Table2[[#This Row],[Customer Segment]]=Introduction!$D$44,1,0)</f>
        <v>0</v>
      </c>
      <c r="R1913" s="38">
        <v>325.73</v>
      </c>
      <c r="S19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customFormat="1" x14ac:dyDescent="0.2">
      <c r="A1914" s="1" t="s">
        <v>23</v>
      </c>
      <c r="B1914" s="1" t="s">
        <v>14</v>
      </c>
      <c r="C1914" s="1" t="s">
        <v>3</v>
      </c>
      <c r="D1914" s="44">
        <v>0.09</v>
      </c>
      <c r="E1914" s="44">
        <v>49.99</v>
      </c>
      <c r="F1914" s="44">
        <v>19.989999999999998</v>
      </c>
      <c r="G1914" s="44">
        <v>0.41</v>
      </c>
      <c r="H1914" s="44">
        <v>-8.5150000000000006</v>
      </c>
      <c r="I1914" s="49">
        <f>IF(Table2[[#This Row],[Order Priority]]=Introduction!$B$42,1,0)</f>
        <v>0</v>
      </c>
      <c r="J1914" s="49">
        <f>IF(Table2[[#This Row],[Order Priority]]=Introduction!$B$43,1,0)</f>
        <v>0</v>
      </c>
      <c r="K1914" s="49">
        <f>IF(Table2[[#This Row],[Order Priority]]=Introduction!$B$44,1,0)</f>
        <v>1</v>
      </c>
      <c r="L1914" s="49">
        <f>IF(Table2[[#This Row],[Order Priority]]=Introduction!$B$45,1,0)</f>
        <v>0</v>
      </c>
      <c r="M1914" s="49">
        <f>IF(Table2[[#This Row],[Ship Mode]]=Introduction!$C$42,1,0)</f>
        <v>0</v>
      </c>
      <c r="N1914" s="48">
        <f>IF(Table2[[#This Row],[Ship Mode]]=Introduction!$C$44,1,0)</f>
        <v>1</v>
      </c>
      <c r="O1914" s="48">
        <f>IF(Table2[[#This Row],[Customer Segment]]=Introduction!$D$45,1,0)</f>
        <v>1</v>
      </c>
      <c r="P1914" s="48">
        <f>IF(Table2[[#This Row],[Customer Segment]]=Introduction!$D$42,1,0)</f>
        <v>0</v>
      </c>
      <c r="Q1914" s="48">
        <f>IF(Table2[[#This Row],[Customer Segment]]=Introduction!$D$44,1,0)</f>
        <v>0</v>
      </c>
      <c r="R1914" s="41">
        <v>593.33000000000004</v>
      </c>
      <c r="S19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customFormat="1" x14ac:dyDescent="0.2">
      <c r="A1915" s="1" t="s">
        <v>23</v>
      </c>
      <c r="B1915" s="1" t="s">
        <v>14</v>
      </c>
      <c r="C1915" s="1" t="s">
        <v>47</v>
      </c>
      <c r="D1915" s="46">
        <v>0</v>
      </c>
      <c r="E1915" s="46">
        <v>17.52</v>
      </c>
      <c r="F1915" s="46">
        <v>8.17</v>
      </c>
      <c r="G1915" s="46">
        <v>0.5</v>
      </c>
      <c r="H1915" s="46">
        <v>52.764000000000003</v>
      </c>
      <c r="I1915" s="49">
        <f>IF(Table2[[#This Row],[Order Priority]]=Introduction!$B$42,1,0)</f>
        <v>0</v>
      </c>
      <c r="J1915" s="49">
        <f>IF(Table2[[#This Row],[Order Priority]]=Introduction!$B$43,1,0)</f>
        <v>0</v>
      </c>
      <c r="K1915" s="49">
        <f>IF(Table2[[#This Row],[Order Priority]]=Introduction!$B$44,1,0)</f>
        <v>1</v>
      </c>
      <c r="L1915" s="49">
        <f>IF(Table2[[#This Row],[Order Priority]]=Introduction!$B$45,1,0)</f>
        <v>0</v>
      </c>
      <c r="M1915" s="49">
        <f>IF(Table2[[#This Row],[Ship Mode]]=Introduction!$C$42,1,0)</f>
        <v>0</v>
      </c>
      <c r="N1915" s="48">
        <f>IF(Table2[[#This Row],[Ship Mode]]=Introduction!$C$44,1,0)</f>
        <v>1</v>
      </c>
      <c r="O1915" s="48">
        <f>IF(Table2[[#This Row],[Customer Segment]]=Introduction!$D$45,1,0)</f>
        <v>0</v>
      </c>
      <c r="P1915" s="48">
        <f>IF(Table2[[#This Row],[Customer Segment]]=Introduction!$D$42,1,0)</f>
        <v>0</v>
      </c>
      <c r="Q1915" s="48">
        <f>IF(Table2[[#This Row],[Customer Segment]]=Introduction!$D$44,1,0)</f>
        <v>1</v>
      </c>
      <c r="R1915" s="38">
        <v>284.33999999999997</v>
      </c>
      <c r="S19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customFormat="1" x14ac:dyDescent="0.2">
      <c r="A1916" s="1" t="s">
        <v>92</v>
      </c>
      <c r="B1916" s="1" t="s">
        <v>14</v>
      </c>
      <c r="C1916" s="1" t="s">
        <v>3</v>
      </c>
      <c r="D1916" s="44">
        <v>0.06</v>
      </c>
      <c r="E1916" s="44">
        <v>22.24</v>
      </c>
      <c r="F1916" s="44">
        <v>1.99</v>
      </c>
      <c r="G1916" s="44">
        <v>0.43</v>
      </c>
      <c r="H1916" s="44">
        <v>95.388000000000005</v>
      </c>
      <c r="I1916" s="49">
        <f>IF(Table2[[#This Row],[Order Priority]]=Introduction!$B$42,1,0)</f>
        <v>0</v>
      </c>
      <c r="J1916" s="49">
        <f>IF(Table2[[#This Row],[Order Priority]]=Introduction!$B$43,1,0)</f>
        <v>0</v>
      </c>
      <c r="K1916" s="49">
        <f>IF(Table2[[#This Row],[Order Priority]]=Introduction!$B$44,1,0)</f>
        <v>0</v>
      </c>
      <c r="L1916" s="49">
        <f>IF(Table2[[#This Row],[Order Priority]]=Introduction!$B$45,1,0)</f>
        <v>1</v>
      </c>
      <c r="M1916" s="49">
        <f>IF(Table2[[#This Row],[Ship Mode]]=Introduction!$C$42,1,0)</f>
        <v>0</v>
      </c>
      <c r="N1916" s="48">
        <f>IF(Table2[[#This Row],[Ship Mode]]=Introduction!$C$44,1,0)</f>
        <v>1</v>
      </c>
      <c r="O1916" s="48">
        <f>IF(Table2[[#This Row],[Customer Segment]]=Introduction!$D$45,1,0)</f>
        <v>1</v>
      </c>
      <c r="P1916" s="48">
        <f>IF(Table2[[#This Row],[Customer Segment]]=Introduction!$D$42,1,0)</f>
        <v>0</v>
      </c>
      <c r="Q1916" s="48">
        <f>IF(Table2[[#This Row],[Customer Segment]]=Introduction!$D$44,1,0)</f>
        <v>0</v>
      </c>
      <c r="R1916" s="41">
        <v>255.88</v>
      </c>
      <c r="S19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customFormat="1" x14ac:dyDescent="0.2">
      <c r="A1917" s="1" t="s">
        <v>13</v>
      </c>
      <c r="B1917" s="1" t="s">
        <v>14</v>
      </c>
      <c r="C1917" s="1" t="s">
        <v>15</v>
      </c>
      <c r="D1917" s="46">
        <v>0.09</v>
      </c>
      <c r="E1917" s="46">
        <v>6.48</v>
      </c>
      <c r="F1917" s="46">
        <v>7.03</v>
      </c>
      <c r="G1917" s="46">
        <v>0.37</v>
      </c>
      <c r="H1917" s="46">
        <v>-126.208</v>
      </c>
      <c r="I1917" s="49">
        <f>IF(Table2[[#This Row],[Order Priority]]=Introduction!$B$42,1,0)</f>
        <v>0</v>
      </c>
      <c r="J1917" s="49">
        <f>IF(Table2[[#This Row],[Order Priority]]=Introduction!$B$43,1,0)</f>
        <v>1</v>
      </c>
      <c r="K1917" s="49">
        <f>IF(Table2[[#This Row],[Order Priority]]=Introduction!$B$44,1,0)</f>
        <v>0</v>
      </c>
      <c r="L1917" s="49">
        <f>IF(Table2[[#This Row],[Order Priority]]=Introduction!$B$45,1,0)</f>
        <v>0</v>
      </c>
      <c r="M1917" s="49">
        <f>IF(Table2[[#This Row],[Ship Mode]]=Introduction!$C$42,1,0)</f>
        <v>0</v>
      </c>
      <c r="N1917" s="48">
        <f>IF(Table2[[#This Row],[Ship Mode]]=Introduction!$C$44,1,0)</f>
        <v>1</v>
      </c>
      <c r="O1917" s="48">
        <f>IF(Table2[[#This Row],[Customer Segment]]=Introduction!$D$45,1,0)</f>
        <v>0</v>
      </c>
      <c r="P1917" s="48">
        <f>IF(Table2[[#This Row],[Customer Segment]]=Introduction!$D$42,1,0)</f>
        <v>1</v>
      </c>
      <c r="Q1917" s="48">
        <f>IF(Table2[[#This Row],[Customer Segment]]=Introduction!$D$44,1,0)</f>
        <v>0</v>
      </c>
      <c r="R1917" s="38">
        <v>96.96</v>
      </c>
      <c r="S19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customFormat="1" x14ac:dyDescent="0.2">
      <c r="A1918" s="1" t="s">
        <v>13</v>
      </c>
      <c r="B1918" s="1" t="s">
        <v>14</v>
      </c>
      <c r="C1918" s="1" t="s">
        <v>47</v>
      </c>
      <c r="D1918" s="44">
        <v>0.05</v>
      </c>
      <c r="E1918" s="44">
        <v>73.98</v>
      </c>
      <c r="F1918" s="44">
        <v>12.14</v>
      </c>
      <c r="G1918" s="44">
        <v>0.67</v>
      </c>
      <c r="H1918" s="44">
        <v>-1.9039999999999999</v>
      </c>
      <c r="I1918" s="49">
        <f>IF(Table2[[#This Row],[Order Priority]]=Introduction!$B$42,1,0)</f>
        <v>0</v>
      </c>
      <c r="J1918" s="49">
        <f>IF(Table2[[#This Row],[Order Priority]]=Introduction!$B$43,1,0)</f>
        <v>1</v>
      </c>
      <c r="K1918" s="49">
        <f>IF(Table2[[#This Row],[Order Priority]]=Introduction!$B$44,1,0)</f>
        <v>0</v>
      </c>
      <c r="L1918" s="49">
        <f>IF(Table2[[#This Row],[Order Priority]]=Introduction!$B$45,1,0)</f>
        <v>0</v>
      </c>
      <c r="M1918" s="49">
        <f>IF(Table2[[#This Row],[Ship Mode]]=Introduction!$C$42,1,0)</f>
        <v>0</v>
      </c>
      <c r="N1918" s="48">
        <f>IF(Table2[[#This Row],[Ship Mode]]=Introduction!$C$44,1,0)</f>
        <v>1</v>
      </c>
      <c r="O1918" s="48">
        <f>IF(Table2[[#This Row],[Customer Segment]]=Introduction!$D$45,1,0)</f>
        <v>0</v>
      </c>
      <c r="P1918" s="48">
        <f>IF(Table2[[#This Row],[Customer Segment]]=Introduction!$D$42,1,0)</f>
        <v>0</v>
      </c>
      <c r="Q1918" s="48">
        <f>IF(Table2[[#This Row],[Customer Segment]]=Introduction!$D$44,1,0)</f>
        <v>1</v>
      </c>
      <c r="R1918" s="41">
        <v>600.4</v>
      </c>
      <c r="S19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customFormat="1" x14ac:dyDescent="0.2">
      <c r="A1919" s="1" t="s">
        <v>13</v>
      </c>
      <c r="B1919" s="1" t="s">
        <v>14</v>
      </c>
      <c r="C1919" s="1" t="s">
        <v>47</v>
      </c>
      <c r="D1919" s="46">
        <v>0</v>
      </c>
      <c r="E1919" s="46">
        <v>5.98</v>
      </c>
      <c r="F1919" s="46">
        <v>7.15</v>
      </c>
      <c r="G1919" s="46">
        <v>0.36</v>
      </c>
      <c r="H1919" s="46">
        <v>-37.048000000000002</v>
      </c>
      <c r="I1919" s="49">
        <f>IF(Table2[[#This Row],[Order Priority]]=Introduction!$B$42,1,0)</f>
        <v>0</v>
      </c>
      <c r="J1919" s="49">
        <f>IF(Table2[[#This Row],[Order Priority]]=Introduction!$B$43,1,0)</f>
        <v>1</v>
      </c>
      <c r="K1919" s="49">
        <f>IF(Table2[[#This Row],[Order Priority]]=Introduction!$B$44,1,0)</f>
        <v>0</v>
      </c>
      <c r="L1919" s="49">
        <f>IF(Table2[[#This Row],[Order Priority]]=Introduction!$B$45,1,0)</f>
        <v>0</v>
      </c>
      <c r="M1919" s="49">
        <f>IF(Table2[[#This Row],[Ship Mode]]=Introduction!$C$42,1,0)</f>
        <v>0</v>
      </c>
      <c r="N1919" s="48">
        <f>IF(Table2[[#This Row],[Ship Mode]]=Introduction!$C$44,1,0)</f>
        <v>1</v>
      </c>
      <c r="O1919" s="48">
        <f>IF(Table2[[#This Row],[Customer Segment]]=Introduction!$D$45,1,0)</f>
        <v>0</v>
      </c>
      <c r="P1919" s="48">
        <f>IF(Table2[[#This Row],[Customer Segment]]=Introduction!$D$42,1,0)</f>
        <v>0</v>
      </c>
      <c r="Q1919" s="48">
        <f>IF(Table2[[#This Row],[Customer Segment]]=Introduction!$D$44,1,0)</f>
        <v>1</v>
      </c>
      <c r="R1919" s="38">
        <v>34.25</v>
      </c>
      <c r="S19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customFormat="1" x14ac:dyDescent="0.2">
      <c r="A1920" s="1" t="s">
        <v>13</v>
      </c>
      <c r="B1920" s="1" t="s">
        <v>14</v>
      </c>
      <c r="C1920" s="1" t="s">
        <v>47</v>
      </c>
      <c r="D1920" s="44">
        <v>0.09</v>
      </c>
      <c r="E1920" s="44">
        <v>3.57</v>
      </c>
      <c r="F1920" s="44">
        <v>4.17</v>
      </c>
      <c r="G1920" s="44">
        <v>0.59</v>
      </c>
      <c r="H1920" s="44">
        <v>-56.887999999999998</v>
      </c>
      <c r="I1920" s="49">
        <f>IF(Table2[[#This Row],[Order Priority]]=Introduction!$B$42,1,0)</f>
        <v>0</v>
      </c>
      <c r="J1920" s="49">
        <f>IF(Table2[[#This Row],[Order Priority]]=Introduction!$B$43,1,0)</f>
        <v>1</v>
      </c>
      <c r="K1920" s="49">
        <f>IF(Table2[[#This Row],[Order Priority]]=Introduction!$B$44,1,0)</f>
        <v>0</v>
      </c>
      <c r="L1920" s="49">
        <f>IF(Table2[[#This Row],[Order Priority]]=Introduction!$B$45,1,0)</f>
        <v>0</v>
      </c>
      <c r="M1920" s="49">
        <f>IF(Table2[[#This Row],[Ship Mode]]=Introduction!$C$42,1,0)</f>
        <v>0</v>
      </c>
      <c r="N1920" s="48">
        <f>IF(Table2[[#This Row],[Ship Mode]]=Introduction!$C$44,1,0)</f>
        <v>1</v>
      </c>
      <c r="O1920" s="48">
        <f>IF(Table2[[#This Row],[Customer Segment]]=Introduction!$D$45,1,0)</f>
        <v>0</v>
      </c>
      <c r="P1920" s="48">
        <f>IF(Table2[[#This Row],[Customer Segment]]=Introduction!$D$42,1,0)</f>
        <v>0</v>
      </c>
      <c r="Q1920" s="48">
        <f>IF(Table2[[#This Row],[Customer Segment]]=Introduction!$D$44,1,0)</f>
        <v>1</v>
      </c>
      <c r="R1920" s="41">
        <v>31.45</v>
      </c>
      <c r="S19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customFormat="1" x14ac:dyDescent="0.2">
      <c r="A1921" s="1" t="s">
        <v>23</v>
      </c>
      <c r="B1921" s="1" t="s">
        <v>63</v>
      </c>
      <c r="C1921" s="1" t="s">
        <v>3</v>
      </c>
      <c r="D1921" s="46">
        <v>0.08</v>
      </c>
      <c r="E1921" s="46">
        <v>5.84</v>
      </c>
      <c r="F1921" s="46">
        <v>1</v>
      </c>
      <c r="G1921" s="46">
        <v>0.38</v>
      </c>
      <c r="H1921" s="46">
        <v>731.92200000000003</v>
      </c>
      <c r="I1921" s="49">
        <f>IF(Table2[[#This Row],[Order Priority]]=Introduction!$B$42,1,0)</f>
        <v>0</v>
      </c>
      <c r="J1921" s="49">
        <f>IF(Table2[[#This Row],[Order Priority]]=Introduction!$B$43,1,0)</f>
        <v>0</v>
      </c>
      <c r="K1921" s="49">
        <f>IF(Table2[[#This Row],[Order Priority]]=Introduction!$B$44,1,0)</f>
        <v>1</v>
      </c>
      <c r="L1921" s="49">
        <f>IF(Table2[[#This Row],[Order Priority]]=Introduction!$B$45,1,0)</f>
        <v>0</v>
      </c>
      <c r="M1921" s="49">
        <f>IF(Table2[[#This Row],[Ship Mode]]=Introduction!$C$42,1,0)</f>
        <v>0</v>
      </c>
      <c r="N1921" s="48">
        <f>IF(Table2[[#This Row],[Ship Mode]]=Introduction!$C$44,1,0)</f>
        <v>0</v>
      </c>
      <c r="O1921" s="48">
        <f>IF(Table2[[#This Row],[Customer Segment]]=Introduction!$D$45,1,0)</f>
        <v>1</v>
      </c>
      <c r="P1921" s="48">
        <f>IF(Table2[[#This Row],[Customer Segment]]=Introduction!$D$42,1,0)</f>
        <v>0</v>
      </c>
      <c r="Q1921" s="48">
        <f>IF(Table2[[#This Row],[Customer Segment]]=Introduction!$D$44,1,0)</f>
        <v>0</v>
      </c>
      <c r="R1921" s="38">
        <v>61.39</v>
      </c>
      <c r="S19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customFormat="1" x14ac:dyDescent="0.2">
      <c r="A1922" s="1" t="s">
        <v>23</v>
      </c>
      <c r="B1922" s="1" t="s">
        <v>14</v>
      </c>
      <c r="C1922" s="1" t="s">
        <v>3</v>
      </c>
      <c r="D1922" s="44">
        <v>0</v>
      </c>
      <c r="E1922" s="44">
        <v>205.99</v>
      </c>
      <c r="F1922" s="44">
        <v>8.99</v>
      </c>
      <c r="G1922" s="44">
        <v>0.6</v>
      </c>
      <c r="H1922" s="44">
        <v>186.55799999999999</v>
      </c>
      <c r="I1922" s="49">
        <f>IF(Table2[[#This Row],[Order Priority]]=Introduction!$B$42,1,0)</f>
        <v>0</v>
      </c>
      <c r="J1922" s="49">
        <f>IF(Table2[[#This Row],[Order Priority]]=Introduction!$B$43,1,0)</f>
        <v>0</v>
      </c>
      <c r="K1922" s="49">
        <f>IF(Table2[[#This Row],[Order Priority]]=Introduction!$B$44,1,0)</f>
        <v>1</v>
      </c>
      <c r="L1922" s="49">
        <f>IF(Table2[[#This Row],[Order Priority]]=Introduction!$B$45,1,0)</f>
        <v>0</v>
      </c>
      <c r="M1922" s="49">
        <f>IF(Table2[[#This Row],[Ship Mode]]=Introduction!$C$42,1,0)</f>
        <v>0</v>
      </c>
      <c r="N1922" s="48">
        <f>IF(Table2[[#This Row],[Ship Mode]]=Introduction!$C$44,1,0)</f>
        <v>1</v>
      </c>
      <c r="O1922" s="48">
        <f>IF(Table2[[#This Row],[Customer Segment]]=Introduction!$D$45,1,0)</f>
        <v>1</v>
      </c>
      <c r="P1922" s="48">
        <f>IF(Table2[[#This Row],[Customer Segment]]=Introduction!$D$42,1,0)</f>
        <v>0</v>
      </c>
      <c r="Q1922" s="48">
        <f>IF(Table2[[#This Row],[Customer Segment]]=Introduction!$D$44,1,0)</f>
        <v>0</v>
      </c>
      <c r="R1922" s="41">
        <v>2435.52</v>
      </c>
      <c r="S19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customFormat="1" x14ac:dyDescent="0.2">
      <c r="A1923" s="1" t="s">
        <v>92</v>
      </c>
      <c r="B1923" s="1" t="s">
        <v>14</v>
      </c>
      <c r="C1923" s="1" t="s">
        <v>15</v>
      </c>
      <c r="D1923" s="46">
        <v>0.08</v>
      </c>
      <c r="E1923" s="46">
        <v>8.3699999999999992</v>
      </c>
      <c r="F1923" s="46">
        <v>10.16</v>
      </c>
      <c r="G1923" s="46">
        <v>0.59</v>
      </c>
      <c r="H1923" s="46">
        <v>-169.232</v>
      </c>
      <c r="I1923" s="49">
        <f>IF(Table2[[#This Row],[Order Priority]]=Introduction!$B$42,1,0)</f>
        <v>0</v>
      </c>
      <c r="J1923" s="49">
        <f>IF(Table2[[#This Row],[Order Priority]]=Introduction!$B$43,1,0)</f>
        <v>0</v>
      </c>
      <c r="K1923" s="49">
        <f>IF(Table2[[#This Row],[Order Priority]]=Introduction!$B$44,1,0)</f>
        <v>0</v>
      </c>
      <c r="L1923" s="49">
        <f>IF(Table2[[#This Row],[Order Priority]]=Introduction!$B$45,1,0)</f>
        <v>1</v>
      </c>
      <c r="M1923" s="49">
        <f>IF(Table2[[#This Row],[Ship Mode]]=Introduction!$C$42,1,0)</f>
        <v>0</v>
      </c>
      <c r="N1923" s="48">
        <f>IF(Table2[[#This Row],[Ship Mode]]=Introduction!$C$44,1,0)</f>
        <v>1</v>
      </c>
      <c r="O1923" s="48">
        <f>IF(Table2[[#This Row],[Customer Segment]]=Introduction!$D$45,1,0)</f>
        <v>0</v>
      </c>
      <c r="P1923" s="48">
        <f>IF(Table2[[#This Row],[Customer Segment]]=Introduction!$D$42,1,0)</f>
        <v>1</v>
      </c>
      <c r="Q1923" s="48">
        <f>IF(Table2[[#This Row],[Customer Segment]]=Introduction!$D$44,1,0)</f>
        <v>0</v>
      </c>
      <c r="R1923" s="38">
        <v>108.99</v>
      </c>
      <c r="S19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customFormat="1" x14ac:dyDescent="0.2">
      <c r="A1924" s="1" t="s">
        <v>46</v>
      </c>
      <c r="B1924" s="1" t="s">
        <v>14</v>
      </c>
      <c r="C1924" s="1" t="s">
        <v>47</v>
      </c>
      <c r="D1924" s="44">
        <v>0.04</v>
      </c>
      <c r="E1924" s="44">
        <v>35.99</v>
      </c>
      <c r="F1924" s="44">
        <v>3.3</v>
      </c>
      <c r="G1924" s="44">
        <v>0.39</v>
      </c>
      <c r="H1924" s="44">
        <v>184.19550000000001</v>
      </c>
      <c r="I1924" s="49">
        <f>IF(Table2[[#This Row],[Order Priority]]=Introduction!$B$42,1,0)</f>
        <v>0</v>
      </c>
      <c r="J1924" s="49">
        <f>IF(Table2[[#This Row],[Order Priority]]=Introduction!$B$43,1,0)</f>
        <v>0</v>
      </c>
      <c r="K1924" s="49">
        <f>IF(Table2[[#This Row],[Order Priority]]=Introduction!$B$44,1,0)</f>
        <v>0</v>
      </c>
      <c r="L1924" s="49">
        <f>IF(Table2[[#This Row],[Order Priority]]=Introduction!$B$45,1,0)</f>
        <v>0</v>
      </c>
      <c r="M1924" s="49">
        <f>IF(Table2[[#This Row],[Ship Mode]]=Introduction!$C$42,1,0)</f>
        <v>0</v>
      </c>
      <c r="N1924" s="48">
        <f>IF(Table2[[#This Row],[Ship Mode]]=Introduction!$C$44,1,0)</f>
        <v>1</v>
      </c>
      <c r="O1924" s="48">
        <f>IF(Table2[[#This Row],[Customer Segment]]=Introduction!$D$45,1,0)</f>
        <v>0</v>
      </c>
      <c r="P1924" s="48">
        <f>IF(Table2[[#This Row],[Customer Segment]]=Introduction!$D$42,1,0)</f>
        <v>0</v>
      </c>
      <c r="Q1924" s="48">
        <f>IF(Table2[[#This Row],[Customer Segment]]=Introduction!$D$44,1,0)</f>
        <v>1</v>
      </c>
      <c r="R1924" s="41">
        <v>266.95</v>
      </c>
      <c r="S19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customFormat="1" x14ac:dyDescent="0.2">
      <c r="A1925" s="1" t="s">
        <v>13</v>
      </c>
      <c r="B1925" s="1" t="s">
        <v>14</v>
      </c>
      <c r="C1925" s="1" t="s">
        <v>15</v>
      </c>
      <c r="D1925" s="46">
        <v>0.01</v>
      </c>
      <c r="E1925" s="46">
        <v>7.89</v>
      </c>
      <c r="F1925" s="46">
        <v>2.82</v>
      </c>
      <c r="G1925" s="46">
        <v>0.4</v>
      </c>
      <c r="H1925" s="46">
        <v>38.700000000000003</v>
      </c>
      <c r="I1925" s="49">
        <f>IF(Table2[[#This Row],[Order Priority]]=Introduction!$B$42,1,0)</f>
        <v>0</v>
      </c>
      <c r="J1925" s="49">
        <f>IF(Table2[[#This Row],[Order Priority]]=Introduction!$B$43,1,0)</f>
        <v>1</v>
      </c>
      <c r="K1925" s="49">
        <f>IF(Table2[[#This Row],[Order Priority]]=Introduction!$B$44,1,0)</f>
        <v>0</v>
      </c>
      <c r="L1925" s="49">
        <f>IF(Table2[[#This Row],[Order Priority]]=Introduction!$B$45,1,0)</f>
        <v>0</v>
      </c>
      <c r="M1925" s="49">
        <f>IF(Table2[[#This Row],[Ship Mode]]=Introduction!$C$42,1,0)</f>
        <v>0</v>
      </c>
      <c r="N1925" s="48">
        <f>IF(Table2[[#This Row],[Ship Mode]]=Introduction!$C$44,1,0)</f>
        <v>1</v>
      </c>
      <c r="O1925" s="48">
        <f>IF(Table2[[#This Row],[Customer Segment]]=Introduction!$D$45,1,0)</f>
        <v>0</v>
      </c>
      <c r="P1925" s="48">
        <f>IF(Table2[[#This Row],[Customer Segment]]=Introduction!$D$42,1,0)</f>
        <v>1</v>
      </c>
      <c r="Q1925" s="48">
        <f>IF(Table2[[#This Row],[Customer Segment]]=Introduction!$D$44,1,0)</f>
        <v>0</v>
      </c>
      <c r="R1925" s="38">
        <v>274.26</v>
      </c>
      <c r="S19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customFormat="1" x14ac:dyDescent="0.2">
      <c r="A1926" s="1" t="s">
        <v>13</v>
      </c>
      <c r="B1926" s="1" t="s">
        <v>14</v>
      </c>
      <c r="C1926" s="1" t="s">
        <v>15</v>
      </c>
      <c r="D1926" s="44">
        <v>0.09</v>
      </c>
      <c r="E1926" s="44">
        <v>3.68</v>
      </c>
      <c r="F1926" s="44">
        <v>1.32</v>
      </c>
      <c r="G1926" s="44">
        <v>0.83</v>
      </c>
      <c r="H1926" s="44">
        <v>-21.91</v>
      </c>
      <c r="I1926" s="49">
        <f>IF(Table2[[#This Row],[Order Priority]]=Introduction!$B$42,1,0)</f>
        <v>0</v>
      </c>
      <c r="J1926" s="49">
        <f>IF(Table2[[#This Row],[Order Priority]]=Introduction!$B$43,1,0)</f>
        <v>1</v>
      </c>
      <c r="K1926" s="49">
        <f>IF(Table2[[#This Row],[Order Priority]]=Introduction!$B$44,1,0)</f>
        <v>0</v>
      </c>
      <c r="L1926" s="49">
        <f>IF(Table2[[#This Row],[Order Priority]]=Introduction!$B$45,1,0)</f>
        <v>0</v>
      </c>
      <c r="M1926" s="49">
        <f>IF(Table2[[#This Row],[Ship Mode]]=Introduction!$C$42,1,0)</f>
        <v>0</v>
      </c>
      <c r="N1926" s="48">
        <f>IF(Table2[[#This Row],[Ship Mode]]=Introduction!$C$44,1,0)</f>
        <v>1</v>
      </c>
      <c r="O1926" s="48">
        <f>IF(Table2[[#This Row],[Customer Segment]]=Introduction!$D$45,1,0)</f>
        <v>0</v>
      </c>
      <c r="P1926" s="48">
        <f>IF(Table2[[#This Row],[Customer Segment]]=Introduction!$D$42,1,0)</f>
        <v>1</v>
      </c>
      <c r="Q1926" s="48">
        <f>IF(Table2[[#This Row],[Customer Segment]]=Introduction!$D$44,1,0)</f>
        <v>0</v>
      </c>
      <c r="R1926" s="41">
        <v>83.16</v>
      </c>
      <c r="S19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customFormat="1" x14ac:dyDescent="0.2">
      <c r="A1927" s="1" t="s">
        <v>13</v>
      </c>
      <c r="B1927" s="1" t="s">
        <v>14</v>
      </c>
      <c r="C1927" s="1" t="s">
        <v>15</v>
      </c>
      <c r="D1927" s="46">
        <v>0.1</v>
      </c>
      <c r="E1927" s="46">
        <v>9.7100000000000009</v>
      </c>
      <c r="F1927" s="46">
        <v>9.4499999999999993</v>
      </c>
      <c r="G1927" s="46">
        <v>0.6</v>
      </c>
      <c r="H1927" s="46">
        <v>-119.77</v>
      </c>
      <c r="I1927" s="49">
        <f>IF(Table2[[#This Row],[Order Priority]]=Introduction!$B$42,1,0)</f>
        <v>0</v>
      </c>
      <c r="J1927" s="49">
        <f>IF(Table2[[#This Row],[Order Priority]]=Introduction!$B$43,1,0)</f>
        <v>1</v>
      </c>
      <c r="K1927" s="49">
        <f>IF(Table2[[#This Row],[Order Priority]]=Introduction!$B$44,1,0)</f>
        <v>0</v>
      </c>
      <c r="L1927" s="49">
        <f>IF(Table2[[#This Row],[Order Priority]]=Introduction!$B$45,1,0)</f>
        <v>0</v>
      </c>
      <c r="M1927" s="49">
        <f>IF(Table2[[#This Row],[Ship Mode]]=Introduction!$C$42,1,0)</f>
        <v>0</v>
      </c>
      <c r="N1927" s="48">
        <f>IF(Table2[[#This Row],[Ship Mode]]=Introduction!$C$44,1,0)</f>
        <v>1</v>
      </c>
      <c r="O1927" s="48">
        <f>IF(Table2[[#This Row],[Customer Segment]]=Introduction!$D$45,1,0)</f>
        <v>0</v>
      </c>
      <c r="P1927" s="48">
        <f>IF(Table2[[#This Row],[Customer Segment]]=Introduction!$D$42,1,0)</f>
        <v>1</v>
      </c>
      <c r="Q1927" s="48">
        <f>IF(Table2[[#This Row],[Customer Segment]]=Introduction!$D$44,1,0)</f>
        <v>0</v>
      </c>
      <c r="R1927" s="38">
        <v>261.93</v>
      </c>
      <c r="S19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customFormat="1" x14ac:dyDescent="0.2">
      <c r="A1928" s="1" t="s">
        <v>13</v>
      </c>
      <c r="B1928" s="1" t="s">
        <v>14</v>
      </c>
      <c r="C1928" s="1" t="s">
        <v>15</v>
      </c>
      <c r="D1928" s="44">
        <v>0.01</v>
      </c>
      <c r="E1928" s="44">
        <v>7.89</v>
      </c>
      <c r="F1928" s="44">
        <v>2.82</v>
      </c>
      <c r="G1928" s="44">
        <v>0.4</v>
      </c>
      <c r="H1928" s="44">
        <v>46.44</v>
      </c>
      <c r="I1928" s="49">
        <f>IF(Table2[[#This Row],[Order Priority]]=Introduction!$B$42,1,0)</f>
        <v>0</v>
      </c>
      <c r="J1928" s="49">
        <f>IF(Table2[[#This Row],[Order Priority]]=Introduction!$B$43,1,0)</f>
        <v>1</v>
      </c>
      <c r="K1928" s="49">
        <f>IF(Table2[[#This Row],[Order Priority]]=Introduction!$B$44,1,0)</f>
        <v>0</v>
      </c>
      <c r="L1928" s="49">
        <f>IF(Table2[[#This Row],[Order Priority]]=Introduction!$B$45,1,0)</f>
        <v>0</v>
      </c>
      <c r="M1928" s="49">
        <f>IF(Table2[[#This Row],[Ship Mode]]=Introduction!$C$42,1,0)</f>
        <v>0</v>
      </c>
      <c r="N1928" s="48">
        <f>IF(Table2[[#This Row],[Ship Mode]]=Introduction!$C$44,1,0)</f>
        <v>1</v>
      </c>
      <c r="O1928" s="48">
        <f>IF(Table2[[#This Row],[Customer Segment]]=Introduction!$D$45,1,0)</f>
        <v>0</v>
      </c>
      <c r="P1928" s="48">
        <f>IF(Table2[[#This Row],[Customer Segment]]=Introduction!$D$42,1,0)</f>
        <v>1</v>
      </c>
      <c r="Q1928" s="48">
        <f>IF(Table2[[#This Row],[Customer Segment]]=Introduction!$D$44,1,0)</f>
        <v>0</v>
      </c>
      <c r="R1928" s="41">
        <v>68.56</v>
      </c>
      <c r="S19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customFormat="1" x14ac:dyDescent="0.2">
      <c r="A1929" s="1" t="s">
        <v>13</v>
      </c>
      <c r="B1929" s="1" t="s">
        <v>14</v>
      </c>
      <c r="C1929" s="1" t="s">
        <v>15</v>
      </c>
      <c r="D1929" s="46">
        <v>0.09</v>
      </c>
      <c r="E1929" s="46">
        <v>3.68</v>
      </c>
      <c r="F1929" s="46">
        <v>1.32</v>
      </c>
      <c r="G1929" s="46">
        <v>0.83</v>
      </c>
      <c r="H1929" s="46">
        <v>-17.527999999999999</v>
      </c>
      <c r="I1929" s="49">
        <f>IF(Table2[[#This Row],[Order Priority]]=Introduction!$B$42,1,0)</f>
        <v>0</v>
      </c>
      <c r="J1929" s="49">
        <f>IF(Table2[[#This Row],[Order Priority]]=Introduction!$B$43,1,0)</f>
        <v>1</v>
      </c>
      <c r="K1929" s="49">
        <f>IF(Table2[[#This Row],[Order Priority]]=Introduction!$B$44,1,0)</f>
        <v>0</v>
      </c>
      <c r="L1929" s="49">
        <f>IF(Table2[[#This Row],[Order Priority]]=Introduction!$B$45,1,0)</f>
        <v>0</v>
      </c>
      <c r="M1929" s="49">
        <f>IF(Table2[[#This Row],[Ship Mode]]=Introduction!$C$42,1,0)</f>
        <v>0</v>
      </c>
      <c r="N1929" s="48">
        <f>IF(Table2[[#This Row],[Ship Mode]]=Introduction!$C$44,1,0)</f>
        <v>1</v>
      </c>
      <c r="O1929" s="48">
        <f>IF(Table2[[#This Row],[Customer Segment]]=Introduction!$D$45,1,0)</f>
        <v>0</v>
      </c>
      <c r="P1929" s="48">
        <f>IF(Table2[[#This Row],[Customer Segment]]=Introduction!$D$42,1,0)</f>
        <v>1</v>
      </c>
      <c r="Q1929" s="48">
        <f>IF(Table2[[#This Row],[Customer Segment]]=Introduction!$D$44,1,0)</f>
        <v>0</v>
      </c>
      <c r="R1929" s="38">
        <v>20.79</v>
      </c>
      <c r="S19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customFormat="1" x14ac:dyDescent="0.2">
      <c r="A1930" s="1" t="s">
        <v>13</v>
      </c>
      <c r="B1930" s="1" t="s">
        <v>14</v>
      </c>
      <c r="C1930" s="1" t="s">
        <v>15</v>
      </c>
      <c r="D1930" s="44">
        <v>0.1</v>
      </c>
      <c r="E1930" s="44">
        <v>9.7100000000000009</v>
      </c>
      <c r="F1930" s="44">
        <v>9.4499999999999993</v>
      </c>
      <c r="G1930" s="44">
        <v>0.6</v>
      </c>
      <c r="H1930" s="44">
        <v>-95.816000000000003</v>
      </c>
      <c r="I1930" s="49">
        <f>IF(Table2[[#This Row],[Order Priority]]=Introduction!$B$42,1,0)</f>
        <v>0</v>
      </c>
      <c r="J1930" s="49">
        <f>IF(Table2[[#This Row],[Order Priority]]=Introduction!$B$43,1,0)</f>
        <v>1</v>
      </c>
      <c r="K1930" s="49">
        <f>IF(Table2[[#This Row],[Order Priority]]=Introduction!$B$44,1,0)</f>
        <v>0</v>
      </c>
      <c r="L1930" s="49">
        <f>IF(Table2[[#This Row],[Order Priority]]=Introduction!$B$45,1,0)</f>
        <v>0</v>
      </c>
      <c r="M1930" s="49">
        <f>IF(Table2[[#This Row],[Ship Mode]]=Introduction!$C$42,1,0)</f>
        <v>0</v>
      </c>
      <c r="N1930" s="48">
        <f>IF(Table2[[#This Row],[Ship Mode]]=Introduction!$C$44,1,0)</f>
        <v>1</v>
      </c>
      <c r="O1930" s="48">
        <f>IF(Table2[[#This Row],[Customer Segment]]=Introduction!$D$45,1,0)</f>
        <v>0</v>
      </c>
      <c r="P1930" s="48">
        <f>IF(Table2[[#This Row],[Customer Segment]]=Introduction!$D$42,1,0)</f>
        <v>1</v>
      </c>
      <c r="Q1930" s="48">
        <f>IF(Table2[[#This Row],[Customer Segment]]=Introduction!$D$44,1,0)</f>
        <v>0</v>
      </c>
      <c r="R1930" s="41">
        <v>67.91</v>
      </c>
      <c r="S19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customFormat="1" x14ac:dyDescent="0.2">
      <c r="A1931" s="1" t="s">
        <v>23</v>
      </c>
      <c r="B1931" s="1" t="s">
        <v>14</v>
      </c>
      <c r="C1931" s="1" t="s">
        <v>3</v>
      </c>
      <c r="D1931" s="46">
        <v>0.04</v>
      </c>
      <c r="E1931" s="46">
        <v>8.33</v>
      </c>
      <c r="F1931" s="46">
        <v>1.99</v>
      </c>
      <c r="G1931" s="46">
        <v>0.52</v>
      </c>
      <c r="H1931" s="46">
        <v>44.892000000000003</v>
      </c>
      <c r="I1931" s="49">
        <f>IF(Table2[[#This Row],[Order Priority]]=Introduction!$B$42,1,0)</f>
        <v>0</v>
      </c>
      <c r="J1931" s="49">
        <f>IF(Table2[[#This Row],[Order Priority]]=Introduction!$B$43,1,0)</f>
        <v>0</v>
      </c>
      <c r="K1931" s="49">
        <f>IF(Table2[[#This Row],[Order Priority]]=Introduction!$B$44,1,0)</f>
        <v>1</v>
      </c>
      <c r="L1931" s="49">
        <f>IF(Table2[[#This Row],[Order Priority]]=Introduction!$B$45,1,0)</f>
        <v>0</v>
      </c>
      <c r="M1931" s="49">
        <f>IF(Table2[[#This Row],[Ship Mode]]=Introduction!$C$42,1,0)</f>
        <v>0</v>
      </c>
      <c r="N1931" s="48">
        <f>IF(Table2[[#This Row],[Ship Mode]]=Introduction!$C$44,1,0)</f>
        <v>1</v>
      </c>
      <c r="O1931" s="48">
        <f>IF(Table2[[#This Row],[Customer Segment]]=Introduction!$D$45,1,0)</f>
        <v>1</v>
      </c>
      <c r="P1931" s="48">
        <f>IF(Table2[[#This Row],[Customer Segment]]=Introduction!$D$42,1,0)</f>
        <v>0</v>
      </c>
      <c r="Q1931" s="48">
        <f>IF(Table2[[#This Row],[Customer Segment]]=Introduction!$D$44,1,0)</f>
        <v>0</v>
      </c>
      <c r="R1931" s="38">
        <v>131.26</v>
      </c>
      <c r="S19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customFormat="1" x14ac:dyDescent="0.2">
      <c r="A1932" s="1" t="s">
        <v>23</v>
      </c>
      <c r="B1932" s="1" t="s">
        <v>14</v>
      </c>
      <c r="C1932" s="1" t="s">
        <v>70</v>
      </c>
      <c r="D1932" s="44">
        <v>0.06</v>
      </c>
      <c r="E1932" s="44">
        <v>38.06</v>
      </c>
      <c r="F1932" s="44">
        <v>4.5</v>
      </c>
      <c r="G1932" s="44">
        <v>0.56000000000000005</v>
      </c>
      <c r="H1932" s="44">
        <v>450.45960000000002</v>
      </c>
      <c r="I1932" s="49">
        <f>IF(Table2[[#This Row],[Order Priority]]=Introduction!$B$42,1,0)</f>
        <v>0</v>
      </c>
      <c r="J1932" s="49">
        <f>IF(Table2[[#This Row],[Order Priority]]=Introduction!$B$43,1,0)</f>
        <v>0</v>
      </c>
      <c r="K1932" s="49">
        <f>IF(Table2[[#This Row],[Order Priority]]=Introduction!$B$44,1,0)</f>
        <v>1</v>
      </c>
      <c r="L1932" s="49">
        <f>IF(Table2[[#This Row],[Order Priority]]=Introduction!$B$45,1,0)</f>
        <v>0</v>
      </c>
      <c r="M1932" s="49">
        <f>IF(Table2[[#This Row],[Ship Mode]]=Introduction!$C$42,1,0)</f>
        <v>0</v>
      </c>
      <c r="N1932" s="48">
        <f>IF(Table2[[#This Row],[Ship Mode]]=Introduction!$C$44,1,0)</f>
        <v>1</v>
      </c>
      <c r="O1932" s="48">
        <f>IF(Table2[[#This Row],[Customer Segment]]=Introduction!$D$45,1,0)</f>
        <v>0</v>
      </c>
      <c r="P1932" s="48">
        <f>IF(Table2[[#This Row],[Customer Segment]]=Introduction!$D$42,1,0)</f>
        <v>0</v>
      </c>
      <c r="Q1932" s="48">
        <f>IF(Table2[[#This Row],[Customer Segment]]=Introduction!$D$44,1,0)</f>
        <v>0</v>
      </c>
      <c r="R1932" s="41">
        <v>652.84</v>
      </c>
      <c r="S19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customFormat="1" x14ac:dyDescent="0.2">
      <c r="A1933" s="1" t="s">
        <v>23</v>
      </c>
      <c r="B1933" s="1" t="s">
        <v>14</v>
      </c>
      <c r="C1933" s="1" t="s">
        <v>70</v>
      </c>
      <c r="D1933" s="46">
        <v>0.08</v>
      </c>
      <c r="E1933" s="46">
        <v>599.99</v>
      </c>
      <c r="F1933" s="46">
        <v>24.49</v>
      </c>
      <c r="G1933" s="46">
        <v>0.37</v>
      </c>
      <c r="H1933" s="46">
        <v>8798.1831000000002</v>
      </c>
      <c r="I1933" s="49">
        <f>IF(Table2[[#This Row],[Order Priority]]=Introduction!$B$42,1,0)</f>
        <v>0</v>
      </c>
      <c r="J1933" s="49">
        <f>IF(Table2[[#This Row],[Order Priority]]=Introduction!$B$43,1,0)</f>
        <v>0</v>
      </c>
      <c r="K1933" s="49">
        <f>IF(Table2[[#This Row],[Order Priority]]=Introduction!$B$44,1,0)</f>
        <v>1</v>
      </c>
      <c r="L1933" s="49">
        <f>IF(Table2[[#This Row],[Order Priority]]=Introduction!$B$45,1,0)</f>
        <v>0</v>
      </c>
      <c r="M1933" s="49">
        <f>IF(Table2[[#This Row],[Ship Mode]]=Introduction!$C$42,1,0)</f>
        <v>0</v>
      </c>
      <c r="N1933" s="48">
        <f>IF(Table2[[#This Row],[Ship Mode]]=Introduction!$C$44,1,0)</f>
        <v>1</v>
      </c>
      <c r="O1933" s="48">
        <f>IF(Table2[[#This Row],[Customer Segment]]=Introduction!$D$45,1,0)</f>
        <v>0</v>
      </c>
      <c r="P1933" s="48">
        <f>IF(Table2[[#This Row],[Customer Segment]]=Introduction!$D$42,1,0)</f>
        <v>0</v>
      </c>
      <c r="Q1933" s="48">
        <f>IF(Table2[[#This Row],[Customer Segment]]=Introduction!$D$44,1,0)</f>
        <v>0</v>
      </c>
      <c r="R1933" s="38">
        <v>12750.99</v>
      </c>
      <c r="S19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customFormat="1" x14ac:dyDescent="0.2">
      <c r="A1934" s="1" t="s">
        <v>23</v>
      </c>
      <c r="B1934" s="1" t="s">
        <v>63</v>
      </c>
      <c r="C1934" s="1" t="s">
        <v>70</v>
      </c>
      <c r="D1934" s="44">
        <v>0.1</v>
      </c>
      <c r="E1934" s="44">
        <v>3.98</v>
      </c>
      <c r="F1934" s="44">
        <v>2.97</v>
      </c>
      <c r="G1934" s="44">
        <v>0.35</v>
      </c>
      <c r="H1934" s="44">
        <v>-5.3849999999999998</v>
      </c>
      <c r="I1934" s="49">
        <f>IF(Table2[[#This Row],[Order Priority]]=Introduction!$B$42,1,0)</f>
        <v>0</v>
      </c>
      <c r="J1934" s="49">
        <f>IF(Table2[[#This Row],[Order Priority]]=Introduction!$B$43,1,0)</f>
        <v>0</v>
      </c>
      <c r="K1934" s="49">
        <f>IF(Table2[[#This Row],[Order Priority]]=Introduction!$B$44,1,0)</f>
        <v>1</v>
      </c>
      <c r="L1934" s="49">
        <f>IF(Table2[[#This Row],[Order Priority]]=Introduction!$B$45,1,0)</f>
        <v>0</v>
      </c>
      <c r="M1934" s="49">
        <f>IF(Table2[[#This Row],[Ship Mode]]=Introduction!$C$42,1,0)</f>
        <v>0</v>
      </c>
      <c r="N1934" s="48">
        <f>IF(Table2[[#This Row],[Ship Mode]]=Introduction!$C$44,1,0)</f>
        <v>0</v>
      </c>
      <c r="O1934" s="48">
        <f>IF(Table2[[#This Row],[Customer Segment]]=Introduction!$D$45,1,0)</f>
        <v>0</v>
      </c>
      <c r="P1934" s="48">
        <f>IF(Table2[[#This Row],[Customer Segment]]=Introduction!$D$42,1,0)</f>
        <v>0</v>
      </c>
      <c r="Q1934" s="48">
        <f>IF(Table2[[#This Row],[Customer Segment]]=Introduction!$D$44,1,0)</f>
        <v>0</v>
      </c>
      <c r="R1934" s="41">
        <v>20.54</v>
      </c>
      <c r="S19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customFormat="1" x14ac:dyDescent="0.2">
      <c r="A1935" s="1" t="s">
        <v>23</v>
      </c>
      <c r="B1935" s="1" t="s">
        <v>63</v>
      </c>
      <c r="C1935" s="1" t="s">
        <v>15</v>
      </c>
      <c r="D1935" s="46">
        <v>0.05</v>
      </c>
      <c r="E1935" s="46">
        <v>63.94</v>
      </c>
      <c r="F1935" s="46">
        <v>14.48</v>
      </c>
      <c r="G1935" s="46">
        <v>0.46</v>
      </c>
      <c r="H1935" s="46">
        <v>270.87430000000001</v>
      </c>
      <c r="I1935" s="49">
        <f>IF(Table2[[#This Row],[Order Priority]]=Introduction!$B$42,1,0)</f>
        <v>0</v>
      </c>
      <c r="J1935" s="49">
        <f>IF(Table2[[#This Row],[Order Priority]]=Introduction!$B$43,1,0)</f>
        <v>0</v>
      </c>
      <c r="K1935" s="49">
        <f>IF(Table2[[#This Row],[Order Priority]]=Introduction!$B$44,1,0)</f>
        <v>1</v>
      </c>
      <c r="L1935" s="49">
        <f>IF(Table2[[#This Row],[Order Priority]]=Introduction!$B$45,1,0)</f>
        <v>0</v>
      </c>
      <c r="M1935" s="49">
        <f>IF(Table2[[#This Row],[Ship Mode]]=Introduction!$C$42,1,0)</f>
        <v>0</v>
      </c>
      <c r="N1935" s="48">
        <f>IF(Table2[[#This Row],[Ship Mode]]=Introduction!$C$44,1,0)</f>
        <v>0</v>
      </c>
      <c r="O1935" s="48">
        <f>IF(Table2[[#This Row],[Customer Segment]]=Introduction!$D$45,1,0)</f>
        <v>0</v>
      </c>
      <c r="P1935" s="48">
        <f>IF(Table2[[#This Row],[Customer Segment]]=Introduction!$D$42,1,0)</f>
        <v>1</v>
      </c>
      <c r="Q1935" s="48">
        <f>IF(Table2[[#This Row],[Customer Segment]]=Introduction!$D$44,1,0)</f>
        <v>0</v>
      </c>
      <c r="R1935" s="38">
        <v>1336.35</v>
      </c>
      <c r="S19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customFormat="1" x14ac:dyDescent="0.2">
      <c r="A1936" s="1" t="s">
        <v>23</v>
      </c>
      <c r="B1936" s="1" t="s">
        <v>63</v>
      </c>
      <c r="C1936" s="1" t="s">
        <v>15</v>
      </c>
      <c r="D1936" s="44">
        <v>0.05</v>
      </c>
      <c r="E1936" s="44">
        <v>63.94</v>
      </c>
      <c r="F1936" s="44">
        <v>14.48</v>
      </c>
      <c r="G1936" s="44">
        <v>0.46</v>
      </c>
      <c r="H1936" s="44">
        <v>219.54419999999999</v>
      </c>
      <c r="I1936" s="49">
        <f>IF(Table2[[#This Row],[Order Priority]]=Introduction!$B$42,1,0)</f>
        <v>0</v>
      </c>
      <c r="J1936" s="49">
        <f>IF(Table2[[#This Row],[Order Priority]]=Introduction!$B$43,1,0)</f>
        <v>0</v>
      </c>
      <c r="K1936" s="49">
        <f>IF(Table2[[#This Row],[Order Priority]]=Introduction!$B$44,1,0)</f>
        <v>1</v>
      </c>
      <c r="L1936" s="49">
        <f>IF(Table2[[#This Row],[Order Priority]]=Introduction!$B$45,1,0)</f>
        <v>0</v>
      </c>
      <c r="M1936" s="49">
        <f>IF(Table2[[#This Row],[Ship Mode]]=Introduction!$C$42,1,0)</f>
        <v>0</v>
      </c>
      <c r="N1936" s="48">
        <f>IF(Table2[[#This Row],[Ship Mode]]=Introduction!$C$44,1,0)</f>
        <v>0</v>
      </c>
      <c r="O1936" s="48">
        <f>IF(Table2[[#This Row],[Customer Segment]]=Introduction!$D$45,1,0)</f>
        <v>0</v>
      </c>
      <c r="P1936" s="48">
        <f>IF(Table2[[#This Row],[Customer Segment]]=Introduction!$D$42,1,0)</f>
        <v>1</v>
      </c>
      <c r="Q1936" s="48">
        <f>IF(Table2[[#This Row],[Customer Segment]]=Introduction!$D$44,1,0)</f>
        <v>0</v>
      </c>
      <c r="R1936" s="41">
        <v>318.18</v>
      </c>
      <c r="S19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customFormat="1" x14ac:dyDescent="0.2">
      <c r="A1937" s="1" t="s">
        <v>46</v>
      </c>
      <c r="B1937" s="1" t="s">
        <v>14</v>
      </c>
      <c r="C1937" s="1" t="s">
        <v>15</v>
      </c>
      <c r="D1937" s="46">
        <v>7.0000000000000007E-2</v>
      </c>
      <c r="E1937" s="46">
        <v>11.29</v>
      </c>
      <c r="F1937" s="46">
        <v>5.03</v>
      </c>
      <c r="G1937" s="46">
        <v>0.59</v>
      </c>
      <c r="H1937" s="46">
        <v>-163.03</v>
      </c>
      <c r="I1937" s="49">
        <f>IF(Table2[[#This Row],[Order Priority]]=Introduction!$B$42,1,0)</f>
        <v>0</v>
      </c>
      <c r="J1937" s="49">
        <f>IF(Table2[[#This Row],[Order Priority]]=Introduction!$B$43,1,0)</f>
        <v>0</v>
      </c>
      <c r="K1937" s="49">
        <f>IF(Table2[[#This Row],[Order Priority]]=Introduction!$B$44,1,0)</f>
        <v>0</v>
      </c>
      <c r="L1937" s="49">
        <f>IF(Table2[[#This Row],[Order Priority]]=Introduction!$B$45,1,0)</f>
        <v>0</v>
      </c>
      <c r="M1937" s="49">
        <f>IF(Table2[[#This Row],[Ship Mode]]=Introduction!$C$42,1,0)</f>
        <v>0</v>
      </c>
      <c r="N1937" s="48">
        <f>IF(Table2[[#This Row],[Ship Mode]]=Introduction!$C$44,1,0)</f>
        <v>1</v>
      </c>
      <c r="O1937" s="48">
        <f>IF(Table2[[#This Row],[Customer Segment]]=Introduction!$D$45,1,0)</f>
        <v>0</v>
      </c>
      <c r="P1937" s="48">
        <f>IF(Table2[[#This Row],[Customer Segment]]=Introduction!$D$42,1,0)</f>
        <v>1</v>
      </c>
      <c r="Q1937" s="48">
        <f>IF(Table2[[#This Row],[Customer Segment]]=Introduction!$D$44,1,0)</f>
        <v>0</v>
      </c>
      <c r="R1937" s="38">
        <v>123.18</v>
      </c>
      <c r="S19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customFormat="1" x14ac:dyDescent="0.2">
      <c r="A1938" s="1" t="s">
        <v>46</v>
      </c>
      <c r="B1938" s="1" t="s">
        <v>63</v>
      </c>
      <c r="C1938" s="1" t="s">
        <v>47</v>
      </c>
      <c r="D1938" s="44">
        <v>0.02</v>
      </c>
      <c r="E1938" s="44">
        <v>30.98</v>
      </c>
      <c r="F1938" s="44">
        <v>6.5</v>
      </c>
      <c r="G1938" s="44">
        <v>0.79</v>
      </c>
      <c r="H1938" s="44">
        <v>-44.624000000000002</v>
      </c>
      <c r="I1938" s="49">
        <f>IF(Table2[[#This Row],[Order Priority]]=Introduction!$B$42,1,0)</f>
        <v>0</v>
      </c>
      <c r="J1938" s="49">
        <f>IF(Table2[[#This Row],[Order Priority]]=Introduction!$B$43,1,0)</f>
        <v>0</v>
      </c>
      <c r="K1938" s="49">
        <f>IF(Table2[[#This Row],[Order Priority]]=Introduction!$B$44,1,0)</f>
        <v>0</v>
      </c>
      <c r="L1938" s="49">
        <f>IF(Table2[[#This Row],[Order Priority]]=Introduction!$B$45,1,0)</f>
        <v>0</v>
      </c>
      <c r="M1938" s="49">
        <f>IF(Table2[[#This Row],[Ship Mode]]=Introduction!$C$42,1,0)</f>
        <v>0</v>
      </c>
      <c r="N1938" s="48">
        <f>IF(Table2[[#This Row],[Ship Mode]]=Introduction!$C$44,1,0)</f>
        <v>0</v>
      </c>
      <c r="O1938" s="48">
        <f>IF(Table2[[#This Row],[Customer Segment]]=Introduction!$D$45,1,0)</f>
        <v>0</v>
      </c>
      <c r="P1938" s="48">
        <f>IF(Table2[[#This Row],[Customer Segment]]=Introduction!$D$42,1,0)</f>
        <v>0</v>
      </c>
      <c r="Q1938" s="48">
        <f>IF(Table2[[#This Row],[Customer Segment]]=Introduction!$D$44,1,0)</f>
        <v>1</v>
      </c>
      <c r="R1938" s="41">
        <v>552.89</v>
      </c>
      <c r="S19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customFormat="1" x14ac:dyDescent="0.2">
      <c r="A1939" s="3" t="s">
        <v>46</v>
      </c>
      <c r="B1939" s="3" t="s">
        <v>14</v>
      </c>
      <c r="C1939" s="3" t="s">
        <v>15</v>
      </c>
      <c r="D1939" s="47">
        <v>0.01</v>
      </c>
      <c r="E1939" s="47">
        <v>195.99</v>
      </c>
      <c r="F1939" s="47">
        <v>8.99</v>
      </c>
      <c r="G1939" s="47">
        <v>0.6</v>
      </c>
      <c r="H1939" s="47">
        <v>2653.7813999999998</v>
      </c>
      <c r="I1939" s="50">
        <f>IF(Table2[[#This Row],[Order Priority]]=Introduction!$B$42,1,0)</f>
        <v>0</v>
      </c>
      <c r="J1939" s="50">
        <f>IF(Table2[[#This Row],[Order Priority]]=Introduction!$B$43,1,0)</f>
        <v>0</v>
      </c>
      <c r="K1939" s="50">
        <f>IF(Table2[[#This Row],[Order Priority]]=Introduction!$B$44,1,0)</f>
        <v>0</v>
      </c>
      <c r="L1939" s="50">
        <f>IF(Table2[[#This Row],[Order Priority]]=Introduction!$B$45,1,0)</f>
        <v>0</v>
      </c>
      <c r="M1939" s="50">
        <f>IF(Table2[[#This Row],[Ship Mode]]=Introduction!$C$42,1,0)</f>
        <v>0</v>
      </c>
      <c r="N1939" s="52">
        <f>IF(Table2[[#This Row],[Ship Mode]]=Introduction!$C$44,1,0)</f>
        <v>1</v>
      </c>
      <c r="O1939" s="52">
        <f>IF(Table2[[#This Row],[Customer Segment]]=Introduction!$D$45,1,0)</f>
        <v>0</v>
      </c>
      <c r="P1939" s="52">
        <f>IF(Table2[[#This Row],[Customer Segment]]=Introduction!$D$42,1,0)</f>
        <v>1</v>
      </c>
      <c r="Q1939" s="52">
        <f>IF(Table2[[#This Row],[Customer Segment]]=Introduction!$D$44,1,0)</f>
        <v>0</v>
      </c>
      <c r="R1939" s="39">
        <v>3846.06</v>
      </c>
      <c r="S1939" s="53">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32"/>
      <c r="B1" s="32" t="s">
        <v>2990</v>
      </c>
      <c r="C1" s="32" t="s">
        <v>2991</v>
      </c>
      <c r="D1" s="32" t="s">
        <v>2992</v>
      </c>
      <c r="E1" s="32" t="s">
        <v>2999</v>
      </c>
      <c r="F1" s="32" t="s">
        <v>3007</v>
      </c>
      <c r="G1" s="32" t="s">
        <v>3008</v>
      </c>
    </row>
    <row r="2" spans="1:12" x14ac:dyDescent="0.2">
      <c r="A2" s="30" t="s">
        <v>3274</v>
      </c>
      <c r="B2" s="30">
        <v>4.8858471074380315E-2</v>
      </c>
      <c r="C2" s="30">
        <v>108.03468491735593</v>
      </c>
      <c r="D2" s="30">
        <v>12.78327995867777</v>
      </c>
      <c r="E2" s="30">
        <v>0.5151859504132239</v>
      </c>
      <c r="F2" s="30">
        <v>111.0658056493544</v>
      </c>
      <c r="G2" s="30">
        <v>971.86196797520688</v>
      </c>
    </row>
    <row r="3" spans="1:12" x14ac:dyDescent="0.2">
      <c r="A3" s="30" t="s">
        <v>3275</v>
      </c>
      <c r="B3" s="30">
        <v>7.122781118058055E-4</v>
      </c>
      <c r="C3" s="30">
        <v>8.9735493777538231</v>
      </c>
      <c r="D3" s="30">
        <v>0.39294616403217991</v>
      </c>
      <c r="E3" s="30">
        <v>3.1148842963596118E-3</v>
      </c>
      <c r="F3" s="30">
        <v>25.826190460029181</v>
      </c>
      <c r="G3" s="30">
        <v>58.166979037112931</v>
      </c>
    </row>
    <row r="4" spans="1:12" x14ac:dyDescent="0.2">
      <c r="A4" s="30" t="s">
        <v>3276</v>
      </c>
      <c r="B4" s="30">
        <v>0.05</v>
      </c>
      <c r="C4" s="30">
        <v>20.99</v>
      </c>
      <c r="D4" s="30">
        <v>6.0950000000000006</v>
      </c>
      <c r="E4" s="30">
        <v>0.52500000000000002</v>
      </c>
      <c r="F4" s="30">
        <v>1.3002</v>
      </c>
      <c r="G4" s="30">
        <v>200.66</v>
      </c>
    </row>
    <row r="5" spans="1:12" x14ac:dyDescent="0.2">
      <c r="A5" s="30" t="s">
        <v>3277</v>
      </c>
      <c r="B5" s="30">
        <v>0.05</v>
      </c>
      <c r="C5" s="30">
        <v>6.48</v>
      </c>
      <c r="D5" s="30">
        <v>19.989999999999998</v>
      </c>
      <c r="E5" s="30">
        <v>0.37</v>
      </c>
      <c r="F5" s="30">
        <v>-35.04</v>
      </c>
      <c r="G5" s="30">
        <v>25.26</v>
      </c>
    </row>
    <row r="6" spans="1:12" ht="14.25" customHeight="1" x14ac:dyDescent="0.25">
      <c r="A6" s="30" t="s">
        <v>3278</v>
      </c>
      <c r="B6" s="30">
        <v>3.1340236919455443E-2</v>
      </c>
      <c r="C6" s="30">
        <v>394.8361726211682</v>
      </c>
      <c r="D6" s="30">
        <v>17.289631217415916</v>
      </c>
      <c r="E6" s="30">
        <v>0.13705490903982293</v>
      </c>
      <c r="F6" s="30">
        <v>1136.352380241284</v>
      </c>
      <c r="G6" s="30">
        <v>2559.3470776329691</v>
      </c>
      <c r="I6" s="73" t="s">
        <v>3292</v>
      </c>
      <c r="J6" s="73"/>
      <c r="K6" s="73"/>
      <c r="L6" s="73"/>
    </row>
    <row r="7" spans="1:12" ht="14.25" customHeight="1" x14ac:dyDescent="0.2">
      <c r="A7" s="30" t="s">
        <v>3279</v>
      </c>
      <c r="B7" s="30">
        <v>9.8221045016759793E-4</v>
      </c>
      <c r="C7" s="30">
        <v>155895.60321013295</v>
      </c>
      <c r="D7" s="30">
        <v>298.93134763424297</v>
      </c>
      <c r="E7" s="30">
        <v>1.8784048091914137E-2</v>
      </c>
      <c r="F7" s="30">
        <v>1291296.7320800317</v>
      </c>
      <c r="G7" s="30">
        <v>6550257.4637884181</v>
      </c>
    </row>
    <row r="8" spans="1:12" x14ac:dyDescent="0.2">
      <c r="A8" s="30" t="s">
        <v>3280</v>
      </c>
      <c r="B8" s="30">
        <v>-0.77652987913871874</v>
      </c>
      <c r="C8" s="30">
        <v>181.51121796118738</v>
      </c>
      <c r="D8" s="30">
        <v>10.548786789801813</v>
      </c>
      <c r="E8" s="30">
        <v>-0.68197187929232639</v>
      </c>
      <c r="F8" s="30">
        <v>69.375786333315901</v>
      </c>
      <c r="G8" s="30">
        <v>114.0521556881362</v>
      </c>
    </row>
    <row r="9" spans="1:12" x14ac:dyDescent="0.2">
      <c r="A9" s="30" t="s">
        <v>3281</v>
      </c>
      <c r="B9" s="30">
        <v>0.1515985818792768</v>
      </c>
      <c r="C9" s="30">
        <v>12.121554835412116</v>
      </c>
      <c r="D9" s="30">
        <v>2.7940314594152142</v>
      </c>
      <c r="E9" s="30">
        <v>0.55241679677444366</v>
      </c>
      <c r="F9" s="30">
        <v>-2.6813647797425024</v>
      </c>
      <c r="G9" s="30">
        <v>8.6320555828885936</v>
      </c>
    </row>
    <row r="10" spans="1:12" x14ac:dyDescent="0.2">
      <c r="A10" s="30" t="s">
        <v>3282</v>
      </c>
      <c r="B10" s="30">
        <v>0.21</v>
      </c>
      <c r="C10" s="30">
        <v>6781.88</v>
      </c>
      <c r="D10" s="30">
        <v>164.23999999999998</v>
      </c>
      <c r="E10" s="30">
        <v>0.5</v>
      </c>
      <c r="F10" s="30">
        <v>25705.063600000001</v>
      </c>
      <c r="G10" s="30">
        <v>45735.08</v>
      </c>
    </row>
    <row r="11" spans="1:12" x14ac:dyDescent="0.2">
      <c r="A11" s="30" t="s">
        <v>3283</v>
      </c>
      <c r="B11" s="30">
        <v>0</v>
      </c>
      <c r="C11" s="30">
        <v>1.1399999999999999</v>
      </c>
      <c r="D11" s="30">
        <v>0.49</v>
      </c>
      <c r="E11" s="30">
        <v>0.35</v>
      </c>
      <c r="F11" s="30">
        <v>-16476.838</v>
      </c>
      <c r="G11" s="30">
        <v>2.25</v>
      </c>
    </row>
    <row r="12" spans="1:12" x14ac:dyDescent="0.2">
      <c r="A12" s="30" t="s">
        <v>3284</v>
      </c>
      <c r="B12" s="30">
        <v>0.21</v>
      </c>
      <c r="C12" s="30">
        <v>6783.02</v>
      </c>
      <c r="D12" s="30">
        <v>164.73</v>
      </c>
      <c r="E12" s="30">
        <v>0.85</v>
      </c>
      <c r="F12" s="30">
        <v>9228.2255999999998</v>
      </c>
      <c r="G12" s="30">
        <v>45737.33</v>
      </c>
    </row>
    <row r="13" spans="1:12" x14ac:dyDescent="0.2">
      <c r="A13" s="30" t="s">
        <v>3285</v>
      </c>
      <c r="B13" s="30">
        <v>94.590000000000288</v>
      </c>
      <c r="C13" s="30">
        <v>209155.15000000107</v>
      </c>
      <c r="D13" s="30">
        <v>24748.430000000164</v>
      </c>
      <c r="E13" s="30">
        <v>997.40000000000157</v>
      </c>
      <c r="F13" s="30">
        <v>215023.39973715012</v>
      </c>
      <c r="G13" s="30">
        <v>1881524.7700000005</v>
      </c>
    </row>
    <row r="14" spans="1:12" x14ac:dyDescent="0.2">
      <c r="A14" s="30" t="s">
        <v>3286</v>
      </c>
      <c r="B14" s="30">
        <v>1936</v>
      </c>
      <c r="C14" s="30">
        <v>1936</v>
      </c>
      <c r="D14" s="30">
        <v>1936</v>
      </c>
      <c r="E14" s="30">
        <v>1936</v>
      </c>
      <c r="F14" s="30">
        <v>1936</v>
      </c>
      <c r="G14" s="30">
        <v>1936</v>
      </c>
    </row>
    <row r="15" spans="1:12" x14ac:dyDescent="0.2">
      <c r="A15" s="30" t="s">
        <v>3287</v>
      </c>
      <c r="B15" s="30">
        <v>0.1</v>
      </c>
      <c r="C15" s="30">
        <v>1270.99</v>
      </c>
      <c r="D15" s="30">
        <v>70.2</v>
      </c>
      <c r="E15" s="30">
        <v>0.83</v>
      </c>
      <c r="F15" s="30">
        <v>3985.3089</v>
      </c>
      <c r="G15" s="30">
        <v>9580</v>
      </c>
    </row>
    <row r="16" spans="1:12" ht="15" thickBot="1" x14ac:dyDescent="0.25">
      <c r="A16" s="31" t="s">
        <v>3288</v>
      </c>
      <c r="B16" s="31">
        <v>0</v>
      </c>
      <c r="C16" s="31">
        <v>1.76</v>
      </c>
      <c r="D16" s="31">
        <v>0.5</v>
      </c>
      <c r="E16" s="31">
        <v>0.35</v>
      </c>
      <c r="F16" s="31">
        <v>-1764.29</v>
      </c>
      <c r="G16" s="31">
        <v>7.2</v>
      </c>
    </row>
    <row r="18" spans="1:7" x14ac:dyDescent="0.2">
      <c r="A18" t="s">
        <v>3289</v>
      </c>
      <c r="B18">
        <f>B15-B16</f>
        <v>0.1</v>
      </c>
      <c r="C18" s="17">
        <f t="shared" ref="C18:G18" si="0">C15-C16</f>
        <v>1269.23</v>
      </c>
      <c r="D18" s="17">
        <f t="shared" si="0"/>
        <v>69.7</v>
      </c>
      <c r="E18" s="17">
        <f t="shared" si="0"/>
        <v>0.48</v>
      </c>
      <c r="F18" s="17">
        <f t="shared" si="0"/>
        <v>5749.5989</v>
      </c>
      <c r="G18" s="17">
        <f t="shared" si="0"/>
        <v>9572.7999999999993</v>
      </c>
    </row>
    <row r="19" spans="1:7" x14ac:dyDescent="0.2">
      <c r="A19" t="s">
        <v>3290</v>
      </c>
      <c r="B19">
        <f>B$15+(1.5*B$18)</f>
        <v>0.25</v>
      </c>
      <c r="C19" s="17">
        <f t="shared" ref="C19:G19" si="1">C$15+(1.5*C$18)</f>
        <v>3174.835</v>
      </c>
      <c r="D19" s="17">
        <f t="shared" si="1"/>
        <v>174.75</v>
      </c>
      <c r="E19" s="17">
        <f t="shared" si="1"/>
        <v>1.5499999999999998</v>
      </c>
      <c r="F19" s="17">
        <f t="shared" si="1"/>
        <v>12609.707249999999</v>
      </c>
      <c r="G19" s="17">
        <f t="shared" si="1"/>
        <v>23939.199999999997</v>
      </c>
    </row>
    <row r="20" spans="1:7" x14ac:dyDescent="0.2">
      <c r="A20" t="s">
        <v>3291</v>
      </c>
      <c r="B20" s="17">
        <f>B$16-(1.5*B$18)</f>
        <v>-0.15000000000000002</v>
      </c>
      <c r="C20" s="17">
        <f t="shared" ref="C20:G20" si="2">C$16-(1.5*C$18)</f>
        <v>-1902.085</v>
      </c>
      <c r="D20" s="17">
        <f t="shared" si="2"/>
        <v>-104.05000000000001</v>
      </c>
      <c r="E20" s="17">
        <f t="shared" si="2"/>
        <v>-0.37</v>
      </c>
      <c r="F20" s="17">
        <f t="shared" si="2"/>
        <v>-10388.68835</v>
      </c>
      <c r="G20" s="17">
        <f t="shared" si="2"/>
        <v>-14351.999999999998</v>
      </c>
    </row>
    <row r="22" spans="1:7" x14ac:dyDescent="0.2">
      <c r="B22" t="str">
        <f>IF(AND(B$19&gt;B$12,B$20&lt;B$11),"No Outliers found", "Outliers Found")</f>
        <v>No Outliers found</v>
      </c>
      <c r="C22" s="17" t="str">
        <f t="shared" ref="C22:G22" si="3">IF(AND(C$19&gt;C$12,C$20&lt;C$11),"No Outliers found", "Outliers Found")</f>
        <v>Outliers Found</v>
      </c>
      <c r="D22" s="17" t="str">
        <f t="shared" si="3"/>
        <v>No Outliers found</v>
      </c>
      <c r="E22" s="17" t="str">
        <f t="shared" si="3"/>
        <v>No Outliers found</v>
      </c>
      <c r="F22" s="17" t="str">
        <f t="shared" si="3"/>
        <v>Outliers Found</v>
      </c>
      <c r="G22" s="17"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topLeftCell="A7"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3302</v>
      </c>
    </row>
    <row r="2" spans="1:12" ht="15" thickBot="1" x14ac:dyDescent="0.25"/>
    <row r="3" spans="1:12" x14ac:dyDescent="0.2">
      <c r="A3" s="43" t="s">
        <v>3303</v>
      </c>
      <c r="B3" s="43"/>
    </row>
    <row r="4" spans="1:12" x14ac:dyDescent="0.2">
      <c r="A4" s="30" t="s">
        <v>3304</v>
      </c>
      <c r="B4" s="30">
        <v>0.67377450504788361</v>
      </c>
    </row>
    <row r="5" spans="1:12" x14ac:dyDescent="0.2">
      <c r="A5" s="30" t="s">
        <v>3305</v>
      </c>
      <c r="B5" s="30">
        <v>0.45397208365252056</v>
      </c>
    </row>
    <row r="6" spans="1:12" x14ac:dyDescent="0.2">
      <c r="A6" s="30" t="s">
        <v>3306</v>
      </c>
      <c r="B6" s="30">
        <v>0.44999270269007147</v>
      </c>
    </row>
    <row r="7" spans="1:12" x14ac:dyDescent="0.2">
      <c r="A7" s="30" t="s">
        <v>3275</v>
      </c>
      <c r="B7" s="30">
        <v>1898.0751840594889</v>
      </c>
    </row>
    <row r="8" spans="1:12" ht="15" thickBot="1" x14ac:dyDescent="0.25">
      <c r="A8" s="31" t="s">
        <v>3307</v>
      </c>
      <c r="B8" s="31">
        <v>1936</v>
      </c>
    </row>
    <row r="10" spans="1:12" ht="15" thickBot="1" x14ac:dyDescent="0.25">
      <c r="A10" t="s">
        <v>3308</v>
      </c>
    </row>
    <row r="11" spans="1:12" x14ac:dyDescent="0.2">
      <c r="A11" s="32"/>
      <c r="B11" s="32" t="s">
        <v>3313</v>
      </c>
      <c r="C11" s="32" t="s">
        <v>3314</v>
      </c>
      <c r="D11" s="32" t="s">
        <v>3315</v>
      </c>
      <c r="E11" s="32" t="s">
        <v>3316</v>
      </c>
      <c r="F11" s="32" t="s">
        <v>3317</v>
      </c>
      <c r="H11" s="74" t="s">
        <v>3325</v>
      </c>
      <c r="I11" s="74"/>
      <c r="J11" s="74"/>
      <c r="K11" s="74"/>
      <c r="L11" s="74"/>
    </row>
    <row r="12" spans="1:12" x14ac:dyDescent="0.2">
      <c r="A12" s="30" t="s">
        <v>3309</v>
      </c>
      <c r="B12" s="30">
        <v>14</v>
      </c>
      <c r="C12" s="30">
        <v>5753981846.6887455</v>
      </c>
      <c r="D12" s="30">
        <v>410998703.33491039</v>
      </c>
      <c r="E12" s="30">
        <v>114.08108143863791</v>
      </c>
      <c r="F12" s="30">
        <v>3.8674878106972384E-240</v>
      </c>
    </row>
    <row r="13" spans="1:12" x14ac:dyDescent="0.2">
      <c r="A13" s="30" t="s">
        <v>3310</v>
      </c>
      <c r="B13" s="30">
        <v>1921</v>
      </c>
      <c r="C13" s="30">
        <v>6920766345.7418709</v>
      </c>
      <c r="D13" s="30">
        <v>3602689.4043424628</v>
      </c>
      <c r="E13" s="30"/>
      <c r="F13" s="30"/>
    </row>
    <row r="14" spans="1:12" ht="15" thickBot="1" x14ac:dyDescent="0.25">
      <c r="A14" s="31" t="s">
        <v>3311</v>
      </c>
      <c r="B14" s="31">
        <v>1935</v>
      </c>
      <c r="C14" s="31">
        <v>12674748192.430616</v>
      </c>
      <c r="D14" s="31"/>
      <c r="E14" s="31"/>
      <c r="F14" s="31"/>
    </row>
    <row r="15" spans="1:12" ht="15" thickBot="1" x14ac:dyDescent="0.25"/>
    <row r="16" spans="1:12" x14ac:dyDescent="0.2">
      <c r="A16" s="32"/>
      <c r="B16" s="32" t="s">
        <v>3318</v>
      </c>
      <c r="C16" s="32" t="s">
        <v>3275</v>
      </c>
      <c r="D16" s="32" t="s">
        <v>3319</v>
      </c>
      <c r="E16" s="32" t="s">
        <v>3320</v>
      </c>
      <c r="F16" s="32" t="s">
        <v>3321</v>
      </c>
      <c r="G16" s="32" t="s">
        <v>3322</v>
      </c>
      <c r="H16" s="32" t="s">
        <v>3323</v>
      </c>
      <c r="I16" s="32" t="s">
        <v>3324</v>
      </c>
    </row>
    <row r="17" spans="1:16" x14ac:dyDescent="0.2">
      <c r="A17" s="30" t="s">
        <v>3312</v>
      </c>
      <c r="B17" s="30">
        <v>-244.21644614630134</v>
      </c>
      <c r="C17" s="30">
        <v>243.7515260995585</v>
      </c>
      <c r="D17" s="30">
        <v>-1.0019073523525466</v>
      </c>
      <c r="E17" s="30">
        <v>0.31651452567915977</v>
      </c>
      <c r="F17" s="30">
        <v>-722.26185735489162</v>
      </c>
      <c r="G17" s="30">
        <v>233.828965062289</v>
      </c>
      <c r="H17" s="30">
        <v>-722.26185735489162</v>
      </c>
      <c r="I17" s="30">
        <v>233.828965062289</v>
      </c>
    </row>
    <row r="18" spans="1:16" ht="14.25" customHeight="1" x14ac:dyDescent="0.2">
      <c r="A18" s="30" t="s">
        <v>2990</v>
      </c>
      <c r="B18" s="30">
        <v>-660.83890771207575</v>
      </c>
      <c r="C18" s="30">
        <v>1385.7338737568425</v>
      </c>
      <c r="D18" s="30">
        <v>-0.47688731597538653</v>
      </c>
      <c r="E18" s="30">
        <v>0.63349660760469562</v>
      </c>
      <c r="F18" s="30">
        <v>-3378.5397160146767</v>
      </c>
      <c r="G18" s="30">
        <v>2056.8619005905248</v>
      </c>
      <c r="H18" s="30">
        <v>-3378.5397160146767</v>
      </c>
      <c r="I18" s="30">
        <v>2056.8619005905248</v>
      </c>
      <c r="K18" s="75" t="s">
        <v>3326</v>
      </c>
      <c r="L18" s="75"/>
      <c r="M18" s="75"/>
      <c r="N18" s="75"/>
      <c r="O18" s="75"/>
      <c r="P18" s="75"/>
    </row>
    <row r="19" spans="1:16" x14ac:dyDescent="0.2">
      <c r="A19" s="51" t="s">
        <v>2991</v>
      </c>
      <c r="B19" s="30">
        <v>3.1331755989187564</v>
      </c>
      <c r="C19" s="30">
        <v>0.11479511965778452</v>
      </c>
      <c r="D19" s="30">
        <v>27.293630672271252</v>
      </c>
      <c r="E19" s="51">
        <v>6.8359702216749061E-139</v>
      </c>
      <c r="F19" s="30">
        <v>2.908039448759308</v>
      </c>
      <c r="G19" s="30">
        <v>3.3583117490782048</v>
      </c>
      <c r="H19" s="30">
        <v>2.908039448759308</v>
      </c>
      <c r="I19" s="30">
        <v>3.3583117490782048</v>
      </c>
      <c r="K19" s="75"/>
      <c r="L19" s="75"/>
      <c r="M19" s="75"/>
      <c r="N19" s="75"/>
      <c r="O19" s="75"/>
      <c r="P19" s="75"/>
    </row>
    <row r="20" spans="1:16" x14ac:dyDescent="0.2">
      <c r="A20" s="51" t="s">
        <v>2992</v>
      </c>
      <c r="B20" s="30">
        <v>27.639345080515426</v>
      </c>
      <c r="C20" s="30">
        <v>3.7242778670698766</v>
      </c>
      <c r="D20" s="30">
        <v>7.4213971317508154</v>
      </c>
      <c r="E20" s="51">
        <v>1.7313393024787623E-13</v>
      </c>
      <c r="F20" s="30">
        <v>20.335292577101395</v>
      </c>
      <c r="G20" s="30">
        <v>34.94339758392946</v>
      </c>
      <c r="H20" s="30">
        <v>20.335292577101395</v>
      </c>
      <c r="I20" s="30">
        <v>34.94339758392946</v>
      </c>
    </row>
    <row r="21" spans="1:16" x14ac:dyDescent="0.2">
      <c r="A21" s="51" t="s">
        <v>2999</v>
      </c>
      <c r="B21" s="30">
        <v>831.18386418754744</v>
      </c>
      <c r="C21" s="30">
        <v>340.47342267153664</v>
      </c>
      <c r="D21" s="30">
        <v>2.4412591669142163</v>
      </c>
      <c r="E21" s="51">
        <v>1.4725868150746746E-2</v>
      </c>
      <c r="F21" s="30">
        <v>163.44750187188311</v>
      </c>
      <c r="G21" s="30">
        <v>1498.9202265032118</v>
      </c>
      <c r="H21" s="30">
        <v>163.44750187188311</v>
      </c>
      <c r="I21" s="30">
        <v>1498.9202265032118</v>
      </c>
    </row>
    <row r="22" spans="1:16" x14ac:dyDescent="0.2">
      <c r="A22" s="51" t="s">
        <v>3007</v>
      </c>
      <c r="B22" s="30">
        <v>1.0240257223823639</v>
      </c>
      <c r="C22" s="30">
        <v>3.9011314471675981E-2</v>
      </c>
      <c r="D22" s="30">
        <v>26.249454453165221</v>
      </c>
      <c r="E22" s="51">
        <v>4.876525213639374E-130</v>
      </c>
      <c r="F22" s="30">
        <v>0.94751674552868526</v>
      </c>
      <c r="G22" s="30">
        <v>1.1005346992360425</v>
      </c>
      <c r="H22" s="30">
        <v>0.94751674552868526</v>
      </c>
      <c r="I22" s="30">
        <v>1.1005346992360425</v>
      </c>
    </row>
    <row r="23" spans="1:16" x14ac:dyDescent="0.2">
      <c r="A23" s="30" t="s">
        <v>3293</v>
      </c>
      <c r="B23" s="30">
        <v>88.982010825293585</v>
      </c>
      <c r="C23" s="30">
        <v>136.39287452464956</v>
      </c>
      <c r="D23" s="30">
        <v>0.65239486399425028</v>
      </c>
      <c r="E23" s="30">
        <v>0.51422453233633481</v>
      </c>
      <c r="F23" s="30">
        <v>-178.51164893307242</v>
      </c>
      <c r="G23" s="30">
        <v>356.47567058365956</v>
      </c>
      <c r="H23" s="30">
        <v>-178.51164893307242</v>
      </c>
      <c r="I23" s="30">
        <v>356.47567058365956</v>
      </c>
    </row>
    <row r="24" spans="1:16" x14ac:dyDescent="0.2">
      <c r="A24" s="30" t="s">
        <v>3294</v>
      </c>
      <c r="B24" s="30">
        <v>-203.51767318893363</v>
      </c>
      <c r="C24" s="30">
        <v>136.38322804882193</v>
      </c>
      <c r="D24" s="30">
        <v>-1.4922485418520757</v>
      </c>
      <c r="E24" s="30">
        <v>0.13579820228853914</v>
      </c>
      <c r="F24" s="30">
        <v>-470.99241428214282</v>
      </c>
      <c r="G24" s="30">
        <v>63.95706790427559</v>
      </c>
      <c r="H24" s="30">
        <v>-470.99241428214282</v>
      </c>
      <c r="I24" s="30">
        <v>63.95706790427559</v>
      </c>
    </row>
    <row r="25" spans="1:16" x14ac:dyDescent="0.2">
      <c r="A25" s="30" t="s">
        <v>3295</v>
      </c>
      <c r="B25" s="30">
        <v>-121.260887525134</v>
      </c>
      <c r="C25" s="30">
        <v>135.80299603106752</v>
      </c>
      <c r="D25" s="30">
        <v>-0.89291761646696854</v>
      </c>
      <c r="E25" s="30">
        <v>0.37201313342260278</v>
      </c>
      <c r="F25" s="30">
        <v>-387.59767777978925</v>
      </c>
      <c r="G25" s="30">
        <v>145.07590272952123</v>
      </c>
      <c r="H25" s="30">
        <v>-387.59767777978925</v>
      </c>
      <c r="I25" s="30">
        <v>145.07590272952123</v>
      </c>
    </row>
    <row r="26" spans="1:16" x14ac:dyDescent="0.2">
      <c r="A26" s="30" t="s">
        <v>3296</v>
      </c>
      <c r="B26" s="30">
        <v>-188.26609336849683</v>
      </c>
      <c r="C26" s="30">
        <v>137.42182294174816</v>
      </c>
      <c r="D26" s="30">
        <v>-1.3699868720872745</v>
      </c>
      <c r="E26" s="30">
        <v>0.17085109411974797</v>
      </c>
      <c r="F26" s="30">
        <v>-457.77772641726767</v>
      </c>
      <c r="G26" s="30">
        <v>81.245539680273993</v>
      </c>
      <c r="H26" s="30">
        <v>-457.77772641726767</v>
      </c>
      <c r="I26" s="30">
        <v>81.245539680273993</v>
      </c>
    </row>
    <row r="27" spans="1:16" x14ac:dyDescent="0.2">
      <c r="A27" s="30" t="s">
        <v>3297</v>
      </c>
      <c r="B27" s="30">
        <v>278.64827323511798</v>
      </c>
      <c r="C27" s="30">
        <v>212.31227935936454</v>
      </c>
      <c r="D27" s="30">
        <v>1.3124453944723171</v>
      </c>
      <c r="E27" s="30">
        <v>0.18952668446934906</v>
      </c>
      <c r="F27" s="30">
        <v>-137.7384978143715</v>
      </c>
      <c r="G27" s="30">
        <v>695.03504428460747</v>
      </c>
      <c r="H27" s="30">
        <v>-137.7384978143715</v>
      </c>
      <c r="I27" s="30">
        <v>695.03504428460747</v>
      </c>
    </row>
    <row r="28" spans="1:16" x14ac:dyDescent="0.2">
      <c r="A28" s="30" t="s">
        <v>3298</v>
      </c>
      <c r="B28" s="30">
        <v>82.215885796581347</v>
      </c>
      <c r="C28" s="30">
        <v>133.36705027334963</v>
      </c>
      <c r="D28" s="30">
        <v>0.61646325406516334</v>
      </c>
      <c r="E28" s="30">
        <v>0.53766186125350579</v>
      </c>
      <c r="F28" s="30">
        <v>-179.34352845528963</v>
      </c>
      <c r="G28" s="30">
        <v>343.77530004845232</v>
      </c>
      <c r="H28" s="30">
        <v>-179.34352845528963</v>
      </c>
      <c r="I28" s="30">
        <v>343.77530004845232</v>
      </c>
    </row>
    <row r="29" spans="1:16" x14ac:dyDescent="0.2">
      <c r="A29" s="30" t="s">
        <v>3299</v>
      </c>
      <c r="B29" s="30">
        <v>-9.0365961161081039</v>
      </c>
      <c r="C29" s="30">
        <v>121.71186545477492</v>
      </c>
      <c r="D29" s="30">
        <v>-7.4245810647490862E-2</v>
      </c>
      <c r="E29" s="30">
        <v>0.94082252491642238</v>
      </c>
      <c r="F29" s="30">
        <v>-247.73786581206792</v>
      </c>
      <c r="G29" s="30">
        <v>229.66467357985169</v>
      </c>
      <c r="H29" s="30">
        <v>-247.73786581206792</v>
      </c>
      <c r="I29" s="30">
        <v>229.66467357985169</v>
      </c>
    </row>
    <row r="30" spans="1:16" x14ac:dyDescent="0.2">
      <c r="A30" s="30" t="s">
        <v>3301</v>
      </c>
      <c r="B30" s="30">
        <v>-28.935740602663778</v>
      </c>
      <c r="C30" s="30">
        <v>119.35715743259769</v>
      </c>
      <c r="D30" s="30">
        <v>-0.24242987370911637</v>
      </c>
      <c r="E30" s="30">
        <v>0.80847296789687295</v>
      </c>
      <c r="F30" s="30">
        <v>-263.01895771552665</v>
      </c>
      <c r="G30" s="30">
        <v>205.14747651019911</v>
      </c>
      <c r="H30" s="30">
        <v>-263.01895771552665</v>
      </c>
      <c r="I30" s="30">
        <v>205.14747651019911</v>
      </c>
    </row>
    <row r="31" spans="1:16" ht="15" thickBot="1" x14ac:dyDescent="0.25">
      <c r="A31" s="31" t="s">
        <v>3300</v>
      </c>
      <c r="B31" s="31">
        <v>30.439117045369496</v>
      </c>
      <c r="C31" s="31">
        <v>114.46264301573667</v>
      </c>
      <c r="D31" s="31">
        <v>0.26593057999879166</v>
      </c>
      <c r="E31" s="31">
        <v>0.79032121049086579</v>
      </c>
      <c r="F31" s="31">
        <v>-194.04498003523963</v>
      </c>
      <c r="G31" s="31">
        <v>254.92321412597863</v>
      </c>
      <c r="H31" s="31">
        <v>-194.04498003523963</v>
      </c>
      <c r="I31" s="31">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R2" sqref="R2"/>
    </sheetView>
  </sheetViews>
  <sheetFormatPr defaultRowHeight="14.25" x14ac:dyDescent="0.2"/>
  <cols>
    <col min="1" max="1" width="15" style="40" bestFit="1" customWidth="1"/>
    <col min="2" max="2" width="27.5" style="40" bestFit="1" customWidth="1"/>
    <col min="3" max="3" width="16.25" style="40" bestFit="1" customWidth="1"/>
    <col min="4" max="4" width="11.125" style="40" bestFit="1" customWidth="1"/>
    <col min="5" max="5" width="12.125" style="40" bestFit="1" customWidth="1"/>
    <col min="6" max="6" width="15.625" style="40" bestFit="1" customWidth="1"/>
    <col min="7" max="7" width="14.25" style="40" bestFit="1" customWidth="1"/>
    <col min="8" max="8" width="20.875" style="40" bestFit="1" customWidth="1"/>
    <col min="9" max="9" width="19.375" style="40" bestFit="1" customWidth="1"/>
    <col min="10" max="10" width="30.375" style="40" bestFit="1" customWidth="1"/>
    <col min="11" max="11" width="20" style="40" bestFit="1" customWidth="1"/>
    <col min="12" max="12" width="92.75" style="40" bestFit="1" customWidth="1"/>
    <col min="13" max="13" width="22.625" style="40" bestFit="1" customWidth="1"/>
    <col min="14" max="14" width="12.5" style="40" bestFit="1" customWidth="1"/>
    <col min="15" max="15" width="9.375" style="40" customWidth="1"/>
    <col min="16" max="16" width="19" style="40" bestFit="1" customWidth="1"/>
    <col min="17" max="17" width="19.375" style="40" bestFit="1" customWidth="1"/>
    <col min="18" max="18" width="14" style="40" bestFit="1" customWidth="1"/>
    <col min="19" max="19" width="13.375" style="54" bestFit="1" customWidth="1"/>
    <col min="20" max="20" width="11.625" style="54" customWidth="1"/>
    <col min="21" max="21" width="12.5" style="40" bestFit="1" customWidth="1"/>
    <col min="22" max="22" width="15.625" style="40" bestFit="1" customWidth="1"/>
    <col min="23" max="23" width="8.875" style="40" customWidth="1"/>
    <col min="24" max="24" width="11.25" style="40" bestFit="1" customWidth="1"/>
    <col min="25" max="25" width="11.375" style="40" bestFit="1" customWidth="1"/>
    <col min="26" max="26" width="12.5" style="40" bestFit="1" customWidth="1"/>
    <col min="27" max="16384" width="9" style="40"/>
  </cols>
  <sheetData>
    <row r="1" spans="1:26" customFormat="1" ht="15" x14ac:dyDescent="0.25">
      <c r="A1" s="33" t="s">
        <v>2987</v>
      </c>
      <c r="B1" s="33" t="s">
        <v>2988</v>
      </c>
      <c r="C1" s="33" t="s">
        <v>2989</v>
      </c>
      <c r="D1" s="33" t="s">
        <v>2990</v>
      </c>
      <c r="E1" s="33" t="s">
        <v>2991</v>
      </c>
      <c r="F1" s="33" t="s">
        <v>2992</v>
      </c>
      <c r="G1" s="33" t="s">
        <v>2993</v>
      </c>
      <c r="H1" s="33" t="s">
        <v>2994</v>
      </c>
      <c r="I1" s="33" t="s">
        <v>2995</v>
      </c>
      <c r="J1" s="33" t="s">
        <v>2996</v>
      </c>
      <c r="K1" s="33" t="s">
        <v>2997</v>
      </c>
      <c r="L1" s="33" t="s">
        <v>2998</v>
      </c>
      <c r="M1" s="33" t="s">
        <v>2999</v>
      </c>
      <c r="N1" s="33" t="s">
        <v>3000</v>
      </c>
      <c r="O1" s="33" t="s">
        <v>3001</v>
      </c>
      <c r="P1" s="33" t="s">
        <v>3002</v>
      </c>
      <c r="Q1" s="33" t="s">
        <v>3003</v>
      </c>
      <c r="R1" s="33" t="s">
        <v>3004</v>
      </c>
      <c r="S1" s="35" t="s">
        <v>3005</v>
      </c>
      <c r="T1" s="35" t="s">
        <v>3006</v>
      </c>
      <c r="U1" s="33" t="s">
        <v>3007</v>
      </c>
      <c r="V1" s="33" t="s">
        <v>3268</v>
      </c>
      <c r="W1" s="33" t="s">
        <v>3008</v>
      </c>
      <c r="X1" s="33" t="s">
        <v>3009</v>
      </c>
      <c r="Y1" s="33" t="s">
        <v>3010</v>
      </c>
      <c r="Z1" s="33" t="s">
        <v>3327</v>
      </c>
    </row>
    <row r="2" spans="1:26" customFormat="1" x14ac:dyDescent="0.2">
      <c r="A2" s="34">
        <v>1552</v>
      </c>
      <c r="B2" s="34" t="s">
        <v>0</v>
      </c>
      <c r="C2" s="34" t="s">
        <v>1</v>
      </c>
      <c r="D2" s="34">
        <v>0.01</v>
      </c>
      <c r="E2" s="34">
        <v>348.21</v>
      </c>
      <c r="F2" s="34">
        <v>40.19</v>
      </c>
      <c r="G2" s="34" t="s">
        <v>2</v>
      </c>
      <c r="H2" s="34" t="s">
        <v>3</v>
      </c>
      <c r="I2" s="34" t="s">
        <v>4</v>
      </c>
      <c r="J2" s="34" t="s">
        <v>5</v>
      </c>
      <c r="K2" s="34" t="s">
        <v>6</v>
      </c>
      <c r="L2" s="34" t="s">
        <v>7</v>
      </c>
      <c r="M2" s="34">
        <v>0.62</v>
      </c>
      <c r="N2" s="34" t="s">
        <v>8</v>
      </c>
      <c r="O2" s="34" t="s">
        <v>9</v>
      </c>
      <c r="P2" s="34" t="s">
        <v>10</v>
      </c>
      <c r="Q2" s="34" t="s">
        <v>11</v>
      </c>
      <c r="R2" s="34">
        <v>39056</v>
      </c>
      <c r="S2" s="36">
        <v>42005</v>
      </c>
      <c r="T2" s="36">
        <v>42008</v>
      </c>
      <c r="U2" s="62">
        <v>-337.09199999999998</v>
      </c>
      <c r="V2" s="34">
        <v>2</v>
      </c>
      <c r="W2" s="34">
        <v>723.54</v>
      </c>
      <c r="X2" s="34">
        <v>87486</v>
      </c>
      <c r="Y2" s="34" t="s">
        <v>3215</v>
      </c>
      <c r="Z2" s="34">
        <v>2479.740323793259</v>
      </c>
    </row>
    <row r="3" spans="1:26" customFormat="1" x14ac:dyDescent="0.2">
      <c r="A3" s="34">
        <v>2124</v>
      </c>
      <c r="B3" s="34" t="s">
        <v>12</v>
      </c>
      <c r="C3" s="34" t="s">
        <v>13</v>
      </c>
      <c r="D3" s="34">
        <v>0.04</v>
      </c>
      <c r="E3" s="34">
        <v>45.19</v>
      </c>
      <c r="F3" s="34">
        <v>1.99</v>
      </c>
      <c r="G3" s="34" t="s">
        <v>14</v>
      </c>
      <c r="H3" s="34" t="s">
        <v>15</v>
      </c>
      <c r="I3" s="34" t="s">
        <v>16</v>
      </c>
      <c r="J3" s="34" t="s">
        <v>17</v>
      </c>
      <c r="K3" s="34" t="s">
        <v>18</v>
      </c>
      <c r="L3" s="34" t="s">
        <v>19</v>
      </c>
      <c r="M3" s="34">
        <v>0.55000000000000004</v>
      </c>
      <c r="N3" s="34" t="s">
        <v>8</v>
      </c>
      <c r="O3" s="34" t="s">
        <v>9</v>
      </c>
      <c r="P3" s="34" t="s">
        <v>20</v>
      </c>
      <c r="Q3" s="34" t="s">
        <v>21</v>
      </c>
      <c r="R3" s="34">
        <v>72301</v>
      </c>
      <c r="S3" s="36">
        <v>42005</v>
      </c>
      <c r="T3" s="36">
        <v>42006</v>
      </c>
      <c r="U3" s="61">
        <v>-61.194000000000003</v>
      </c>
      <c r="V3" s="34">
        <v>13</v>
      </c>
      <c r="W3" s="34">
        <v>609.09</v>
      </c>
      <c r="X3" s="34">
        <v>89665</v>
      </c>
      <c r="Y3" s="34" t="s">
        <v>3215</v>
      </c>
      <c r="Z3" s="34">
        <v>170.18986682324859</v>
      </c>
    </row>
    <row r="4" spans="1:26" customFormat="1" x14ac:dyDescent="0.2">
      <c r="A4" s="34">
        <v>1418</v>
      </c>
      <c r="B4" s="34" t="s">
        <v>22</v>
      </c>
      <c r="C4" s="34" t="s">
        <v>23</v>
      </c>
      <c r="D4" s="34">
        <v>7.0000000000000007E-2</v>
      </c>
      <c r="E4" s="34">
        <v>4.84</v>
      </c>
      <c r="F4" s="34">
        <v>0.71</v>
      </c>
      <c r="G4" s="34" t="s">
        <v>14</v>
      </c>
      <c r="H4" s="34" t="s">
        <v>3</v>
      </c>
      <c r="I4" s="34" t="s">
        <v>24</v>
      </c>
      <c r="J4" s="34" t="s">
        <v>25</v>
      </c>
      <c r="K4" s="34" t="s">
        <v>26</v>
      </c>
      <c r="L4" s="34" t="s">
        <v>27</v>
      </c>
      <c r="M4" s="34">
        <v>0.52</v>
      </c>
      <c r="N4" s="34" t="s">
        <v>8</v>
      </c>
      <c r="O4" s="34" t="s">
        <v>28</v>
      </c>
      <c r="P4" s="34" t="s">
        <v>29</v>
      </c>
      <c r="Q4" s="34" t="s">
        <v>30</v>
      </c>
      <c r="R4" s="34">
        <v>46901</v>
      </c>
      <c r="S4" s="36">
        <v>42005</v>
      </c>
      <c r="T4" s="36">
        <v>42007</v>
      </c>
      <c r="U4" s="61">
        <v>25.240200000000002</v>
      </c>
      <c r="V4" s="34">
        <v>8</v>
      </c>
      <c r="W4" s="34">
        <v>36.58</v>
      </c>
      <c r="X4" s="34">
        <v>90539</v>
      </c>
      <c r="Y4" s="34" t="s">
        <v>3216</v>
      </c>
      <c r="Z4" s="34">
        <v>154.29396079072538</v>
      </c>
    </row>
    <row r="5" spans="1:26" customFormat="1" x14ac:dyDescent="0.2">
      <c r="A5" s="34">
        <v>1425</v>
      </c>
      <c r="B5" s="34" t="s">
        <v>31</v>
      </c>
      <c r="C5" s="34" t="s">
        <v>23</v>
      </c>
      <c r="D5" s="34">
        <v>0.04</v>
      </c>
      <c r="E5" s="34">
        <v>2036.48</v>
      </c>
      <c r="F5" s="34">
        <v>14.7</v>
      </c>
      <c r="G5" s="34" t="s">
        <v>2</v>
      </c>
      <c r="H5" s="34" t="s">
        <v>3</v>
      </c>
      <c r="I5" s="34" t="s">
        <v>16</v>
      </c>
      <c r="J5" s="34" t="s">
        <v>32</v>
      </c>
      <c r="K5" s="34" t="s">
        <v>33</v>
      </c>
      <c r="L5" s="34" t="s">
        <v>34</v>
      </c>
      <c r="M5" s="34">
        <v>0.55000000000000004</v>
      </c>
      <c r="N5" s="34" t="s">
        <v>8</v>
      </c>
      <c r="O5" s="34" t="s">
        <v>35</v>
      </c>
      <c r="P5" s="34" t="s">
        <v>36</v>
      </c>
      <c r="Q5" s="34" t="s">
        <v>37</v>
      </c>
      <c r="R5" s="34">
        <v>80525</v>
      </c>
      <c r="S5" s="36">
        <v>42005</v>
      </c>
      <c r="T5" s="36">
        <v>42010</v>
      </c>
      <c r="U5" s="61">
        <v>-4793.0039999999999</v>
      </c>
      <c r="V5" s="34">
        <v>1</v>
      </c>
      <c r="W5" s="34">
        <v>2013.67</v>
      </c>
      <c r="X5" s="34">
        <v>89450</v>
      </c>
      <c r="Y5" s="34" t="s">
        <v>3217</v>
      </c>
      <c r="Z5" s="34">
        <v>2213.6403453303292</v>
      </c>
    </row>
    <row r="6" spans="1:26" customFormat="1" x14ac:dyDescent="0.2">
      <c r="A6" s="34">
        <v>3275</v>
      </c>
      <c r="B6" s="34" t="s">
        <v>38</v>
      </c>
      <c r="C6" s="34" t="s">
        <v>23</v>
      </c>
      <c r="D6" s="34">
        <v>0.04</v>
      </c>
      <c r="E6" s="34">
        <v>449.99</v>
      </c>
      <c r="F6" s="34">
        <v>24.49</v>
      </c>
      <c r="G6" s="34" t="s">
        <v>14</v>
      </c>
      <c r="H6" s="34" t="s">
        <v>3</v>
      </c>
      <c r="I6" s="34" t="s">
        <v>16</v>
      </c>
      <c r="J6" s="34" t="s">
        <v>39</v>
      </c>
      <c r="K6" s="34" t="s">
        <v>40</v>
      </c>
      <c r="L6" s="34" t="s">
        <v>41</v>
      </c>
      <c r="M6" s="34">
        <v>0.52</v>
      </c>
      <c r="N6" s="34" t="s">
        <v>8</v>
      </c>
      <c r="O6" s="34" t="s">
        <v>35</v>
      </c>
      <c r="P6" s="34" t="s">
        <v>42</v>
      </c>
      <c r="Q6" s="34" t="s">
        <v>43</v>
      </c>
      <c r="R6" s="34">
        <v>98273</v>
      </c>
      <c r="S6" s="36">
        <v>42005</v>
      </c>
      <c r="T6" s="36">
        <v>42009</v>
      </c>
      <c r="U6" s="61">
        <v>3576.8841000000002</v>
      </c>
      <c r="V6" s="34">
        <v>12</v>
      </c>
      <c r="W6" s="34">
        <v>5183.8900000000003</v>
      </c>
      <c r="X6" s="34">
        <v>86234</v>
      </c>
      <c r="Y6" s="34" t="s">
        <v>3217</v>
      </c>
      <c r="Z6" s="34">
        <v>5863.0905822378454</v>
      </c>
    </row>
    <row r="7" spans="1:26" customFormat="1" x14ac:dyDescent="0.2">
      <c r="A7" s="34">
        <v>3275</v>
      </c>
      <c r="B7" s="34" t="s">
        <v>38</v>
      </c>
      <c r="C7" s="34" t="s">
        <v>23</v>
      </c>
      <c r="D7" s="34">
        <v>0.01</v>
      </c>
      <c r="E7" s="34">
        <v>5.84</v>
      </c>
      <c r="F7" s="34">
        <v>1.2</v>
      </c>
      <c r="G7" s="34" t="s">
        <v>14</v>
      </c>
      <c r="H7" s="34" t="s">
        <v>3</v>
      </c>
      <c r="I7" s="34" t="s">
        <v>24</v>
      </c>
      <c r="J7" s="34" t="s">
        <v>25</v>
      </c>
      <c r="K7" s="34" t="s">
        <v>26</v>
      </c>
      <c r="L7" s="34" t="s">
        <v>44</v>
      </c>
      <c r="M7" s="34">
        <v>0.55000000000000004</v>
      </c>
      <c r="N7" s="34" t="s">
        <v>8</v>
      </c>
      <c r="O7" s="34" t="s">
        <v>35</v>
      </c>
      <c r="P7" s="34" t="s">
        <v>42</v>
      </c>
      <c r="Q7" s="34" t="s">
        <v>43</v>
      </c>
      <c r="R7" s="34">
        <v>98273</v>
      </c>
      <c r="S7" s="36">
        <v>42005</v>
      </c>
      <c r="T7" s="36">
        <v>42014</v>
      </c>
      <c r="U7" s="61">
        <v>20.38</v>
      </c>
      <c r="V7" s="34">
        <v>6</v>
      </c>
      <c r="W7" s="34">
        <v>36.090000000000003</v>
      </c>
      <c r="X7" s="34">
        <v>86234</v>
      </c>
      <c r="Y7" s="34" t="s">
        <v>3217</v>
      </c>
      <c r="Z7" s="34">
        <v>230.57929605152489</v>
      </c>
    </row>
    <row r="8" spans="1:26" customFormat="1" x14ac:dyDescent="0.2">
      <c r="A8" s="34">
        <v>1910</v>
      </c>
      <c r="B8" s="34" t="s">
        <v>45</v>
      </c>
      <c r="C8" s="34" t="s">
        <v>46</v>
      </c>
      <c r="D8" s="34">
        <v>0.02</v>
      </c>
      <c r="E8" s="34">
        <v>29.17</v>
      </c>
      <c r="F8" s="34">
        <v>6.27</v>
      </c>
      <c r="G8" s="34" t="s">
        <v>14</v>
      </c>
      <c r="H8" s="34" t="s">
        <v>47</v>
      </c>
      <c r="I8" s="34" t="s">
        <v>24</v>
      </c>
      <c r="J8" s="34" t="s">
        <v>48</v>
      </c>
      <c r="K8" s="34" t="s">
        <v>49</v>
      </c>
      <c r="L8" s="34" t="s">
        <v>50</v>
      </c>
      <c r="M8" s="34">
        <v>0.37</v>
      </c>
      <c r="N8" s="34" t="s">
        <v>8</v>
      </c>
      <c r="O8" s="34" t="s">
        <v>9</v>
      </c>
      <c r="P8" s="34" t="s">
        <v>51</v>
      </c>
      <c r="Q8" s="34" t="s">
        <v>52</v>
      </c>
      <c r="R8" s="34">
        <v>30269</v>
      </c>
      <c r="S8" s="36">
        <v>42005</v>
      </c>
      <c r="T8" s="36">
        <v>42006</v>
      </c>
      <c r="U8" s="61">
        <v>36.905999999999999</v>
      </c>
      <c r="V8" s="34">
        <v>2</v>
      </c>
      <c r="W8" s="34">
        <v>63.32</v>
      </c>
      <c r="X8" s="34">
        <v>91371</v>
      </c>
      <c r="Y8" s="34" t="s">
        <v>3215</v>
      </c>
      <c r="Z8" s="34">
        <v>465.24592747633585</v>
      </c>
    </row>
    <row r="9" spans="1:26" customFormat="1" x14ac:dyDescent="0.2">
      <c r="A9" s="34">
        <v>674</v>
      </c>
      <c r="B9" s="34" t="s">
        <v>53</v>
      </c>
      <c r="C9" s="34" t="s">
        <v>1</v>
      </c>
      <c r="D9" s="34">
        <v>0.06</v>
      </c>
      <c r="E9" s="34">
        <v>161.55000000000001</v>
      </c>
      <c r="F9" s="34">
        <v>19.989999999999998</v>
      </c>
      <c r="G9" s="34" t="s">
        <v>14</v>
      </c>
      <c r="H9" s="34" t="s">
        <v>3</v>
      </c>
      <c r="I9" s="34" t="s">
        <v>24</v>
      </c>
      <c r="J9" s="34" t="s">
        <v>54</v>
      </c>
      <c r="K9" s="34" t="s">
        <v>49</v>
      </c>
      <c r="L9" s="34" t="s">
        <v>55</v>
      </c>
      <c r="M9" s="34">
        <v>0.66</v>
      </c>
      <c r="N9" s="34" t="s">
        <v>8</v>
      </c>
      <c r="O9" s="34" t="s">
        <v>28</v>
      </c>
      <c r="P9" s="34" t="s">
        <v>56</v>
      </c>
      <c r="Q9" s="34" t="s">
        <v>57</v>
      </c>
      <c r="R9" s="34">
        <v>64133</v>
      </c>
      <c r="S9" s="36">
        <v>42006</v>
      </c>
      <c r="T9" s="36">
        <v>42007</v>
      </c>
      <c r="U9" s="61">
        <v>-7.58</v>
      </c>
      <c r="V9" s="34">
        <v>3</v>
      </c>
      <c r="W9" s="34">
        <v>485.01</v>
      </c>
      <c r="X9" s="34">
        <v>88174</v>
      </c>
      <c r="Y9" s="34" t="s">
        <v>3216</v>
      </c>
      <c r="Z9" s="34">
        <v>1477.7887814496924</v>
      </c>
    </row>
    <row r="10" spans="1:26" customFormat="1" x14ac:dyDescent="0.2">
      <c r="A10" s="34">
        <v>950</v>
      </c>
      <c r="B10" s="34" t="s">
        <v>58</v>
      </c>
      <c r="C10" s="34" t="s">
        <v>1</v>
      </c>
      <c r="D10" s="34">
        <v>0.06</v>
      </c>
      <c r="E10" s="34">
        <v>40.98</v>
      </c>
      <c r="F10" s="34">
        <v>2.99</v>
      </c>
      <c r="G10" s="34" t="s">
        <v>14</v>
      </c>
      <c r="H10" s="34" t="s">
        <v>15</v>
      </c>
      <c r="I10" s="34" t="s">
        <v>24</v>
      </c>
      <c r="J10" s="34" t="s">
        <v>48</v>
      </c>
      <c r="K10" s="34" t="s">
        <v>49</v>
      </c>
      <c r="L10" s="34" t="s">
        <v>59</v>
      </c>
      <c r="M10" s="34">
        <v>0.36</v>
      </c>
      <c r="N10" s="34" t="s">
        <v>8</v>
      </c>
      <c r="O10" s="34" t="s">
        <v>28</v>
      </c>
      <c r="P10" s="34" t="s">
        <v>60</v>
      </c>
      <c r="Q10" s="34" t="s">
        <v>61</v>
      </c>
      <c r="R10" s="34">
        <v>55372</v>
      </c>
      <c r="S10" s="36">
        <v>42006</v>
      </c>
      <c r="T10" s="36">
        <v>42008</v>
      </c>
      <c r="U10" s="61">
        <v>-14.801880000000001</v>
      </c>
      <c r="V10" s="34">
        <v>1</v>
      </c>
      <c r="W10" s="34">
        <v>41.6</v>
      </c>
      <c r="X10" s="34">
        <v>89083</v>
      </c>
      <c r="Y10" s="34" t="s">
        <v>3216</v>
      </c>
      <c r="Z10" s="34">
        <v>353.50323849251703</v>
      </c>
    </row>
    <row r="11" spans="1:26" customFormat="1" x14ac:dyDescent="0.2">
      <c r="A11" s="34">
        <v>1155</v>
      </c>
      <c r="B11" s="34" t="s">
        <v>62</v>
      </c>
      <c r="C11" s="34" t="s">
        <v>1</v>
      </c>
      <c r="D11" s="34">
        <v>0.09</v>
      </c>
      <c r="E11" s="34">
        <v>9.11</v>
      </c>
      <c r="F11" s="34">
        <v>2.15</v>
      </c>
      <c r="G11" s="34" t="s">
        <v>63</v>
      </c>
      <c r="H11" s="34" t="s">
        <v>15</v>
      </c>
      <c r="I11" s="34" t="s">
        <v>24</v>
      </c>
      <c r="J11" s="34" t="s">
        <v>64</v>
      </c>
      <c r="K11" s="34" t="s">
        <v>26</v>
      </c>
      <c r="L11" s="34" t="s">
        <v>65</v>
      </c>
      <c r="M11" s="34">
        <v>0.4</v>
      </c>
      <c r="N11" s="34" t="s">
        <v>8</v>
      </c>
      <c r="O11" s="34" t="s">
        <v>35</v>
      </c>
      <c r="P11" s="34" t="s">
        <v>66</v>
      </c>
      <c r="Q11" s="34" t="s">
        <v>67</v>
      </c>
      <c r="R11" s="34">
        <v>90640</v>
      </c>
      <c r="S11" s="36">
        <v>42006</v>
      </c>
      <c r="T11" s="36">
        <v>42008</v>
      </c>
      <c r="U11" s="61">
        <v>20.299600000000002</v>
      </c>
      <c r="V11" s="34">
        <v>4</v>
      </c>
      <c r="W11" s="34">
        <v>34.409999999999997</v>
      </c>
      <c r="X11" s="34">
        <v>90853</v>
      </c>
      <c r="Y11" s="34" t="s">
        <v>3217</v>
      </c>
      <c r="Z11" s="34">
        <v>197.58300224059172</v>
      </c>
    </row>
    <row r="12" spans="1:26" customFormat="1" x14ac:dyDescent="0.2">
      <c r="A12" s="34">
        <v>1155</v>
      </c>
      <c r="B12" s="34" t="s">
        <v>62</v>
      </c>
      <c r="C12" s="34" t="s">
        <v>1</v>
      </c>
      <c r="D12" s="34">
        <v>0.08</v>
      </c>
      <c r="E12" s="34">
        <v>15.04</v>
      </c>
      <c r="F12" s="34">
        <v>1.97</v>
      </c>
      <c r="G12" s="34" t="s">
        <v>14</v>
      </c>
      <c r="H12" s="34" t="s">
        <v>15</v>
      </c>
      <c r="I12" s="34" t="s">
        <v>24</v>
      </c>
      <c r="J12" s="34" t="s">
        <v>64</v>
      </c>
      <c r="K12" s="34" t="s">
        <v>26</v>
      </c>
      <c r="L12" s="34" t="s">
        <v>68</v>
      </c>
      <c r="M12" s="34">
        <v>0.39</v>
      </c>
      <c r="N12" s="34" t="s">
        <v>8</v>
      </c>
      <c r="O12" s="34" t="s">
        <v>35</v>
      </c>
      <c r="P12" s="34" t="s">
        <v>66</v>
      </c>
      <c r="Q12" s="34" t="s">
        <v>67</v>
      </c>
      <c r="R12" s="34">
        <v>90640</v>
      </c>
      <c r="S12" s="36">
        <v>42006</v>
      </c>
      <c r="T12" s="36">
        <v>42006</v>
      </c>
      <c r="U12" s="61">
        <v>108.5163</v>
      </c>
      <c r="V12" s="34">
        <v>11</v>
      </c>
      <c r="W12" s="34">
        <v>157.27000000000001</v>
      </c>
      <c r="X12" s="34">
        <v>90853</v>
      </c>
      <c r="Y12" s="34" t="s">
        <v>3217</v>
      </c>
      <c r="Z12" s="34">
        <v>382.03625760320205</v>
      </c>
    </row>
    <row r="13" spans="1:26" customFormat="1" x14ac:dyDescent="0.2">
      <c r="A13" s="34">
        <v>2256</v>
      </c>
      <c r="B13" s="34" t="s">
        <v>69</v>
      </c>
      <c r="C13" s="34" t="s">
        <v>1</v>
      </c>
      <c r="D13" s="34">
        <v>7.0000000000000007E-2</v>
      </c>
      <c r="E13" s="34">
        <v>60.97</v>
      </c>
      <c r="F13" s="34">
        <v>4.5</v>
      </c>
      <c r="G13" s="34" t="s">
        <v>63</v>
      </c>
      <c r="H13" s="34" t="s">
        <v>70</v>
      </c>
      <c r="I13" s="34" t="s">
        <v>24</v>
      </c>
      <c r="J13" s="34" t="s">
        <v>71</v>
      </c>
      <c r="K13" s="34" t="s">
        <v>49</v>
      </c>
      <c r="L13" s="34" t="s">
        <v>72</v>
      </c>
      <c r="M13" s="34">
        <v>0.56000000000000005</v>
      </c>
      <c r="N13" s="34" t="s">
        <v>8</v>
      </c>
      <c r="O13" s="34" t="s">
        <v>9</v>
      </c>
      <c r="P13" s="34" t="s">
        <v>73</v>
      </c>
      <c r="Q13" s="34" t="s">
        <v>74</v>
      </c>
      <c r="R13" s="34">
        <v>28560</v>
      </c>
      <c r="S13" s="36">
        <v>42006</v>
      </c>
      <c r="T13" s="36">
        <v>42008</v>
      </c>
      <c r="U13" s="61">
        <v>-42.588000000000001</v>
      </c>
      <c r="V13" s="34">
        <v>6</v>
      </c>
      <c r="W13" s="34">
        <v>361.72</v>
      </c>
      <c r="X13" s="34">
        <v>87963</v>
      </c>
      <c r="Y13" s="34" t="s">
        <v>3215</v>
      </c>
      <c r="Z13" s="34">
        <v>535.76536674774945</v>
      </c>
    </row>
    <row r="14" spans="1:26" customFormat="1" x14ac:dyDescent="0.2">
      <c r="A14" s="34">
        <v>949</v>
      </c>
      <c r="B14" s="34" t="s">
        <v>75</v>
      </c>
      <c r="C14" s="34" t="s">
        <v>1</v>
      </c>
      <c r="D14" s="34">
        <v>0.06</v>
      </c>
      <c r="E14" s="34">
        <v>40.98</v>
      </c>
      <c r="F14" s="34">
        <v>2.99</v>
      </c>
      <c r="G14" s="34" t="s">
        <v>14</v>
      </c>
      <c r="H14" s="34" t="s">
        <v>15</v>
      </c>
      <c r="I14" s="34" t="s">
        <v>24</v>
      </c>
      <c r="J14" s="34" t="s">
        <v>48</v>
      </c>
      <c r="K14" s="34" t="s">
        <v>49</v>
      </c>
      <c r="L14" s="34" t="s">
        <v>59</v>
      </c>
      <c r="M14" s="34">
        <v>0.36</v>
      </c>
      <c r="N14" s="34" t="s">
        <v>8</v>
      </c>
      <c r="O14" s="34" t="s">
        <v>35</v>
      </c>
      <c r="P14" s="34" t="s">
        <v>66</v>
      </c>
      <c r="Q14" s="34" t="s">
        <v>76</v>
      </c>
      <c r="R14" s="34">
        <v>90049</v>
      </c>
      <c r="S14" s="36">
        <v>42006</v>
      </c>
      <c r="T14" s="36">
        <v>42008</v>
      </c>
      <c r="U14" s="61">
        <v>-19.0992</v>
      </c>
      <c r="V14" s="34">
        <v>3</v>
      </c>
      <c r="W14" s="34">
        <v>124.81</v>
      </c>
      <c r="X14" s="34">
        <v>9285</v>
      </c>
      <c r="Y14" s="34" t="s">
        <v>3217</v>
      </c>
      <c r="Z14" s="34">
        <v>349.10267227520887</v>
      </c>
    </row>
    <row r="15" spans="1:26" customFormat="1" x14ac:dyDescent="0.2">
      <c r="A15" s="34">
        <v>1136</v>
      </c>
      <c r="B15" s="34" t="s">
        <v>77</v>
      </c>
      <c r="C15" s="34" t="s">
        <v>13</v>
      </c>
      <c r="D15" s="34">
        <v>0.09</v>
      </c>
      <c r="E15" s="34">
        <v>270.97000000000003</v>
      </c>
      <c r="F15" s="34">
        <v>28.06</v>
      </c>
      <c r="G15" s="34" t="s">
        <v>2</v>
      </c>
      <c r="H15" s="34" t="s">
        <v>15</v>
      </c>
      <c r="I15" s="34" t="s">
        <v>16</v>
      </c>
      <c r="J15" s="34" t="s">
        <v>32</v>
      </c>
      <c r="K15" s="34" t="s">
        <v>33</v>
      </c>
      <c r="L15" s="34" t="s">
        <v>78</v>
      </c>
      <c r="M15" s="34">
        <v>0.56000000000000005</v>
      </c>
      <c r="N15" s="34" t="s">
        <v>8</v>
      </c>
      <c r="O15" s="34" t="s">
        <v>28</v>
      </c>
      <c r="P15" s="34" t="s">
        <v>79</v>
      </c>
      <c r="Q15" s="34" t="s">
        <v>80</v>
      </c>
      <c r="R15" s="34">
        <v>60188</v>
      </c>
      <c r="S15" s="36">
        <v>42006</v>
      </c>
      <c r="T15" s="36">
        <v>42008</v>
      </c>
      <c r="U15" s="61">
        <v>2660.1432</v>
      </c>
      <c r="V15" s="34">
        <v>15</v>
      </c>
      <c r="W15" s="34">
        <v>3855.28</v>
      </c>
      <c r="X15" s="34">
        <v>87940</v>
      </c>
      <c r="Y15" s="34" t="s">
        <v>3216</v>
      </c>
      <c r="Z15" s="34">
        <v>4556.5775525669706</v>
      </c>
    </row>
    <row r="16" spans="1:26" customFormat="1" x14ac:dyDescent="0.2">
      <c r="A16" s="34">
        <v>67</v>
      </c>
      <c r="B16" s="34" t="s">
        <v>81</v>
      </c>
      <c r="C16" s="34" t="s">
        <v>23</v>
      </c>
      <c r="D16" s="34">
        <v>0.05</v>
      </c>
      <c r="E16" s="34">
        <v>155.06</v>
      </c>
      <c r="F16" s="34">
        <v>7.07</v>
      </c>
      <c r="G16" s="34" t="s">
        <v>14</v>
      </c>
      <c r="H16" s="34" t="s">
        <v>70</v>
      </c>
      <c r="I16" s="34" t="s">
        <v>24</v>
      </c>
      <c r="J16" s="34" t="s">
        <v>54</v>
      </c>
      <c r="K16" s="34" t="s">
        <v>49</v>
      </c>
      <c r="L16" s="34" t="s">
        <v>82</v>
      </c>
      <c r="M16" s="34">
        <v>0.59</v>
      </c>
      <c r="N16" s="34" t="s">
        <v>8</v>
      </c>
      <c r="O16" s="34" t="s">
        <v>35</v>
      </c>
      <c r="P16" s="34" t="s">
        <v>66</v>
      </c>
      <c r="Q16" s="34" t="s">
        <v>83</v>
      </c>
      <c r="R16" s="34">
        <v>94559</v>
      </c>
      <c r="S16" s="36">
        <v>42006</v>
      </c>
      <c r="T16" s="36">
        <v>42013</v>
      </c>
      <c r="U16" s="61">
        <v>845.66399999999999</v>
      </c>
      <c r="V16" s="34">
        <v>8</v>
      </c>
      <c r="W16" s="34">
        <v>1225.5999999999999</v>
      </c>
      <c r="X16" s="34">
        <v>87946</v>
      </c>
      <c r="Y16" s="34" t="s">
        <v>3217</v>
      </c>
      <c r="Z16" s="34">
        <v>1721.3171531905409</v>
      </c>
    </row>
    <row r="17" spans="1:26" customFormat="1" x14ac:dyDescent="0.2">
      <c r="A17" s="34">
        <v>68</v>
      </c>
      <c r="B17" s="34" t="s">
        <v>84</v>
      </c>
      <c r="C17" s="34" t="s">
        <v>23</v>
      </c>
      <c r="D17" s="34">
        <v>0</v>
      </c>
      <c r="E17" s="34">
        <v>291.73</v>
      </c>
      <c r="F17" s="34">
        <v>48.8</v>
      </c>
      <c r="G17" s="34" t="s">
        <v>2</v>
      </c>
      <c r="H17" s="34" t="s">
        <v>70</v>
      </c>
      <c r="I17" s="34" t="s">
        <v>4</v>
      </c>
      <c r="J17" s="34" t="s">
        <v>85</v>
      </c>
      <c r="K17" s="34" t="s">
        <v>33</v>
      </c>
      <c r="L17" s="34" t="s">
        <v>86</v>
      </c>
      <c r="M17" s="34">
        <v>0.56000000000000005</v>
      </c>
      <c r="N17" s="34" t="s">
        <v>8</v>
      </c>
      <c r="O17" s="34" t="s">
        <v>87</v>
      </c>
      <c r="P17" s="34" t="s">
        <v>88</v>
      </c>
      <c r="Q17" s="34" t="s">
        <v>89</v>
      </c>
      <c r="R17" s="34">
        <v>10177</v>
      </c>
      <c r="S17" s="36">
        <v>42006</v>
      </c>
      <c r="T17" s="36">
        <v>42006</v>
      </c>
      <c r="U17" s="61">
        <v>-308.928</v>
      </c>
      <c r="V17" s="34">
        <v>4</v>
      </c>
      <c r="W17" s="34">
        <v>1239.06</v>
      </c>
      <c r="X17" s="34">
        <v>37537</v>
      </c>
      <c r="Y17" s="34" t="s">
        <v>3218</v>
      </c>
      <c r="Z17" s="34">
        <v>2325.1250425462918</v>
      </c>
    </row>
    <row r="18" spans="1:26" customFormat="1" x14ac:dyDescent="0.2">
      <c r="A18" s="34">
        <v>68</v>
      </c>
      <c r="B18" s="34" t="s">
        <v>84</v>
      </c>
      <c r="C18" s="34" t="s">
        <v>23</v>
      </c>
      <c r="D18" s="34">
        <v>7.0000000000000007E-2</v>
      </c>
      <c r="E18" s="34">
        <v>100.98</v>
      </c>
      <c r="F18" s="34">
        <v>45</v>
      </c>
      <c r="G18" s="34" t="s">
        <v>2</v>
      </c>
      <c r="H18" s="34" t="s">
        <v>70</v>
      </c>
      <c r="I18" s="34" t="s">
        <v>4</v>
      </c>
      <c r="J18" s="34" t="s">
        <v>85</v>
      </c>
      <c r="K18" s="34" t="s">
        <v>33</v>
      </c>
      <c r="L18" s="34" t="s">
        <v>90</v>
      </c>
      <c r="M18" s="34">
        <v>0.69</v>
      </c>
      <c r="N18" s="34" t="s">
        <v>8</v>
      </c>
      <c r="O18" s="34" t="s">
        <v>87</v>
      </c>
      <c r="P18" s="34" t="s">
        <v>88</v>
      </c>
      <c r="Q18" s="34" t="s">
        <v>89</v>
      </c>
      <c r="R18" s="34">
        <v>10177</v>
      </c>
      <c r="S18" s="36">
        <v>42006</v>
      </c>
      <c r="T18" s="36">
        <v>42008</v>
      </c>
      <c r="U18" s="61">
        <v>-1679.76</v>
      </c>
      <c r="V18" s="34">
        <v>43</v>
      </c>
      <c r="W18" s="34">
        <v>4083.19</v>
      </c>
      <c r="X18" s="34">
        <v>37537</v>
      </c>
      <c r="Y18" s="34" t="s">
        <v>3218</v>
      </c>
      <c r="Z18" s="34">
        <v>280.47023548625555</v>
      </c>
    </row>
    <row r="19" spans="1:26" customFormat="1" x14ac:dyDescent="0.2">
      <c r="A19" s="34">
        <v>68</v>
      </c>
      <c r="B19" s="34" t="s">
        <v>84</v>
      </c>
      <c r="C19" s="34" t="s">
        <v>23</v>
      </c>
      <c r="D19" s="34">
        <v>0.05</v>
      </c>
      <c r="E19" s="34">
        <v>155.06</v>
      </c>
      <c r="F19" s="34">
        <v>7.07</v>
      </c>
      <c r="G19" s="34" t="s">
        <v>14</v>
      </c>
      <c r="H19" s="34" t="s">
        <v>70</v>
      </c>
      <c r="I19" s="34" t="s">
        <v>24</v>
      </c>
      <c r="J19" s="34" t="s">
        <v>54</v>
      </c>
      <c r="K19" s="34" t="s">
        <v>49</v>
      </c>
      <c r="L19" s="34" t="s">
        <v>82</v>
      </c>
      <c r="M19" s="34">
        <v>0.59</v>
      </c>
      <c r="N19" s="34" t="s">
        <v>8</v>
      </c>
      <c r="O19" s="34" t="s">
        <v>87</v>
      </c>
      <c r="P19" s="34" t="s">
        <v>88</v>
      </c>
      <c r="Q19" s="34" t="s">
        <v>89</v>
      </c>
      <c r="R19" s="34">
        <v>10177</v>
      </c>
      <c r="S19" s="36">
        <v>42006</v>
      </c>
      <c r="T19" s="36">
        <v>42013</v>
      </c>
      <c r="U19" s="61">
        <v>575.39599999999996</v>
      </c>
      <c r="V19" s="34">
        <v>32</v>
      </c>
      <c r="W19" s="34">
        <v>4902.38</v>
      </c>
      <c r="X19" s="34">
        <v>37537</v>
      </c>
      <c r="Y19" s="34" t="s">
        <v>3218</v>
      </c>
      <c r="Z19" s="34">
        <v>1444.5557692537045</v>
      </c>
    </row>
    <row r="20" spans="1:26" customFormat="1" x14ac:dyDescent="0.2">
      <c r="A20" s="34">
        <v>164</v>
      </c>
      <c r="B20" s="34" t="s">
        <v>91</v>
      </c>
      <c r="C20" s="34" t="s">
        <v>92</v>
      </c>
      <c r="D20" s="34">
        <v>0.05</v>
      </c>
      <c r="E20" s="34">
        <v>100.98</v>
      </c>
      <c r="F20" s="34">
        <v>35.840000000000003</v>
      </c>
      <c r="G20" s="34" t="s">
        <v>2</v>
      </c>
      <c r="H20" s="34" t="s">
        <v>47</v>
      </c>
      <c r="I20" s="34" t="s">
        <v>4</v>
      </c>
      <c r="J20" s="34" t="s">
        <v>93</v>
      </c>
      <c r="K20" s="34" t="s">
        <v>6</v>
      </c>
      <c r="L20" s="34" t="s">
        <v>94</v>
      </c>
      <c r="M20" s="34">
        <v>0.62</v>
      </c>
      <c r="N20" s="34" t="s">
        <v>8</v>
      </c>
      <c r="O20" s="34" t="s">
        <v>35</v>
      </c>
      <c r="P20" s="34" t="s">
        <v>42</v>
      </c>
      <c r="Q20" s="34" t="s">
        <v>95</v>
      </c>
      <c r="R20" s="34">
        <v>99352</v>
      </c>
      <c r="S20" s="36">
        <v>42006</v>
      </c>
      <c r="T20" s="36">
        <v>42008</v>
      </c>
      <c r="U20" s="61">
        <v>-111.4</v>
      </c>
      <c r="V20" s="34">
        <v>7</v>
      </c>
      <c r="W20" s="34">
        <v>715.55</v>
      </c>
      <c r="X20" s="34">
        <v>89961</v>
      </c>
      <c r="Y20" s="34" t="s">
        <v>3217</v>
      </c>
      <c r="Z20" s="34">
        <v>1551.8026353674588</v>
      </c>
    </row>
    <row r="21" spans="1:26" customFormat="1" x14ac:dyDescent="0.2">
      <c r="A21" s="34">
        <v>164</v>
      </c>
      <c r="B21" s="34" t="s">
        <v>91</v>
      </c>
      <c r="C21" s="34" t="s">
        <v>92</v>
      </c>
      <c r="D21" s="34">
        <v>0.02</v>
      </c>
      <c r="E21" s="34">
        <v>4.9800000000000004</v>
      </c>
      <c r="F21" s="34">
        <v>5.49</v>
      </c>
      <c r="G21" s="34" t="s">
        <v>14</v>
      </c>
      <c r="H21" s="34" t="s">
        <v>47</v>
      </c>
      <c r="I21" s="34" t="s">
        <v>24</v>
      </c>
      <c r="J21" s="34" t="s">
        <v>64</v>
      </c>
      <c r="K21" s="34" t="s">
        <v>49</v>
      </c>
      <c r="L21" s="34" t="s">
        <v>96</v>
      </c>
      <c r="M21" s="34">
        <v>0.38</v>
      </c>
      <c r="N21" s="34" t="s">
        <v>8</v>
      </c>
      <c r="O21" s="34" t="s">
        <v>35</v>
      </c>
      <c r="P21" s="34" t="s">
        <v>42</v>
      </c>
      <c r="Q21" s="34" t="s">
        <v>95</v>
      </c>
      <c r="R21" s="34">
        <v>99352</v>
      </c>
      <c r="S21" s="36">
        <v>42006</v>
      </c>
      <c r="T21" s="36">
        <v>42007</v>
      </c>
      <c r="U21" s="61">
        <v>-77.03</v>
      </c>
      <c r="V21" s="34">
        <v>9</v>
      </c>
      <c r="W21" s="34">
        <v>45.63</v>
      </c>
      <c r="X21" s="34">
        <v>89961</v>
      </c>
      <c r="Y21" s="34" t="s">
        <v>3217</v>
      </c>
      <c r="Z21" s="34">
        <v>71.268071143710813</v>
      </c>
    </row>
    <row r="22" spans="1:26" customFormat="1" x14ac:dyDescent="0.2">
      <c r="A22" s="34">
        <v>258</v>
      </c>
      <c r="B22" s="34" t="s">
        <v>97</v>
      </c>
      <c r="C22" s="34" t="s">
        <v>92</v>
      </c>
      <c r="D22" s="34">
        <v>0.05</v>
      </c>
      <c r="E22" s="34">
        <v>17.48</v>
      </c>
      <c r="F22" s="34">
        <v>1.99</v>
      </c>
      <c r="G22" s="34" t="s">
        <v>14</v>
      </c>
      <c r="H22" s="34" t="s">
        <v>15</v>
      </c>
      <c r="I22" s="34" t="s">
        <v>16</v>
      </c>
      <c r="J22" s="34" t="s">
        <v>17</v>
      </c>
      <c r="K22" s="34" t="s">
        <v>18</v>
      </c>
      <c r="L22" s="34" t="s">
        <v>98</v>
      </c>
      <c r="M22" s="34">
        <v>0.45</v>
      </c>
      <c r="N22" s="34" t="s">
        <v>8</v>
      </c>
      <c r="O22" s="34" t="s">
        <v>9</v>
      </c>
      <c r="P22" s="34" t="s">
        <v>99</v>
      </c>
      <c r="Q22" s="34" t="s">
        <v>100</v>
      </c>
      <c r="R22" s="34">
        <v>33772</v>
      </c>
      <c r="S22" s="36">
        <v>42006</v>
      </c>
      <c r="T22" s="36">
        <v>42008</v>
      </c>
      <c r="U22" s="61">
        <v>-127.008</v>
      </c>
      <c r="V22" s="34">
        <v>3</v>
      </c>
      <c r="W22" s="34">
        <v>52.47</v>
      </c>
      <c r="X22" s="34">
        <v>85858</v>
      </c>
      <c r="Y22" s="34" t="s">
        <v>3215</v>
      </c>
      <c r="Z22" s="34">
        <v>-58.500853591101766</v>
      </c>
    </row>
    <row r="23" spans="1:26" customFormat="1" x14ac:dyDescent="0.2">
      <c r="A23" s="34">
        <v>349</v>
      </c>
      <c r="B23" s="34" t="s">
        <v>101</v>
      </c>
      <c r="C23" s="34" t="s">
        <v>92</v>
      </c>
      <c r="D23" s="34">
        <v>0.04</v>
      </c>
      <c r="E23" s="34">
        <v>99.23</v>
      </c>
      <c r="F23" s="34">
        <v>8.99</v>
      </c>
      <c r="G23" s="34" t="s">
        <v>14</v>
      </c>
      <c r="H23" s="34" t="s">
        <v>47</v>
      </c>
      <c r="I23" s="34" t="s">
        <v>4</v>
      </c>
      <c r="J23" s="34" t="s">
        <v>102</v>
      </c>
      <c r="K23" s="34" t="s">
        <v>18</v>
      </c>
      <c r="L23" s="34" t="s">
        <v>103</v>
      </c>
      <c r="M23" s="34">
        <v>0.35</v>
      </c>
      <c r="N23" s="34" t="s">
        <v>8</v>
      </c>
      <c r="O23" s="34" t="s">
        <v>9</v>
      </c>
      <c r="P23" s="34" t="s">
        <v>99</v>
      </c>
      <c r="Q23" s="34" t="s">
        <v>104</v>
      </c>
      <c r="R23" s="34">
        <v>33132</v>
      </c>
      <c r="S23" s="36">
        <v>42006</v>
      </c>
      <c r="T23" s="36">
        <v>42008</v>
      </c>
      <c r="U23" s="61">
        <v>1916.6757</v>
      </c>
      <c r="V23" s="34">
        <v>54</v>
      </c>
      <c r="W23" s="34">
        <v>5555.6</v>
      </c>
      <c r="X23" s="34">
        <v>11527</v>
      </c>
      <c r="Y23" s="34" t="s">
        <v>3215</v>
      </c>
      <c r="Z23" s="34">
        <v>2466.7612047040761</v>
      </c>
    </row>
    <row r="24" spans="1:26" customFormat="1" x14ac:dyDescent="0.2">
      <c r="A24" s="34">
        <v>351</v>
      </c>
      <c r="B24" s="34" t="s">
        <v>105</v>
      </c>
      <c r="C24" s="34" t="s">
        <v>92</v>
      </c>
      <c r="D24" s="34">
        <v>0.04</v>
      </c>
      <c r="E24" s="34">
        <v>99.23</v>
      </c>
      <c r="F24" s="34">
        <v>8.99</v>
      </c>
      <c r="G24" s="34" t="s">
        <v>14</v>
      </c>
      <c r="H24" s="34" t="s">
        <v>47</v>
      </c>
      <c r="I24" s="34" t="s">
        <v>4</v>
      </c>
      <c r="J24" s="34" t="s">
        <v>102</v>
      </c>
      <c r="K24" s="34" t="s">
        <v>18</v>
      </c>
      <c r="L24" s="34" t="s">
        <v>103</v>
      </c>
      <c r="M24" s="34">
        <v>0.35</v>
      </c>
      <c r="N24" s="34" t="s">
        <v>8</v>
      </c>
      <c r="O24" s="34" t="s">
        <v>87</v>
      </c>
      <c r="P24" s="34" t="s">
        <v>88</v>
      </c>
      <c r="Q24" s="34" t="s">
        <v>106</v>
      </c>
      <c r="R24" s="34">
        <v>13601</v>
      </c>
      <c r="S24" s="36">
        <v>42006</v>
      </c>
      <c r="T24" s="36">
        <v>42008</v>
      </c>
      <c r="U24" s="61">
        <v>993.83460000000002</v>
      </c>
      <c r="V24" s="34">
        <v>14</v>
      </c>
      <c r="W24" s="34">
        <v>1440.34</v>
      </c>
      <c r="X24" s="34">
        <v>88686</v>
      </c>
      <c r="Y24" s="34" t="s">
        <v>3218</v>
      </c>
      <c r="Z24" s="34">
        <v>1521.7481806324408</v>
      </c>
    </row>
    <row r="25" spans="1:26" customFormat="1" x14ac:dyDescent="0.2">
      <c r="A25" s="34">
        <v>388</v>
      </c>
      <c r="B25" s="34" t="s">
        <v>107</v>
      </c>
      <c r="C25" s="34" t="s">
        <v>1</v>
      </c>
      <c r="D25" s="34">
        <v>0.03</v>
      </c>
      <c r="E25" s="34">
        <v>5.28</v>
      </c>
      <c r="F25" s="34">
        <v>5.66</v>
      </c>
      <c r="G25" s="34" t="s">
        <v>14</v>
      </c>
      <c r="H25" s="34" t="s">
        <v>70</v>
      </c>
      <c r="I25" s="34" t="s">
        <v>24</v>
      </c>
      <c r="J25" s="34" t="s">
        <v>64</v>
      </c>
      <c r="K25" s="34" t="s">
        <v>49</v>
      </c>
      <c r="L25" s="34" t="s">
        <v>108</v>
      </c>
      <c r="M25" s="34">
        <v>0.4</v>
      </c>
      <c r="N25" s="34" t="s">
        <v>8</v>
      </c>
      <c r="O25" s="34" t="s">
        <v>28</v>
      </c>
      <c r="P25" s="34" t="s">
        <v>109</v>
      </c>
      <c r="Q25" s="34" t="s">
        <v>110</v>
      </c>
      <c r="R25" s="34">
        <v>68847</v>
      </c>
      <c r="S25" s="36">
        <v>42007</v>
      </c>
      <c r="T25" s="36">
        <v>42009</v>
      </c>
      <c r="U25" s="61">
        <v>-51.559199999999997</v>
      </c>
      <c r="V25" s="34">
        <v>4</v>
      </c>
      <c r="W25" s="34">
        <v>22.82</v>
      </c>
      <c r="X25" s="34">
        <v>90337</v>
      </c>
      <c r="Y25" s="34" t="s">
        <v>3216</v>
      </c>
      <c r="Z25" s="34">
        <v>359.81374221178191</v>
      </c>
    </row>
    <row r="26" spans="1:26" customFormat="1" x14ac:dyDescent="0.2">
      <c r="A26" s="34">
        <v>388</v>
      </c>
      <c r="B26" s="34" t="s">
        <v>107</v>
      </c>
      <c r="C26" s="34" t="s">
        <v>1</v>
      </c>
      <c r="D26" s="34">
        <v>0.01</v>
      </c>
      <c r="E26" s="34">
        <v>110.99</v>
      </c>
      <c r="F26" s="34">
        <v>2.5</v>
      </c>
      <c r="G26" s="34" t="s">
        <v>14</v>
      </c>
      <c r="H26" s="34" t="s">
        <v>70</v>
      </c>
      <c r="I26" s="34" t="s">
        <v>16</v>
      </c>
      <c r="J26" s="34" t="s">
        <v>111</v>
      </c>
      <c r="K26" s="34" t="s">
        <v>49</v>
      </c>
      <c r="L26" s="34" t="s">
        <v>112</v>
      </c>
      <c r="M26" s="34">
        <v>0.56999999999999995</v>
      </c>
      <c r="N26" s="34" t="s">
        <v>8</v>
      </c>
      <c r="O26" s="34" t="s">
        <v>28</v>
      </c>
      <c r="P26" s="34" t="s">
        <v>109</v>
      </c>
      <c r="Q26" s="34" t="s">
        <v>110</v>
      </c>
      <c r="R26" s="34">
        <v>68847</v>
      </c>
      <c r="S26" s="36">
        <v>42007</v>
      </c>
      <c r="T26" s="36">
        <v>42010</v>
      </c>
      <c r="U26" s="61">
        <v>-263.56572</v>
      </c>
      <c r="V26" s="34">
        <v>2</v>
      </c>
      <c r="W26" s="34">
        <v>188.66</v>
      </c>
      <c r="X26" s="34">
        <v>90337</v>
      </c>
      <c r="Y26" s="34" t="s">
        <v>3216</v>
      </c>
      <c r="Z26" s="34">
        <v>541.09930959240842</v>
      </c>
    </row>
    <row r="27" spans="1:26" customFormat="1" x14ac:dyDescent="0.2">
      <c r="A27" s="34">
        <v>114</v>
      </c>
      <c r="B27" s="34" t="s">
        <v>113</v>
      </c>
      <c r="C27" s="34" t="s">
        <v>13</v>
      </c>
      <c r="D27" s="34">
        <v>0.03</v>
      </c>
      <c r="E27" s="34">
        <v>4.26</v>
      </c>
      <c r="F27" s="34">
        <v>1.2</v>
      </c>
      <c r="G27" s="34" t="s">
        <v>14</v>
      </c>
      <c r="H27" s="34" t="s">
        <v>47</v>
      </c>
      <c r="I27" s="34" t="s">
        <v>24</v>
      </c>
      <c r="J27" s="34" t="s">
        <v>25</v>
      </c>
      <c r="K27" s="34" t="s">
        <v>26</v>
      </c>
      <c r="L27" s="34" t="s">
        <v>114</v>
      </c>
      <c r="M27" s="34">
        <v>0.44</v>
      </c>
      <c r="N27" s="34" t="s">
        <v>8</v>
      </c>
      <c r="O27" s="34" t="s">
        <v>35</v>
      </c>
      <c r="P27" s="34" t="s">
        <v>115</v>
      </c>
      <c r="Q27" s="34" t="s">
        <v>116</v>
      </c>
      <c r="R27" s="34">
        <v>97035</v>
      </c>
      <c r="S27" s="36">
        <v>42007</v>
      </c>
      <c r="T27" s="36">
        <v>42008</v>
      </c>
      <c r="U27" s="61">
        <v>18.658000000000001</v>
      </c>
      <c r="V27" s="34">
        <v>7</v>
      </c>
      <c r="W27" s="34">
        <v>29.5</v>
      </c>
      <c r="X27" s="34">
        <v>89583</v>
      </c>
      <c r="Y27" s="34" t="s">
        <v>3217</v>
      </c>
      <c r="Z27" s="34">
        <v>76.437430594097066</v>
      </c>
    </row>
    <row r="28" spans="1:26" customFormat="1" x14ac:dyDescent="0.2">
      <c r="A28" s="34">
        <v>117</v>
      </c>
      <c r="B28" s="34" t="s">
        <v>117</v>
      </c>
      <c r="C28" s="34" t="s">
        <v>13</v>
      </c>
      <c r="D28" s="34">
        <v>0.03</v>
      </c>
      <c r="E28" s="34">
        <v>4.26</v>
      </c>
      <c r="F28" s="34">
        <v>1.2</v>
      </c>
      <c r="G28" s="34" t="s">
        <v>14</v>
      </c>
      <c r="H28" s="34" t="s">
        <v>47</v>
      </c>
      <c r="I28" s="34" t="s">
        <v>24</v>
      </c>
      <c r="J28" s="34" t="s">
        <v>25</v>
      </c>
      <c r="K28" s="34" t="s">
        <v>26</v>
      </c>
      <c r="L28" s="34" t="s">
        <v>114</v>
      </c>
      <c r="M28" s="34">
        <v>0.44</v>
      </c>
      <c r="N28" s="34" t="s">
        <v>8</v>
      </c>
      <c r="O28" s="34" t="s">
        <v>35</v>
      </c>
      <c r="P28" s="34" t="s">
        <v>42</v>
      </c>
      <c r="Q28" s="34" t="s">
        <v>118</v>
      </c>
      <c r="R28" s="34">
        <v>98103</v>
      </c>
      <c r="S28" s="36">
        <v>42007</v>
      </c>
      <c r="T28" s="36">
        <v>42008</v>
      </c>
      <c r="U28" s="61">
        <v>9.82</v>
      </c>
      <c r="V28" s="34">
        <v>29</v>
      </c>
      <c r="W28" s="34">
        <v>122.23</v>
      </c>
      <c r="X28" s="34">
        <v>7909</v>
      </c>
      <c r="Y28" s="34" t="s">
        <v>3217</v>
      </c>
      <c r="Z28" s="34">
        <v>67.387091259681711</v>
      </c>
    </row>
    <row r="29" spans="1:26" customFormat="1" x14ac:dyDescent="0.2">
      <c r="A29" s="34">
        <v>1988</v>
      </c>
      <c r="B29" s="34" t="s">
        <v>119</v>
      </c>
      <c r="C29" s="34" t="s">
        <v>13</v>
      </c>
      <c r="D29" s="34">
        <v>0.05</v>
      </c>
      <c r="E29" s="34">
        <v>20.98</v>
      </c>
      <c r="F29" s="34">
        <v>21.2</v>
      </c>
      <c r="G29" s="34" t="s">
        <v>14</v>
      </c>
      <c r="H29" s="34" t="s">
        <v>47</v>
      </c>
      <c r="I29" s="34" t="s">
        <v>4</v>
      </c>
      <c r="J29" s="34" t="s">
        <v>102</v>
      </c>
      <c r="K29" s="34" t="s">
        <v>120</v>
      </c>
      <c r="L29" s="34" t="s">
        <v>121</v>
      </c>
      <c r="M29" s="34">
        <v>0.78</v>
      </c>
      <c r="N29" s="34" t="s">
        <v>8</v>
      </c>
      <c r="O29" s="34" t="s">
        <v>35</v>
      </c>
      <c r="P29" s="34" t="s">
        <v>122</v>
      </c>
      <c r="Q29" s="34" t="s">
        <v>123</v>
      </c>
      <c r="R29" s="34">
        <v>84020</v>
      </c>
      <c r="S29" s="36">
        <v>42007</v>
      </c>
      <c r="T29" s="36">
        <v>42008</v>
      </c>
      <c r="U29" s="61">
        <v>-181.102</v>
      </c>
      <c r="V29" s="34">
        <v>3</v>
      </c>
      <c r="W29" s="34">
        <v>65.69</v>
      </c>
      <c r="X29" s="34">
        <v>89999</v>
      </c>
      <c r="Y29" s="34" t="s">
        <v>3217</v>
      </c>
      <c r="Z29" s="34">
        <v>746.43738558475081</v>
      </c>
    </row>
    <row r="30" spans="1:26" customFormat="1" x14ac:dyDescent="0.2">
      <c r="A30" s="34">
        <v>2131</v>
      </c>
      <c r="B30" s="34" t="s">
        <v>124</v>
      </c>
      <c r="C30" s="34" t="s">
        <v>13</v>
      </c>
      <c r="D30" s="34">
        <v>0.09</v>
      </c>
      <c r="E30" s="34">
        <v>150.97999999999999</v>
      </c>
      <c r="F30" s="34">
        <v>66.27</v>
      </c>
      <c r="G30" s="34" t="s">
        <v>2</v>
      </c>
      <c r="H30" s="34" t="s">
        <v>47</v>
      </c>
      <c r="I30" s="34" t="s">
        <v>4</v>
      </c>
      <c r="J30" s="34" t="s">
        <v>93</v>
      </c>
      <c r="K30" s="34" t="s">
        <v>6</v>
      </c>
      <c r="L30" s="34" t="s">
        <v>125</v>
      </c>
      <c r="M30" s="34">
        <v>0.65</v>
      </c>
      <c r="N30" s="34" t="s">
        <v>8</v>
      </c>
      <c r="O30" s="34" t="s">
        <v>28</v>
      </c>
      <c r="P30" s="34" t="s">
        <v>56</v>
      </c>
      <c r="Q30" s="34" t="s">
        <v>126</v>
      </c>
      <c r="R30" s="34">
        <v>64118</v>
      </c>
      <c r="S30" s="36">
        <v>42007</v>
      </c>
      <c r="T30" s="36">
        <v>42008</v>
      </c>
      <c r="U30" s="61">
        <v>-407.85</v>
      </c>
      <c r="V30" s="34">
        <v>2</v>
      </c>
      <c r="W30" s="34">
        <v>302.33999999999997</v>
      </c>
      <c r="X30" s="34">
        <v>90079</v>
      </c>
      <c r="Y30" s="34" t="s">
        <v>3216</v>
      </c>
      <c r="Z30" s="34">
        <v>2229.2046405099354</v>
      </c>
    </row>
    <row r="31" spans="1:26" customFormat="1" x14ac:dyDescent="0.2">
      <c r="A31" s="34">
        <v>2302</v>
      </c>
      <c r="B31" s="34" t="s">
        <v>127</v>
      </c>
      <c r="C31" s="34" t="s">
        <v>13</v>
      </c>
      <c r="D31" s="34">
        <v>0.1</v>
      </c>
      <c r="E31" s="34">
        <v>12.53</v>
      </c>
      <c r="F31" s="34">
        <v>0.49</v>
      </c>
      <c r="G31" s="34" t="s">
        <v>14</v>
      </c>
      <c r="H31" s="34" t="s">
        <v>70</v>
      </c>
      <c r="I31" s="34" t="s">
        <v>24</v>
      </c>
      <c r="J31" s="34" t="s">
        <v>128</v>
      </c>
      <c r="K31" s="34" t="s">
        <v>49</v>
      </c>
      <c r="L31" s="34" t="s">
        <v>129</v>
      </c>
      <c r="M31" s="34">
        <v>0.38</v>
      </c>
      <c r="N31" s="34" t="s">
        <v>8</v>
      </c>
      <c r="O31" s="34" t="s">
        <v>9</v>
      </c>
      <c r="P31" s="34" t="s">
        <v>99</v>
      </c>
      <c r="Q31" s="34" t="s">
        <v>130</v>
      </c>
      <c r="R31" s="34">
        <v>32404</v>
      </c>
      <c r="S31" s="36">
        <v>42007</v>
      </c>
      <c r="T31" s="36">
        <v>42008</v>
      </c>
      <c r="U31" s="61">
        <v>244.464</v>
      </c>
      <c r="V31" s="34">
        <v>8</v>
      </c>
      <c r="W31" s="34">
        <v>92.02</v>
      </c>
      <c r="X31" s="34">
        <v>87696</v>
      </c>
      <c r="Y31" s="34" t="s">
        <v>3215</v>
      </c>
      <c r="Z31" s="34">
        <v>187.38713762179358</v>
      </c>
    </row>
    <row r="32" spans="1:26" customFormat="1" x14ac:dyDescent="0.2">
      <c r="A32" s="34">
        <v>2302</v>
      </c>
      <c r="B32" s="34" t="s">
        <v>127</v>
      </c>
      <c r="C32" s="34" t="s">
        <v>13</v>
      </c>
      <c r="D32" s="34">
        <v>0.1</v>
      </c>
      <c r="E32" s="34">
        <v>146.34</v>
      </c>
      <c r="F32" s="34">
        <v>43.75</v>
      </c>
      <c r="G32" s="34" t="s">
        <v>2</v>
      </c>
      <c r="H32" s="34" t="s">
        <v>70</v>
      </c>
      <c r="I32" s="34" t="s">
        <v>4</v>
      </c>
      <c r="J32" s="34" t="s">
        <v>5</v>
      </c>
      <c r="K32" s="34" t="s">
        <v>6</v>
      </c>
      <c r="L32" s="34" t="s">
        <v>131</v>
      </c>
      <c r="M32" s="34">
        <v>0.64</v>
      </c>
      <c r="N32" s="34" t="s">
        <v>8</v>
      </c>
      <c r="O32" s="34" t="s">
        <v>9</v>
      </c>
      <c r="P32" s="34" t="s">
        <v>99</v>
      </c>
      <c r="Q32" s="34" t="s">
        <v>130</v>
      </c>
      <c r="R32" s="34">
        <v>32404</v>
      </c>
      <c r="S32" s="36">
        <v>42007</v>
      </c>
      <c r="T32" s="36">
        <v>42008</v>
      </c>
      <c r="U32" s="61">
        <v>-473.57799999999997</v>
      </c>
      <c r="V32" s="34">
        <v>2</v>
      </c>
      <c r="W32" s="34">
        <v>283.55</v>
      </c>
      <c r="X32" s="34">
        <v>87696</v>
      </c>
      <c r="Y32" s="34" t="s">
        <v>3215</v>
      </c>
      <c r="Z32" s="34">
        <v>1479.5621470726314</v>
      </c>
    </row>
    <row r="33" spans="1:26" customFormat="1" x14ac:dyDescent="0.2">
      <c r="A33" s="34">
        <v>2303</v>
      </c>
      <c r="B33" s="34" t="s">
        <v>132</v>
      </c>
      <c r="C33" s="34" t="s">
        <v>13</v>
      </c>
      <c r="D33" s="34">
        <v>0.1</v>
      </c>
      <c r="E33" s="34">
        <v>146.34</v>
      </c>
      <c r="F33" s="34">
        <v>43.75</v>
      </c>
      <c r="G33" s="34" t="s">
        <v>2</v>
      </c>
      <c r="H33" s="34" t="s">
        <v>70</v>
      </c>
      <c r="I33" s="34" t="s">
        <v>4</v>
      </c>
      <c r="J33" s="34" t="s">
        <v>5</v>
      </c>
      <c r="K33" s="34" t="s">
        <v>6</v>
      </c>
      <c r="L33" s="34" t="s">
        <v>131</v>
      </c>
      <c r="M33" s="34">
        <v>0.64</v>
      </c>
      <c r="N33" s="34" t="s">
        <v>8</v>
      </c>
      <c r="O33" s="34" t="s">
        <v>87</v>
      </c>
      <c r="P33" s="34" t="s">
        <v>88</v>
      </c>
      <c r="Q33" s="34" t="s">
        <v>89</v>
      </c>
      <c r="R33" s="34">
        <v>10011</v>
      </c>
      <c r="S33" s="36">
        <v>42007</v>
      </c>
      <c r="T33" s="36">
        <v>42008</v>
      </c>
      <c r="U33" s="61">
        <v>-270.85000000000002</v>
      </c>
      <c r="V33" s="34">
        <v>6</v>
      </c>
      <c r="W33" s="34">
        <v>850.64</v>
      </c>
      <c r="X33" s="34">
        <v>37987</v>
      </c>
      <c r="Y33" s="34" t="s">
        <v>3218</v>
      </c>
      <c r="Z33" s="34">
        <v>1687.1608337197633</v>
      </c>
    </row>
    <row r="34" spans="1:26" customFormat="1" x14ac:dyDescent="0.2">
      <c r="A34" s="34">
        <v>2458</v>
      </c>
      <c r="B34" s="34" t="s">
        <v>133</v>
      </c>
      <c r="C34" s="34" t="s">
        <v>13</v>
      </c>
      <c r="D34" s="34">
        <v>0.03</v>
      </c>
      <c r="E34" s="34">
        <v>6.48</v>
      </c>
      <c r="F34" s="34">
        <v>8.73</v>
      </c>
      <c r="G34" s="34" t="s">
        <v>14</v>
      </c>
      <c r="H34" s="34" t="s">
        <v>47</v>
      </c>
      <c r="I34" s="34" t="s">
        <v>24</v>
      </c>
      <c r="J34" s="34" t="s">
        <v>64</v>
      </c>
      <c r="K34" s="34" t="s">
        <v>49</v>
      </c>
      <c r="L34" s="34" t="s">
        <v>134</v>
      </c>
      <c r="M34" s="34">
        <v>0.37</v>
      </c>
      <c r="N34" s="34" t="s">
        <v>8</v>
      </c>
      <c r="O34" s="34" t="s">
        <v>28</v>
      </c>
      <c r="P34" s="34" t="s">
        <v>60</v>
      </c>
      <c r="Q34" s="34" t="s">
        <v>135</v>
      </c>
      <c r="R34" s="34">
        <v>55410</v>
      </c>
      <c r="S34" s="36">
        <v>42007</v>
      </c>
      <c r="T34" s="36">
        <v>42009</v>
      </c>
      <c r="U34" s="61">
        <v>-35.04</v>
      </c>
      <c r="V34" s="34">
        <v>2</v>
      </c>
      <c r="W34" s="34">
        <v>15.95</v>
      </c>
      <c r="X34" s="34">
        <v>91285</v>
      </c>
      <c r="Y34" s="34" t="s">
        <v>3216</v>
      </c>
      <c r="Z34" s="34">
        <v>178.34634514636133</v>
      </c>
    </row>
    <row r="35" spans="1:26" customFormat="1" x14ac:dyDescent="0.2">
      <c r="A35" s="34">
        <v>2460</v>
      </c>
      <c r="B35" s="34" t="s">
        <v>136</v>
      </c>
      <c r="C35" s="34" t="s">
        <v>13</v>
      </c>
      <c r="D35" s="34">
        <v>0.03</v>
      </c>
      <c r="E35" s="34">
        <v>6.48</v>
      </c>
      <c r="F35" s="34">
        <v>8.73</v>
      </c>
      <c r="G35" s="34" t="s">
        <v>14</v>
      </c>
      <c r="H35" s="34" t="s">
        <v>47</v>
      </c>
      <c r="I35" s="34" t="s">
        <v>24</v>
      </c>
      <c r="J35" s="34" t="s">
        <v>64</v>
      </c>
      <c r="K35" s="34" t="s">
        <v>49</v>
      </c>
      <c r="L35" s="34" t="s">
        <v>134</v>
      </c>
      <c r="M35" s="34">
        <v>0.37</v>
      </c>
      <c r="N35" s="34" t="s">
        <v>8</v>
      </c>
      <c r="O35" s="34" t="s">
        <v>87</v>
      </c>
      <c r="P35" s="34" t="s">
        <v>88</v>
      </c>
      <c r="Q35" s="34" t="s">
        <v>89</v>
      </c>
      <c r="R35" s="34">
        <v>10035</v>
      </c>
      <c r="S35" s="36">
        <v>42007</v>
      </c>
      <c r="T35" s="36">
        <v>42009</v>
      </c>
      <c r="U35" s="61">
        <v>-35.04</v>
      </c>
      <c r="V35" s="34">
        <v>8</v>
      </c>
      <c r="W35" s="34">
        <v>63.78</v>
      </c>
      <c r="X35" s="34">
        <v>30785</v>
      </c>
      <c r="Y35" s="34" t="s">
        <v>3218</v>
      </c>
      <c r="Z35" s="34">
        <v>178.34634514636133</v>
      </c>
    </row>
    <row r="36" spans="1:26" customFormat="1" x14ac:dyDescent="0.2">
      <c r="A36" s="34">
        <v>2460</v>
      </c>
      <c r="B36" s="34" t="s">
        <v>136</v>
      </c>
      <c r="C36" s="34" t="s">
        <v>13</v>
      </c>
      <c r="D36" s="34">
        <v>7.0000000000000007E-2</v>
      </c>
      <c r="E36" s="34">
        <v>9.93</v>
      </c>
      <c r="F36" s="34">
        <v>1.0900000000000001</v>
      </c>
      <c r="G36" s="34" t="s">
        <v>14</v>
      </c>
      <c r="H36" s="34" t="s">
        <v>47</v>
      </c>
      <c r="I36" s="34" t="s">
        <v>24</v>
      </c>
      <c r="J36" s="34" t="s">
        <v>25</v>
      </c>
      <c r="K36" s="34" t="s">
        <v>26</v>
      </c>
      <c r="L36" s="34" t="s">
        <v>137</v>
      </c>
      <c r="M36" s="34">
        <v>0.43</v>
      </c>
      <c r="N36" s="34" t="s">
        <v>8</v>
      </c>
      <c r="O36" s="34" t="s">
        <v>87</v>
      </c>
      <c r="P36" s="34" t="s">
        <v>88</v>
      </c>
      <c r="Q36" s="34" t="s">
        <v>89</v>
      </c>
      <c r="R36" s="34">
        <v>10035</v>
      </c>
      <c r="S36" s="36">
        <v>42007</v>
      </c>
      <c r="T36" s="36">
        <v>42010</v>
      </c>
      <c r="U36" s="61">
        <v>149.53</v>
      </c>
      <c r="V36" s="34">
        <v>46</v>
      </c>
      <c r="W36" s="34">
        <v>451.61</v>
      </c>
      <c r="X36" s="34">
        <v>30785</v>
      </c>
      <c r="Y36" s="34" t="s">
        <v>3218</v>
      </c>
      <c r="Z36" s="34">
        <v>190.43310767037593</v>
      </c>
    </row>
    <row r="37" spans="1:26" customFormat="1" x14ac:dyDescent="0.2">
      <c r="A37" s="34">
        <v>2579</v>
      </c>
      <c r="B37" s="34" t="s">
        <v>138</v>
      </c>
      <c r="C37" s="34" t="s">
        <v>13</v>
      </c>
      <c r="D37" s="34">
        <v>0.09</v>
      </c>
      <c r="E37" s="34">
        <v>212.6</v>
      </c>
      <c r="F37" s="34">
        <v>52.2</v>
      </c>
      <c r="G37" s="34" t="s">
        <v>2</v>
      </c>
      <c r="H37" s="34" t="s">
        <v>47</v>
      </c>
      <c r="I37" s="34" t="s">
        <v>4</v>
      </c>
      <c r="J37" s="34" t="s">
        <v>5</v>
      </c>
      <c r="K37" s="34" t="s">
        <v>6</v>
      </c>
      <c r="L37" s="34" t="s">
        <v>139</v>
      </c>
      <c r="M37" s="34">
        <v>0.64</v>
      </c>
      <c r="N37" s="34" t="s">
        <v>8</v>
      </c>
      <c r="O37" s="34" t="s">
        <v>9</v>
      </c>
      <c r="P37" s="34" t="s">
        <v>140</v>
      </c>
      <c r="Q37" s="34" t="s">
        <v>141</v>
      </c>
      <c r="R37" s="34">
        <v>36869</v>
      </c>
      <c r="S37" s="36">
        <v>42007</v>
      </c>
      <c r="T37" s="36">
        <v>42008</v>
      </c>
      <c r="U37" s="61">
        <v>-274.49799999999999</v>
      </c>
      <c r="V37" s="34">
        <v>1</v>
      </c>
      <c r="W37" s="34">
        <v>174.5</v>
      </c>
      <c r="X37" s="34">
        <v>88296</v>
      </c>
      <c r="Y37" s="34" t="s">
        <v>3215</v>
      </c>
      <c r="Z37" s="34">
        <v>2161.6293751217149</v>
      </c>
    </row>
    <row r="38" spans="1:26" customFormat="1" x14ac:dyDescent="0.2">
      <c r="A38" s="34">
        <v>169</v>
      </c>
      <c r="B38" s="34" t="s">
        <v>142</v>
      </c>
      <c r="C38" s="34" t="s">
        <v>23</v>
      </c>
      <c r="D38" s="34">
        <v>0.08</v>
      </c>
      <c r="E38" s="34">
        <v>43.22</v>
      </c>
      <c r="F38" s="34">
        <v>16.71</v>
      </c>
      <c r="G38" s="34" t="s">
        <v>14</v>
      </c>
      <c r="H38" s="34" t="s">
        <v>70</v>
      </c>
      <c r="I38" s="34" t="s">
        <v>16</v>
      </c>
      <c r="J38" s="34" t="s">
        <v>17</v>
      </c>
      <c r="K38" s="34" t="s">
        <v>49</v>
      </c>
      <c r="L38" s="34" t="s">
        <v>143</v>
      </c>
      <c r="M38" s="34">
        <v>0.66</v>
      </c>
      <c r="N38" s="34" t="s">
        <v>8</v>
      </c>
      <c r="O38" s="34" t="s">
        <v>9</v>
      </c>
      <c r="P38" s="34" t="s">
        <v>144</v>
      </c>
      <c r="Q38" s="34" t="s">
        <v>145</v>
      </c>
      <c r="R38" s="34">
        <v>70802</v>
      </c>
      <c r="S38" s="36">
        <v>42007</v>
      </c>
      <c r="T38" s="36">
        <v>42009</v>
      </c>
      <c r="U38" s="61">
        <v>280.27458000000001</v>
      </c>
      <c r="V38" s="34">
        <v>3</v>
      </c>
      <c r="W38" s="34">
        <v>130.62</v>
      </c>
      <c r="X38" s="34">
        <v>87463</v>
      </c>
      <c r="Y38" s="34" t="s">
        <v>3215</v>
      </c>
      <c r="Z38" s="34">
        <v>1096.7304748025567</v>
      </c>
    </row>
    <row r="39" spans="1:26" customFormat="1" x14ac:dyDescent="0.2">
      <c r="A39" s="34">
        <v>169</v>
      </c>
      <c r="B39" s="34" t="s">
        <v>142</v>
      </c>
      <c r="C39" s="34" t="s">
        <v>23</v>
      </c>
      <c r="D39" s="34">
        <v>0.05</v>
      </c>
      <c r="E39" s="34">
        <v>574.74</v>
      </c>
      <c r="F39" s="34">
        <v>24.49</v>
      </c>
      <c r="G39" s="34" t="s">
        <v>14</v>
      </c>
      <c r="H39" s="34" t="s">
        <v>70</v>
      </c>
      <c r="I39" s="34" t="s">
        <v>16</v>
      </c>
      <c r="J39" s="34" t="s">
        <v>32</v>
      </c>
      <c r="K39" s="34" t="s">
        <v>40</v>
      </c>
      <c r="L39" s="34" t="s">
        <v>146</v>
      </c>
      <c r="M39" s="34">
        <v>0.37</v>
      </c>
      <c r="N39" s="34" t="s">
        <v>8</v>
      </c>
      <c r="O39" s="34" t="s">
        <v>9</v>
      </c>
      <c r="P39" s="34" t="s">
        <v>144</v>
      </c>
      <c r="Q39" s="34" t="s">
        <v>145</v>
      </c>
      <c r="R39" s="34">
        <v>70802</v>
      </c>
      <c r="S39" s="36">
        <v>42007</v>
      </c>
      <c r="T39" s="36">
        <v>42014</v>
      </c>
      <c r="U39" s="61">
        <v>-112.4263</v>
      </c>
      <c r="V39" s="34">
        <v>12</v>
      </c>
      <c r="W39" s="34">
        <v>6945.16</v>
      </c>
      <c r="X39" s="34">
        <v>87463</v>
      </c>
      <c r="Y39" s="34" t="s">
        <v>3215</v>
      </c>
      <c r="Z39" s="34">
        <v>2353.7561181610472</v>
      </c>
    </row>
    <row r="40" spans="1:26" customFormat="1" x14ac:dyDescent="0.2">
      <c r="A40" s="34">
        <v>169</v>
      </c>
      <c r="B40" s="34" t="s">
        <v>142</v>
      </c>
      <c r="C40" s="34" t="s">
        <v>23</v>
      </c>
      <c r="D40" s="34">
        <v>0.04</v>
      </c>
      <c r="E40" s="34">
        <v>10.14</v>
      </c>
      <c r="F40" s="34">
        <v>2.27</v>
      </c>
      <c r="G40" s="34" t="s">
        <v>14</v>
      </c>
      <c r="H40" s="34" t="s">
        <v>70</v>
      </c>
      <c r="I40" s="34" t="s">
        <v>24</v>
      </c>
      <c r="J40" s="34" t="s">
        <v>64</v>
      </c>
      <c r="K40" s="34" t="s">
        <v>26</v>
      </c>
      <c r="L40" s="34" t="s">
        <v>147</v>
      </c>
      <c r="M40" s="34">
        <v>0.36</v>
      </c>
      <c r="N40" s="34" t="s">
        <v>8</v>
      </c>
      <c r="O40" s="34" t="s">
        <v>9</v>
      </c>
      <c r="P40" s="34" t="s">
        <v>144</v>
      </c>
      <c r="Q40" s="34" t="s">
        <v>145</v>
      </c>
      <c r="R40" s="34">
        <v>70802</v>
      </c>
      <c r="S40" s="36">
        <v>42007</v>
      </c>
      <c r="T40" s="36">
        <v>42011</v>
      </c>
      <c r="U40" s="61">
        <v>24.923999999999999</v>
      </c>
      <c r="V40" s="34">
        <v>3</v>
      </c>
      <c r="W40" s="34">
        <v>30.94</v>
      </c>
      <c r="X40" s="34">
        <v>87463</v>
      </c>
      <c r="Y40" s="34" t="s">
        <v>3215</v>
      </c>
      <c r="Z40" s="34">
        <v>109.56571793464431</v>
      </c>
    </row>
    <row r="41" spans="1:26" customFormat="1" x14ac:dyDescent="0.2">
      <c r="A41" s="34">
        <v>1777</v>
      </c>
      <c r="B41" s="34" t="s">
        <v>148</v>
      </c>
      <c r="C41" s="34" t="s">
        <v>23</v>
      </c>
      <c r="D41" s="34">
        <v>0.02</v>
      </c>
      <c r="E41" s="34">
        <v>10.06</v>
      </c>
      <c r="F41" s="34">
        <v>2.06</v>
      </c>
      <c r="G41" s="34" t="s">
        <v>14</v>
      </c>
      <c r="H41" s="34" t="s">
        <v>15</v>
      </c>
      <c r="I41" s="34" t="s">
        <v>24</v>
      </c>
      <c r="J41" s="34" t="s">
        <v>64</v>
      </c>
      <c r="K41" s="34" t="s">
        <v>26</v>
      </c>
      <c r="L41" s="34" t="s">
        <v>149</v>
      </c>
      <c r="M41" s="34">
        <v>0.39</v>
      </c>
      <c r="N41" s="34" t="s">
        <v>8</v>
      </c>
      <c r="O41" s="34" t="s">
        <v>28</v>
      </c>
      <c r="P41" s="34" t="s">
        <v>29</v>
      </c>
      <c r="Q41" s="34" t="s">
        <v>150</v>
      </c>
      <c r="R41" s="34">
        <v>46383</v>
      </c>
      <c r="S41" s="36">
        <v>42007</v>
      </c>
      <c r="T41" s="36">
        <v>42012</v>
      </c>
      <c r="U41" s="61">
        <v>90.624600000000001</v>
      </c>
      <c r="V41" s="34">
        <v>13</v>
      </c>
      <c r="W41" s="34">
        <v>131.34</v>
      </c>
      <c r="X41" s="34">
        <v>89940</v>
      </c>
      <c r="Y41" s="34" t="s">
        <v>3216</v>
      </c>
      <c r="Z41" s="34">
        <v>180.00645927298146</v>
      </c>
    </row>
    <row r="42" spans="1:26" customFormat="1" x14ac:dyDescent="0.2">
      <c r="A42" s="34">
        <v>2081</v>
      </c>
      <c r="B42" s="34" t="s">
        <v>151</v>
      </c>
      <c r="C42" s="34" t="s">
        <v>23</v>
      </c>
      <c r="D42" s="34">
        <v>0.09</v>
      </c>
      <c r="E42" s="34">
        <v>1.48</v>
      </c>
      <c r="F42" s="34">
        <v>0.7</v>
      </c>
      <c r="G42" s="34" t="s">
        <v>14</v>
      </c>
      <c r="H42" s="34" t="s">
        <v>70</v>
      </c>
      <c r="I42" s="34" t="s">
        <v>24</v>
      </c>
      <c r="J42" s="34" t="s">
        <v>152</v>
      </c>
      <c r="K42" s="34" t="s">
        <v>26</v>
      </c>
      <c r="L42" s="34" t="s">
        <v>153</v>
      </c>
      <c r="M42" s="34">
        <v>0.37</v>
      </c>
      <c r="N42" s="34" t="s">
        <v>8</v>
      </c>
      <c r="O42" s="34" t="s">
        <v>87</v>
      </c>
      <c r="P42" s="34" t="s">
        <v>88</v>
      </c>
      <c r="Q42" s="34" t="s">
        <v>154</v>
      </c>
      <c r="R42" s="34">
        <v>14853</v>
      </c>
      <c r="S42" s="36">
        <v>42007</v>
      </c>
      <c r="T42" s="36">
        <v>42009</v>
      </c>
      <c r="U42" s="61">
        <v>1.68</v>
      </c>
      <c r="V42" s="34">
        <v>6</v>
      </c>
      <c r="W42" s="34">
        <v>8.9499999999999993</v>
      </c>
      <c r="X42" s="34">
        <v>86092</v>
      </c>
      <c r="Y42" s="34" t="s">
        <v>3218</v>
      </c>
      <c r="Z42" s="34">
        <v>-9.4939151631853207</v>
      </c>
    </row>
    <row r="43" spans="1:26" customFormat="1" x14ac:dyDescent="0.2">
      <c r="A43" s="34">
        <v>193</v>
      </c>
      <c r="B43" s="34" t="s">
        <v>155</v>
      </c>
      <c r="C43" s="34" t="s">
        <v>46</v>
      </c>
      <c r="D43" s="34">
        <v>0</v>
      </c>
      <c r="E43" s="34">
        <v>213.45</v>
      </c>
      <c r="F43" s="34">
        <v>14.7</v>
      </c>
      <c r="G43" s="34" t="s">
        <v>2</v>
      </c>
      <c r="H43" s="34" t="s">
        <v>70</v>
      </c>
      <c r="I43" s="34" t="s">
        <v>16</v>
      </c>
      <c r="J43" s="34" t="s">
        <v>32</v>
      </c>
      <c r="K43" s="34" t="s">
        <v>33</v>
      </c>
      <c r="L43" s="34" t="s">
        <v>156</v>
      </c>
      <c r="M43" s="34">
        <v>0.59</v>
      </c>
      <c r="N43" s="34" t="s">
        <v>8</v>
      </c>
      <c r="O43" s="34" t="s">
        <v>35</v>
      </c>
      <c r="P43" s="34" t="s">
        <v>122</v>
      </c>
      <c r="Q43" s="34" t="s">
        <v>157</v>
      </c>
      <c r="R43" s="34">
        <v>84041</v>
      </c>
      <c r="S43" s="36">
        <v>42007</v>
      </c>
      <c r="T43" s="36">
        <v>42009</v>
      </c>
      <c r="U43" s="61">
        <v>-560.81417999999996</v>
      </c>
      <c r="V43" s="34">
        <v>1</v>
      </c>
      <c r="W43" s="34">
        <v>224.12</v>
      </c>
      <c r="X43" s="34">
        <v>90430</v>
      </c>
      <c r="Y43" s="34" t="s">
        <v>3217</v>
      </c>
      <c r="Z43" s="34">
        <v>1025.6168654354819</v>
      </c>
    </row>
    <row r="44" spans="1:26" customFormat="1" x14ac:dyDescent="0.2">
      <c r="A44" s="34">
        <v>2203</v>
      </c>
      <c r="B44" s="34" t="s">
        <v>158</v>
      </c>
      <c r="C44" s="34" t="s">
        <v>1</v>
      </c>
      <c r="D44" s="34">
        <v>0.03</v>
      </c>
      <c r="E44" s="34">
        <v>399.98</v>
      </c>
      <c r="F44" s="34">
        <v>12.06</v>
      </c>
      <c r="G44" s="34" t="s">
        <v>2</v>
      </c>
      <c r="H44" s="34" t="s">
        <v>47</v>
      </c>
      <c r="I44" s="34" t="s">
        <v>16</v>
      </c>
      <c r="J44" s="34" t="s">
        <v>32</v>
      </c>
      <c r="K44" s="34" t="s">
        <v>6</v>
      </c>
      <c r="L44" s="34" t="s">
        <v>159</v>
      </c>
      <c r="M44" s="34">
        <v>0.56000000000000005</v>
      </c>
      <c r="N44" s="34" t="s">
        <v>8</v>
      </c>
      <c r="O44" s="34" t="s">
        <v>28</v>
      </c>
      <c r="P44" s="34" t="s">
        <v>60</v>
      </c>
      <c r="Q44" s="34" t="s">
        <v>160</v>
      </c>
      <c r="R44" s="34">
        <v>55445</v>
      </c>
      <c r="S44" s="36">
        <v>42008</v>
      </c>
      <c r="T44" s="36">
        <v>42010</v>
      </c>
      <c r="U44" s="61">
        <v>-663.51419999999996</v>
      </c>
      <c r="V44" s="34">
        <v>2</v>
      </c>
      <c r="W44" s="34">
        <v>807</v>
      </c>
      <c r="X44" s="34">
        <v>86052</v>
      </c>
      <c r="Y44" s="34" t="s">
        <v>3216</v>
      </c>
      <c r="Z44" s="34">
        <v>1506.5732214337281</v>
      </c>
    </row>
    <row r="45" spans="1:26" customFormat="1" x14ac:dyDescent="0.2">
      <c r="A45" s="34">
        <v>3146</v>
      </c>
      <c r="B45" s="34" t="s">
        <v>161</v>
      </c>
      <c r="C45" s="34" t="s">
        <v>1</v>
      </c>
      <c r="D45" s="34">
        <v>0.03</v>
      </c>
      <c r="E45" s="34">
        <v>3.36</v>
      </c>
      <c r="F45" s="34">
        <v>6.27</v>
      </c>
      <c r="G45" s="34" t="s">
        <v>14</v>
      </c>
      <c r="H45" s="34" t="s">
        <v>70</v>
      </c>
      <c r="I45" s="34" t="s">
        <v>24</v>
      </c>
      <c r="J45" s="34" t="s">
        <v>48</v>
      </c>
      <c r="K45" s="34" t="s">
        <v>49</v>
      </c>
      <c r="L45" s="34" t="s">
        <v>162</v>
      </c>
      <c r="M45" s="34">
        <v>0.4</v>
      </c>
      <c r="N45" s="34" t="s">
        <v>8</v>
      </c>
      <c r="O45" s="34" t="s">
        <v>28</v>
      </c>
      <c r="P45" s="34" t="s">
        <v>163</v>
      </c>
      <c r="Q45" s="34" t="s">
        <v>164</v>
      </c>
      <c r="R45" s="34">
        <v>78577</v>
      </c>
      <c r="S45" s="36">
        <v>42008</v>
      </c>
      <c r="T45" s="36">
        <v>42009</v>
      </c>
      <c r="U45" s="61">
        <v>-94.258600000000001</v>
      </c>
      <c r="V45" s="34">
        <v>4</v>
      </c>
      <c r="W45" s="34">
        <v>14.9</v>
      </c>
      <c r="X45" s="34">
        <v>85850</v>
      </c>
      <c r="Y45" s="34" t="s">
        <v>3216</v>
      </c>
      <c r="Z45" s="34">
        <v>326.93276163067873</v>
      </c>
    </row>
    <row r="46" spans="1:26" customFormat="1" x14ac:dyDescent="0.2">
      <c r="A46" s="34">
        <v>3146</v>
      </c>
      <c r="B46" s="34" t="s">
        <v>161</v>
      </c>
      <c r="C46" s="34" t="s">
        <v>1</v>
      </c>
      <c r="D46" s="34">
        <v>7.0000000000000007E-2</v>
      </c>
      <c r="E46" s="34">
        <v>3.71</v>
      </c>
      <c r="F46" s="34">
        <v>1.93</v>
      </c>
      <c r="G46" s="34" t="s">
        <v>63</v>
      </c>
      <c r="H46" s="34" t="s">
        <v>70</v>
      </c>
      <c r="I46" s="34" t="s">
        <v>24</v>
      </c>
      <c r="J46" s="34" t="s">
        <v>64</v>
      </c>
      <c r="K46" s="34" t="s">
        <v>26</v>
      </c>
      <c r="L46" s="34" t="s">
        <v>165</v>
      </c>
      <c r="M46" s="34">
        <v>0.35</v>
      </c>
      <c r="N46" s="34" t="s">
        <v>8</v>
      </c>
      <c r="O46" s="34" t="s">
        <v>28</v>
      </c>
      <c r="P46" s="34" t="s">
        <v>163</v>
      </c>
      <c r="Q46" s="34" t="s">
        <v>164</v>
      </c>
      <c r="R46" s="34">
        <v>78577</v>
      </c>
      <c r="S46" s="36">
        <v>42008</v>
      </c>
      <c r="T46" s="36">
        <v>42010</v>
      </c>
      <c r="U46" s="61">
        <v>6.3308</v>
      </c>
      <c r="V46" s="34">
        <v>11</v>
      </c>
      <c r="W46" s="34">
        <v>39.64</v>
      </c>
      <c r="X46" s="34">
        <v>85850</v>
      </c>
      <c r="Y46" s="34" t="s">
        <v>3216</v>
      </c>
      <c r="Z46" s="34">
        <v>160.87211312543013</v>
      </c>
    </row>
    <row r="47" spans="1:26" customFormat="1" x14ac:dyDescent="0.2">
      <c r="A47" s="34">
        <v>915</v>
      </c>
      <c r="B47" s="34" t="s">
        <v>166</v>
      </c>
      <c r="C47" s="34" t="s">
        <v>13</v>
      </c>
      <c r="D47" s="34">
        <v>0.06</v>
      </c>
      <c r="E47" s="34">
        <v>350.98</v>
      </c>
      <c r="F47" s="34">
        <v>30</v>
      </c>
      <c r="G47" s="34" t="s">
        <v>2</v>
      </c>
      <c r="H47" s="34" t="s">
        <v>47</v>
      </c>
      <c r="I47" s="34" t="s">
        <v>4</v>
      </c>
      <c r="J47" s="34" t="s">
        <v>85</v>
      </c>
      <c r="K47" s="34" t="s">
        <v>33</v>
      </c>
      <c r="L47" s="34" t="s">
        <v>167</v>
      </c>
      <c r="M47" s="34">
        <v>0.61</v>
      </c>
      <c r="N47" s="34" t="s">
        <v>8</v>
      </c>
      <c r="O47" s="34" t="s">
        <v>28</v>
      </c>
      <c r="P47" s="34" t="s">
        <v>163</v>
      </c>
      <c r="Q47" s="34" t="s">
        <v>168</v>
      </c>
      <c r="R47" s="34">
        <v>77803</v>
      </c>
      <c r="S47" s="36">
        <v>42008</v>
      </c>
      <c r="T47" s="36">
        <v>42009</v>
      </c>
      <c r="U47" s="61">
        <v>-489.41559999999998</v>
      </c>
      <c r="V47" s="34">
        <v>1</v>
      </c>
      <c r="W47" s="34">
        <v>346.52</v>
      </c>
      <c r="X47" s="34">
        <v>86356</v>
      </c>
      <c r="Y47" s="34" t="s">
        <v>3216</v>
      </c>
      <c r="Z47" s="34">
        <v>1756.413254425702</v>
      </c>
    </row>
    <row r="48" spans="1:26" customFormat="1" x14ac:dyDescent="0.2">
      <c r="A48" s="34">
        <v>2393</v>
      </c>
      <c r="B48" s="34" t="s">
        <v>169</v>
      </c>
      <c r="C48" s="34" t="s">
        <v>13</v>
      </c>
      <c r="D48" s="34">
        <v>0.06</v>
      </c>
      <c r="E48" s="34">
        <v>105.29</v>
      </c>
      <c r="F48" s="34">
        <v>10.119999999999999</v>
      </c>
      <c r="G48" s="34" t="s">
        <v>14</v>
      </c>
      <c r="H48" s="34" t="s">
        <v>70</v>
      </c>
      <c r="I48" s="34" t="s">
        <v>4</v>
      </c>
      <c r="J48" s="34" t="s">
        <v>102</v>
      </c>
      <c r="K48" s="34" t="s">
        <v>40</v>
      </c>
      <c r="L48" s="34" t="s">
        <v>170</v>
      </c>
      <c r="M48" s="34">
        <v>0.79</v>
      </c>
      <c r="N48" s="34" t="s">
        <v>8</v>
      </c>
      <c r="O48" s="34" t="s">
        <v>9</v>
      </c>
      <c r="P48" s="34" t="s">
        <v>51</v>
      </c>
      <c r="Q48" s="34" t="s">
        <v>171</v>
      </c>
      <c r="R48" s="34">
        <v>30076</v>
      </c>
      <c r="S48" s="36">
        <v>42008</v>
      </c>
      <c r="T48" s="36">
        <v>42010</v>
      </c>
      <c r="U48" s="61">
        <v>-45.01</v>
      </c>
      <c r="V48" s="34">
        <v>12</v>
      </c>
      <c r="W48" s="34">
        <v>1202.6600000000001</v>
      </c>
      <c r="X48" s="34">
        <v>86951</v>
      </c>
      <c r="Y48" s="34" t="s">
        <v>3215</v>
      </c>
      <c r="Z48" s="34">
        <v>814.97751796732609</v>
      </c>
    </row>
    <row r="49" spans="1:26" customFormat="1" x14ac:dyDescent="0.2">
      <c r="A49" s="34">
        <v>916</v>
      </c>
      <c r="B49" s="34" t="s">
        <v>172</v>
      </c>
      <c r="C49" s="34" t="s">
        <v>23</v>
      </c>
      <c r="D49" s="34">
        <v>0.05</v>
      </c>
      <c r="E49" s="34">
        <v>161.55000000000001</v>
      </c>
      <c r="F49" s="34">
        <v>19.989999999999998</v>
      </c>
      <c r="G49" s="34" t="s">
        <v>14</v>
      </c>
      <c r="H49" s="34" t="s">
        <v>70</v>
      </c>
      <c r="I49" s="34" t="s">
        <v>24</v>
      </c>
      <c r="J49" s="34" t="s">
        <v>54</v>
      </c>
      <c r="K49" s="34" t="s">
        <v>49</v>
      </c>
      <c r="L49" s="34" t="s">
        <v>55</v>
      </c>
      <c r="M49" s="34">
        <v>0.66</v>
      </c>
      <c r="N49" s="34" t="s">
        <v>8</v>
      </c>
      <c r="O49" s="34" t="s">
        <v>28</v>
      </c>
      <c r="P49" s="34" t="s">
        <v>163</v>
      </c>
      <c r="Q49" s="34" t="s">
        <v>173</v>
      </c>
      <c r="R49" s="34">
        <v>76028</v>
      </c>
      <c r="S49" s="36">
        <v>42008</v>
      </c>
      <c r="T49" s="36">
        <v>42015</v>
      </c>
      <c r="U49" s="61">
        <v>35.31</v>
      </c>
      <c r="V49" s="34">
        <v>3</v>
      </c>
      <c r="W49" s="34">
        <v>499.31</v>
      </c>
      <c r="X49" s="34">
        <v>86357</v>
      </c>
      <c r="Y49" s="34" t="s">
        <v>3216</v>
      </c>
      <c r="Z49" s="34">
        <v>1327.1113315254729</v>
      </c>
    </row>
    <row r="50" spans="1:26" customFormat="1" x14ac:dyDescent="0.2">
      <c r="A50" s="34">
        <v>1142</v>
      </c>
      <c r="B50" s="34" t="s">
        <v>174</v>
      </c>
      <c r="C50" s="34" t="s">
        <v>92</v>
      </c>
      <c r="D50" s="34">
        <v>0.05</v>
      </c>
      <c r="E50" s="34">
        <v>363.25</v>
      </c>
      <c r="F50" s="34">
        <v>19.989999999999998</v>
      </c>
      <c r="G50" s="34" t="s">
        <v>14</v>
      </c>
      <c r="H50" s="34" t="s">
        <v>47</v>
      </c>
      <c r="I50" s="34" t="s">
        <v>24</v>
      </c>
      <c r="J50" s="34" t="s">
        <v>71</v>
      </c>
      <c r="K50" s="34" t="s">
        <v>49</v>
      </c>
      <c r="L50" s="34" t="s">
        <v>175</v>
      </c>
      <c r="M50" s="34">
        <v>0.56999999999999995</v>
      </c>
      <c r="N50" s="34" t="s">
        <v>8</v>
      </c>
      <c r="O50" s="34" t="s">
        <v>28</v>
      </c>
      <c r="P50" s="34" t="s">
        <v>163</v>
      </c>
      <c r="Q50" s="34" t="s">
        <v>176</v>
      </c>
      <c r="R50" s="34">
        <v>76706</v>
      </c>
      <c r="S50" s="36">
        <v>42008</v>
      </c>
      <c r="T50" s="36">
        <v>42010</v>
      </c>
      <c r="U50" s="61">
        <v>1766.7795000000001</v>
      </c>
      <c r="V50" s="34">
        <v>7</v>
      </c>
      <c r="W50" s="34">
        <v>2560.5500000000002</v>
      </c>
      <c r="X50" s="34">
        <v>86573</v>
      </c>
      <c r="Y50" s="34" t="s">
        <v>3216</v>
      </c>
      <c r="Z50" s="34">
        <v>3620.7695187730446</v>
      </c>
    </row>
    <row r="51" spans="1:26" customFormat="1" x14ac:dyDescent="0.2">
      <c r="A51" s="34">
        <v>890</v>
      </c>
      <c r="B51" s="34" t="s">
        <v>177</v>
      </c>
      <c r="C51" s="34" t="s">
        <v>1</v>
      </c>
      <c r="D51" s="34">
        <v>0.08</v>
      </c>
      <c r="E51" s="34">
        <v>1.81</v>
      </c>
      <c r="F51" s="34">
        <v>0.75</v>
      </c>
      <c r="G51" s="34" t="s">
        <v>14</v>
      </c>
      <c r="H51" s="34" t="s">
        <v>15</v>
      </c>
      <c r="I51" s="34" t="s">
        <v>4</v>
      </c>
      <c r="J51" s="34" t="s">
        <v>85</v>
      </c>
      <c r="K51" s="34" t="s">
        <v>33</v>
      </c>
      <c r="L51" s="34" t="s">
        <v>178</v>
      </c>
      <c r="M51" s="34">
        <v>0.57999999999999996</v>
      </c>
      <c r="N51" s="34" t="s">
        <v>8</v>
      </c>
      <c r="O51" s="34" t="s">
        <v>28</v>
      </c>
      <c r="P51" s="34" t="s">
        <v>163</v>
      </c>
      <c r="Q51" s="34" t="s">
        <v>179</v>
      </c>
      <c r="R51" s="34">
        <v>76021</v>
      </c>
      <c r="S51" s="36">
        <v>42009</v>
      </c>
      <c r="T51" s="36">
        <v>42010</v>
      </c>
      <c r="U51" s="61">
        <v>1.3224</v>
      </c>
      <c r="V51" s="34">
        <v>11</v>
      </c>
      <c r="W51" s="34">
        <v>19.97</v>
      </c>
      <c r="X51" s="34">
        <v>89536</v>
      </c>
      <c r="Y51" s="34" t="s">
        <v>3216</v>
      </c>
      <c r="Z51" s="34">
        <v>355.01996674442921</v>
      </c>
    </row>
    <row r="52" spans="1:26" customFormat="1" x14ac:dyDescent="0.2">
      <c r="A52" s="34">
        <v>890</v>
      </c>
      <c r="B52" s="34" t="s">
        <v>177</v>
      </c>
      <c r="C52" s="34" t="s">
        <v>1</v>
      </c>
      <c r="D52" s="34">
        <v>0.04</v>
      </c>
      <c r="E52" s="34">
        <v>125.99</v>
      </c>
      <c r="F52" s="34">
        <v>5.26</v>
      </c>
      <c r="G52" s="34" t="s">
        <v>14</v>
      </c>
      <c r="H52" s="34" t="s">
        <v>15</v>
      </c>
      <c r="I52" s="34" t="s">
        <v>16</v>
      </c>
      <c r="J52" s="34" t="s">
        <v>111</v>
      </c>
      <c r="K52" s="34" t="s">
        <v>49</v>
      </c>
      <c r="L52" s="34" t="s">
        <v>180</v>
      </c>
      <c r="M52" s="34">
        <v>0.55000000000000004</v>
      </c>
      <c r="N52" s="34" t="s">
        <v>8</v>
      </c>
      <c r="O52" s="34" t="s">
        <v>28</v>
      </c>
      <c r="P52" s="34" t="s">
        <v>163</v>
      </c>
      <c r="Q52" s="34" t="s">
        <v>179</v>
      </c>
      <c r="R52" s="34">
        <v>76021</v>
      </c>
      <c r="S52" s="36">
        <v>42009</v>
      </c>
      <c r="T52" s="36">
        <v>42009</v>
      </c>
      <c r="U52" s="61">
        <v>455.42070000000001</v>
      </c>
      <c r="V52" s="34">
        <v>6</v>
      </c>
      <c r="W52" s="34">
        <v>660.03</v>
      </c>
      <c r="X52" s="34">
        <v>89536</v>
      </c>
      <c r="Y52" s="34" t="s">
        <v>3216</v>
      </c>
      <c r="Z52" s="34">
        <v>1335.2575390042448</v>
      </c>
    </row>
    <row r="53" spans="1:26" customFormat="1" x14ac:dyDescent="0.2">
      <c r="A53" s="34">
        <v>2630</v>
      </c>
      <c r="B53" s="34" t="s">
        <v>181</v>
      </c>
      <c r="C53" s="34" t="s">
        <v>1</v>
      </c>
      <c r="D53" s="34">
        <v>0.01</v>
      </c>
      <c r="E53" s="34">
        <v>194.3</v>
      </c>
      <c r="F53" s="34">
        <v>11.54</v>
      </c>
      <c r="G53" s="34" t="s">
        <v>14</v>
      </c>
      <c r="H53" s="34" t="s">
        <v>3</v>
      </c>
      <c r="I53" s="34" t="s">
        <v>4</v>
      </c>
      <c r="J53" s="34" t="s">
        <v>102</v>
      </c>
      <c r="K53" s="34" t="s">
        <v>40</v>
      </c>
      <c r="L53" s="34" t="s">
        <v>182</v>
      </c>
      <c r="M53" s="34">
        <v>0.59</v>
      </c>
      <c r="N53" s="34" t="s">
        <v>8</v>
      </c>
      <c r="O53" s="34" t="s">
        <v>28</v>
      </c>
      <c r="P53" s="34" t="s">
        <v>183</v>
      </c>
      <c r="Q53" s="34" t="s">
        <v>184</v>
      </c>
      <c r="R53" s="34">
        <v>73071</v>
      </c>
      <c r="S53" s="36">
        <v>42009</v>
      </c>
      <c r="T53" s="36">
        <v>42011</v>
      </c>
      <c r="U53" s="61">
        <v>690.17939999999999</v>
      </c>
      <c r="V53" s="34">
        <v>5</v>
      </c>
      <c r="W53" s="34">
        <v>1000.26</v>
      </c>
      <c r="X53" s="34">
        <v>85914</v>
      </c>
      <c r="Y53" s="34" t="s">
        <v>3216</v>
      </c>
      <c r="Z53" s="34">
        <v>2036.2304649104865</v>
      </c>
    </row>
    <row r="54" spans="1:26" customFormat="1" x14ac:dyDescent="0.2">
      <c r="A54" s="34">
        <v>2630</v>
      </c>
      <c r="B54" s="34" t="s">
        <v>181</v>
      </c>
      <c r="C54" s="34" t="s">
        <v>1</v>
      </c>
      <c r="D54" s="34">
        <v>0.02</v>
      </c>
      <c r="E54" s="34">
        <v>209.84</v>
      </c>
      <c r="F54" s="34">
        <v>21.21</v>
      </c>
      <c r="G54" s="34" t="s">
        <v>14</v>
      </c>
      <c r="H54" s="34" t="s">
        <v>3</v>
      </c>
      <c r="I54" s="34" t="s">
        <v>4</v>
      </c>
      <c r="J54" s="34" t="s">
        <v>102</v>
      </c>
      <c r="K54" s="34" t="s">
        <v>40</v>
      </c>
      <c r="L54" s="34" t="s">
        <v>185</v>
      </c>
      <c r="M54" s="34">
        <v>0.59</v>
      </c>
      <c r="N54" s="34" t="s">
        <v>8</v>
      </c>
      <c r="O54" s="34" t="s">
        <v>28</v>
      </c>
      <c r="P54" s="34" t="s">
        <v>183</v>
      </c>
      <c r="Q54" s="34" t="s">
        <v>184</v>
      </c>
      <c r="R54" s="34">
        <v>73071</v>
      </c>
      <c r="S54" s="36">
        <v>42009</v>
      </c>
      <c r="T54" s="36">
        <v>42010</v>
      </c>
      <c r="U54" s="61">
        <v>1507.6431</v>
      </c>
      <c r="V54" s="34">
        <v>10</v>
      </c>
      <c r="W54" s="34">
        <v>2184.9899999999998</v>
      </c>
      <c r="X54" s="34">
        <v>85914</v>
      </c>
      <c r="Y54" s="34" t="s">
        <v>3216</v>
      </c>
      <c r="Z54" s="34">
        <v>3182.6879474830071</v>
      </c>
    </row>
    <row r="55" spans="1:26" customFormat="1" x14ac:dyDescent="0.2">
      <c r="A55" s="34">
        <v>2630</v>
      </c>
      <c r="B55" s="34" t="s">
        <v>181</v>
      </c>
      <c r="C55" s="34" t="s">
        <v>1</v>
      </c>
      <c r="D55" s="34">
        <v>0</v>
      </c>
      <c r="E55" s="34">
        <v>145.44999999999999</v>
      </c>
      <c r="F55" s="34">
        <v>17.850000000000001</v>
      </c>
      <c r="G55" s="34" t="s">
        <v>2</v>
      </c>
      <c r="H55" s="34" t="s">
        <v>3</v>
      </c>
      <c r="I55" s="34" t="s">
        <v>16</v>
      </c>
      <c r="J55" s="34" t="s">
        <v>32</v>
      </c>
      <c r="K55" s="34" t="s">
        <v>33</v>
      </c>
      <c r="L55" s="34" t="s">
        <v>186</v>
      </c>
      <c r="M55" s="34">
        <v>0.56000000000000005</v>
      </c>
      <c r="N55" s="34" t="s">
        <v>8</v>
      </c>
      <c r="O55" s="34" t="s">
        <v>28</v>
      </c>
      <c r="P55" s="34" t="s">
        <v>183</v>
      </c>
      <c r="Q55" s="34" t="s">
        <v>184</v>
      </c>
      <c r="R55" s="34">
        <v>73071</v>
      </c>
      <c r="S55" s="36">
        <v>42009</v>
      </c>
      <c r="T55" s="36">
        <v>42011</v>
      </c>
      <c r="U55" s="61">
        <v>801.74680000000001</v>
      </c>
      <c r="V55" s="34">
        <v>8</v>
      </c>
      <c r="W55" s="34">
        <v>1191.2</v>
      </c>
      <c r="X55" s="34">
        <v>85914</v>
      </c>
      <c r="Y55" s="34" t="s">
        <v>3216</v>
      </c>
      <c r="Z55" s="34">
        <v>2349.9322523307105</v>
      </c>
    </row>
    <row r="56" spans="1:26" customFormat="1" x14ac:dyDescent="0.2">
      <c r="A56" s="34">
        <v>2206</v>
      </c>
      <c r="B56" s="34" t="s">
        <v>187</v>
      </c>
      <c r="C56" s="34" t="s">
        <v>13</v>
      </c>
      <c r="D56" s="34">
        <v>0.03</v>
      </c>
      <c r="E56" s="34">
        <v>28.48</v>
      </c>
      <c r="F56" s="34">
        <v>1.99</v>
      </c>
      <c r="G56" s="34" t="s">
        <v>14</v>
      </c>
      <c r="H56" s="34" t="s">
        <v>15</v>
      </c>
      <c r="I56" s="34" t="s">
        <v>16</v>
      </c>
      <c r="J56" s="34" t="s">
        <v>17</v>
      </c>
      <c r="K56" s="34" t="s">
        <v>18</v>
      </c>
      <c r="L56" s="34" t="s">
        <v>188</v>
      </c>
      <c r="M56" s="34">
        <v>0.4</v>
      </c>
      <c r="N56" s="34" t="s">
        <v>8</v>
      </c>
      <c r="O56" s="34" t="s">
        <v>28</v>
      </c>
      <c r="P56" s="34" t="s">
        <v>189</v>
      </c>
      <c r="Q56" s="34" t="s">
        <v>190</v>
      </c>
      <c r="R56" s="34">
        <v>50501</v>
      </c>
      <c r="S56" s="36">
        <v>42009</v>
      </c>
      <c r="T56" s="36">
        <v>42010</v>
      </c>
      <c r="U56" s="61">
        <v>-35.290399999999998</v>
      </c>
      <c r="V56" s="34">
        <v>2</v>
      </c>
      <c r="W56" s="34">
        <v>55.25</v>
      </c>
      <c r="X56" s="34">
        <v>86258</v>
      </c>
      <c r="Y56" s="34" t="s">
        <v>3216</v>
      </c>
      <c r="Z56" s="34">
        <v>26.291264716608644</v>
      </c>
    </row>
    <row r="57" spans="1:26" customFormat="1" x14ac:dyDescent="0.2">
      <c r="A57" s="34">
        <v>2206</v>
      </c>
      <c r="B57" s="34" t="s">
        <v>187</v>
      </c>
      <c r="C57" s="34" t="s">
        <v>13</v>
      </c>
      <c r="D57" s="34">
        <v>0.01</v>
      </c>
      <c r="E57" s="34">
        <v>205.99</v>
      </c>
      <c r="F57" s="34">
        <v>5.99</v>
      </c>
      <c r="G57" s="34" t="s">
        <v>14</v>
      </c>
      <c r="H57" s="34" t="s">
        <v>15</v>
      </c>
      <c r="I57" s="34" t="s">
        <v>16</v>
      </c>
      <c r="J57" s="34" t="s">
        <v>111</v>
      </c>
      <c r="K57" s="34" t="s">
        <v>49</v>
      </c>
      <c r="L57" s="34" t="s">
        <v>191</v>
      </c>
      <c r="M57" s="34">
        <v>0.59</v>
      </c>
      <c r="N57" s="34" t="s">
        <v>8</v>
      </c>
      <c r="O57" s="34" t="s">
        <v>28</v>
      </c>
      <c r="P57" s="34" t="s">
        <v>189</v>
      </c>
      <c r="Q57" s="34" t="s">
        <v>190</v>
      </c>
      <c r="R57" s="34">
        <v>50501</v>
      </c>
      <c r="S57" s="36">
        <v>42009</v>
      </c>
      <c r="T57" s="36">
        <v>42011</v>
      </c>
      <c r="U57" s="61">
        <v>-74.883600000000001</v>
      </c>
      <c r="V57" s="34">
        <v>3</v>
      </c>
      <c r="W57" s="34">
        <v>551.22</v>
      </c>
      <c r="X57" s="34">
        <v>86258</v>
      </c>
      <c r="Y57" s="34" t="s">
        <v>3216</v>
      </c>
      <c r="Z57" s="34">
        <v>823.61590272118474</v>
      </c>
    </row>
    <row r="58" spans="1:26" customFormat="1" x14ac:dyDescent="0.2">
      <c r="A58" s="34">
        <v>3125</v>
      </c>
      <c r="B58" s="34" t="s">
        <v>192</v>
      </c>
      <c r="C58" s="34" t="s">
        <v>13</v>
      </c>
      <c r="D58" s="34">
        <v>0.08</v>
      </c>
      <c r="E58" s="34">
        <v>120.97</v>
      </c>
      <c r="F58" s="34">
        <v>26.3</v>
      </c>
      <c r="G58" s="34" t="s">
        <v>2</v>
      </c>
      <c r="H58" s="34" t="s">
        <v>47</v>
      </c>
      <c r="I58" s="34" t="s">
        <v>16</v>
      </c>
      <c r="J58" s="34" t="s">
        <v>32</v>
      </c>
      <c r="K58" s="34" t="s">
        <v>33</v>
      </c>
      <c r="L58" s="34" t="s">
        <v>193</v>
      </c>
      <c r="M58" s="34">
        <v>0.38</v>
      </c>
      <c r="N58" s="34" t="s">
        <v>8</v>
      </c>
      <c r="O58" s="34" t="s">
        <v>28</v>
      </c>
      <c r="P58" s="34" t="s">
        <v>79</v>
      </c>
      <c r="Q58" s="34" t="s">
        <v>194</v>
      </c>
      <c r="R58" s="34">
        <v>60056</v>
      </c>
      <c r="S58" s="36">
        <v>42009</v>
      </c>
      <c r="T58" s="36">
        <v>42011</v>
      </c>
      <c r="U58" s="61">
        <v>-233.840688</v>
      </c>
      <c r="V58" s="34">
        <v>2</v>
      </c>
      <c r="W58" s="34">
        <v>233.58</v>
      </c>
      <c r="X58" s="34">
        <v>87285</v>
      </c>
      <c r="Y58" s="34" t="s">
        <v>3216</v>
      </c>
      <c r="Z58" s="34">
        <v>990.81217508672319</v>
      </c>
    </row>
    <row r="59" spans="1:26" customFormat="1" x14ac:dyDescent="0.2">
      <c r="A59" s="34">
        <v>451</v>
      </c>
      <c r="B59" s="34" t="s">
        <v>195</v>
      </c>
      <c r="C59" s="34" t="s">
        <v>23</v>
      </c>
      <c r="D59" s="34">
        <v>0.01</v>
      </c>
      <c r="E59" s="34">
        <v>8.8800000000000008</v>
      </c>
      <c r="F59" s="34">
        <v>6.28</v>
      </c>
      <c r="G59" s="34" t="s">
        <v>14</v>
      </c>
      <c r="H59" s="34" t="s">
        <v>47</v>
      </c>
      <c r="I59" s="34" t="s">
        <v>24</v>
      </c>
      <c r="J59" s="34" t="s">
        <v>48</v>
      </c>
      <c r="K59" s="34" t="s">
        <v>49</v>
      </c>
      <c r="L59" s="34" t="s">
        <v>196</v>
      </c>
      <c r="M59" s="34">
        <v>0.35</v>
      </c>
      <c r="N59" s="34" t="s">
        <v>8</v>
      </c>
      <c r="O59" s="34" t="s">
        <v>35</v>
      </c>
      <c r="P59" s="34" t="s">
        <v>66</v>
      </c>
      <c r="Q59" s="34" t="s">
        <v>197</v>
      </c>
      <c r="R59" s="34">
        <v>94024</v>
      </c>
      <c r="S59" s="36">
        <v>42009</v>
      </c>
      <c r="T59" s="36">
        <v>42014</v>
      </c>
      <c r="U59" s="61">
        <v>-15.456</v>
      </c>
      <c r="V59" s="34">
        <v>2</v>
      </c>
      <c r="W59" s="34">
        <v>19.86</v>
      </c>
      <c r="X59" s="34">
        <v>86013</v>
      </c>
      <c r="Y59" s="34" t="s">
        <v>3217</v>
      </c>
      <c r="Z59" s="34">
        <v>217.05397741792993</v>
      </c>
    </row>
    <row r="60" spans="1:26" customFormat="1" x14ac:dyDescent="0.2">
      <c r="A60" s="34">
        <v>451</v>
      </c>
      <c r="B60" s="34" t="s">
        <v>195</v>
      </c>
      <c r="C60" s="34" t="s">
        <v>23</v>
      </c>
      <c r="D60" s="34">
        <v>0.06</v>
      </c>
      <c r="E60" s="34">
        <v>2.88</v>
      </c>
      <c r="F60" s="34">
        <v>0.99</v>
      </c>
      <c r="G60" s="34" t="s">
        <v>14</v>
      </c>
      <c r="H60" s="34" t="s">
        <v>47</v>
      </c>
      <c r="I60" s="34" t="s">
        <v>24</v>
      </c>
      <c r="J60" s="34" t="s">
        <v>128</v>
      </c>
      <c r="K60" s="34" t="s">
        <v>49</v>
      </c>
      <c r="L60" s="34" t="s">
        <v>198</v>
      </c>
      <c r="M60" s="34">
        <v>0.36</v>
      </c>
      <c r="N60" s="34" t="s">
        <v>8</v>
      </c>
      <c r="O60" s="34" t="s">
        <v>35</v>
      </c>
      <c r="P60" s="34" t="s">
        <v>66</v>
      </c>
      <c r="Q60" s="34" t="s">
        <v>197</v>
      </c>
      <c r="R60" s="34">
        <v>94024</v>
      </c>
      <c r="S60" s="36">
        <v>42009</v>
      </c>
      <c r="T60" s="36">
        <v>42018</v>
      </c>
      <c r="U60" s="61">
        <v>16.049399999999999</v>
      </c>
      <c r="V60" s="34">
        <v>8</v>
      </c>
      <c r="W60" s="34">
        <v>23.26</v>
      </c>
      <c r="X60" s="34">
        <v>86013</v>
      </c>
      <c r="Y60" s="34" t="s">
        <v>3217</v>
      </c>
      <c r="Z60" s="34">
        <v>59.575021598707792</v>
      </c>
    </row>
    <row r="61" spans="1:26" customFormat="1" x14ac:dyDescent="0.2">
      <c r="A61" s="34">
        <v>1314</v>
      </c>
      <c r="B61" s="34" t="s">
        <v>199</v>
      </c>
      <c r="C61" s="34" t="s">
        <v>23</v>
      </c>
      <c r="D61" s="34">
        <v>0.05</v>
      </c>
      <c r="E61" s="34">
        <v>80.98</v>
      </c>
      <c r="F61" s="34">
        <v>35</v>
      </c>
      <c r="G61" s="34" t="s">
        <v>14</v>
      </c>
      <c r="H61" s="34" t="s">
        <v>47</v>
      </c>
      <c r="I61" s="34" t="s">
        <v>24</v>
      </c>
      <c r="J61" s="34" t="s">
        <v>54</v>
      </c>
      <c r="K61" s="34" t="s">
        <v>40</v>
      </c>
      <c r="L61" s="34" t="s">
        <v>200</v>
      </c>
      <c r="M61" s="34">
        <v>0.81</v>
      </c>
      <c r="N61" s="34" t="s">
        <v>8</v>
      </c>
      <c r="O61" s="34" t="s">
        <v>35</v>
      </c>
      <c r="P61" s="34" t="s">
        <v>66</v>
      </c>
      <c r="Q61" s="34" t="s">
        <v>76</v>
      </c>
      <c r="R61" s="34">
        <v>90058</v>
      </c>
      <c r="S61" s="36">
        <v>42009</v>
      </c>
      <c r="T61" s="36">
        <v>42013</v>
      </c>
      <c r="U61" s="61">
        <v>-746.44</v>
      </c>
      <c r="V61" s="34">
        <v>34</v>
      </c>
      <c r="W61" s="34">
        <v>2710.47</v>
      </c>
      <c r="X61" s="34">
        <v>27013</v>
      </c>
      <c r="Y61" s="34" t="s">
        <v>3217</v>
      </c>
      <c r="Z61" s="34">
        <v>844.12253138021401</v>
      </c>
    </row>
    <row r="62" spans="1:26" customFormat="1" x14ac:dyDescent="0.2">
      <c r="A62" s="34">
        <v>1314</v>
      </c>
      <c r="B62" s="34" t="s">
        <v>199</v>
      </c>
      <c r="C62" s="34" t="s">
        <v>23</v>
      </c>
      <c r="D62" s="34">
        <v>0.05</v>
      </c>
      <c r="E62" s="34">
        <v>279.48</v>
      </c>
      <c r="F62" s="34">
        <v>35</v>
      </c>
      <c r="G62" s="34" t="s">
        <v>14</v>
      </c>
      <c r="H62" s="34" t="s">
        <v>47</v>
      </c>
      <c r="I62" s="34" t="s">
        <v>24</v>
      </c>
      <c r="J62" s="34" t="s">
        <v>54</v>
      </c>
      <c r="K62" s="34" t="s">
        <v>40</v>
      </c>
      <c r="L62" s="34" t="s">
        <v>201</v>
      </c>
      <c r="M62" s="34">
        <v>0.8</v>
      </c>
      <c r="N62" s="34" t="s">
        <v>8</v>
      </c>
      <c r="O62" s="34" t="s">
        <v>35</v>
      </c>
      <c r="P62" s="34" t="s">
        <v>66</v>
      </c>
      <c r="Q62" s="34" t="s">
        <v>76</v>
      </c>
      <c r="R62" s="34">
        <v>90058</v>
      </c>
      <c r="S62" s="36">
        <v>42009</v>
      </c>
      <c r="T62" s="36">
        <v>42009</v>
      </c>
      <c r="U62" s="61">
        <v>-274.95</v>
      </c>
      <c r="V62" s="34">
        <v>31</v>
      </c>
      <c r="W62" s="34">
        <v>8354.73</v>
      </c>
      <c r="X62" s="34">
        <v>27013</v>
      </c>
      <c r="Y62" s="34" t="s">
        <v>3217</v>
      </c>
      <c r="Z62" s="34">
        <v>1940.5639369697728</v>
      </c>
    </row>
    <row r="63" spans="1:26" customFormat="1" x14ac:dyDescent="0.2">
      <c r="A63" s="34">
        <v>1316</v>
      </c>
      <c r="B63" s="34" t="s">
        <v>202</v>
      </c>
      <c r="C63" s="34" t="s">
        <v>23</v>
      </c>
      <c r="D63" s="34">
        <v>0.05</v>
      </c>
      <c r="E63" s="34">
        <v>80.98</v>
      </c>
      <c r="F63" s="34">
        <v>35</v>
      </c>
      <c r="G63" s="34" t="s">
        <v>14</v>
      </c>
      <c r="H63" s="34" t="s">
        <v>47</v>
      </c>
      <c r="I63" s="34" t="s">
        <v>24</v>
      </c>
      <c r="J63" s="34" t="s">
        <v>54</v>
      </c>
      <c r="K63" s="34" t="s">
        <v>40</v>
      </c>
      <c r="L63" s="34" t="s">
        <v>200</v>
      </c>
      <c r="M63" s="34">
        <v>0.81</v>
      </c>
      <c r="N63" s="34" t="s">
        <v>8</v>
      </c>
      <c r="O63" s="34" t="s">
        <v>35</v>
      </c>
      <c r="P63" s="34" t="s">
        <v>36</v>
      </c>
      <c r="Q63" s="34" t="s">
        <v>203</v>
      </c>
      <c r="R63" s="34">
        <v>80022</v>
      </c>
      <c r="S63" s="36">
        <v>42009</v>
      </c>
      <c r="T63" s="36">
        <v>42013</v>
      </c>
      <c r="U63" s="61">
        <v>-746.44</v>
      </c>
      <c r="V63" s="34">
        <v>8</v>
      </c>
      <c r="W63" s="34">
        <v>637.76</v>
      </c>
      <c r="X63" s="34">
        <v>87603</v>
      </c>
      <c r="Y63" s="34" t="s">
        <v>3217</v>
      </c>
      <c r="Z63" s="34">
        <v>844.12253138021401</v>
      </c>
    </row>
    <row r="64" spans="1:26" customFormat="1" x14ac:dyDescent="0.2">
      <c r="A64" s="34">
        <v>1316</v>
      </c>
      <c r="B64" s="34" t="s">
        <v>202</v>
      </c>
      <c r="C64" s="34" t="s">
        <v>23</v>
      </c>
      <c r="D64" s="34">
        <v>0.05</v>
      </c>
      <c r="E64" s="34">
        <v>279.48</v>
      </c>
      <c r="F64" s="34">
        <v>35</v>
      </c>
      <c r="G64" s="34" t="s">
        <v>14</v>
      </c>
      <c r="H64" s="34" t="s">
        <v>47</v>
      </c>
      <c r="I64" s="34" t="s">
        <v>24</v>
      </c>
      <c r="J64" s="34" t="s">
        <v>54</v>
      </c>
      <c r="K64" s="34" t="s">
        <v>40</v>
      </c>
      <c r="L64" s="34" t="s">
        <v>201</v>
      </c>
      <c r="M64" s="34">
        <v>0.8</v>
      </c>
      <c r="N64" s="34" t="s">
        <v>8</v>
      </c>
      <c r="O64" s="34" t="s">
        <v>35</v>
      </c>
      <c r="P64" s="34" t="s">
        <v>36</v>
      </c>
      <c r="Q64" s="34" t="s">
        <v>203</v>
      </c>
      <c r="R64" s="34">
        <v>80022</v>
      </c>
      <c r="S64" s="36">
        <v>42009</v>
      </c>
      <c r="T64" s="36">
        <v>42009</v>
      </c>
      <c r="U64" s="61">
        <v>-274.95</v>
      </c>
      <c r="V64" s="34">
        <v>8</v>
      </c>
      <c r="W64" s="34">
        <v>2156.06</v>
      </c>
      <c r="X64" s="34">
        <v>87603</v>
      </c>
      <c r="Y64" s="34" t="s">
        <v>3217</v>
      </c>
      <c r="Z64" s="34">
        <v>1940.5639369697728</v>
      </c>
    </row>
    <row r="65" spans="1:26" customFormat="1" x14ac:dyDescent="0.2">
      <c r="A65" s="34">
        <v>3331</v>
      </c>
      <c r="B65" s="34" t="s">
        <v>204</v>
      </c>
      <c r="C65" s="34" t="s">
        <v>92</v>
      </c>
      <c r="D65" s="34">
        <v>0.09</v>
      </c>
      <c r="E65" s="34">
        <v>5.98</v>
      </c>
      <c r="F65" s="34">
        <v>4.6900000000000004</v>
      </c>
      <c r="G65" s="34" t="s">
        <v>14</v>
      </c>
      <c r="H65" s="34" t="s">
        <v>70</v>
      </c>
      <c r="I65" s="34" t="s">
        <v>24</v>
      </c>
      <c r="J65" s="34" t="s">
        <v>54</v>
      </c>
      <c r="K65" s="34" t="s">
        <v>49</v>
      </c>
      <c r="L65" s="34" t="s">
        <v>205</v>
      </c>
      <c r="M65" s="34">
        <v>0.68</v>
      </c>
      <c r="N65" s="34" t="s">
        <v>8</v>
      </c>
      <c r="O65" s="34" t="s">
        <v>9</v>
      </c>
      <c r="P65" s="34" t="s">
        <v>99</v>
      </c>
      <c r="Q65" s="34" t="s">
        <v>206</v>
      </c>
      <c r="R65" s="34">
        <v>32174</v>
      </c>
      <c r="S65" s="36">
        <v>42009</v>
      </c>
      <c r="T65" s="36">
        <v>42010</v>
      </c>
      <c r="U65" s="61">
        <v>-781.13419999999996</v>
      </c>
      <c r="V65" s="34">
        <v>11</v>
      </c>
      <c r="W65" s="34">
        <v>65.849999999999994</v>
      </c>
      <c r="X65" s="34">
        <v>86283</v>
      </c>
      <c r="Y65" s="34" t="s">
        <v>3215</v>
      </c>
      <c r="Z65" s="34">
        <v>-496.0737226881896</v>
      </c>
    </row>
    <row r="66" spans="1:26" customFormat="1" x14ac:dyDescent="0.2">
      <c r="A66" s="34">
        <v>1085</v>
      </c>
      <c r="B66" s="34" t="s">
        <v>207</v>
      </c>
      <c r="C66" s="34" t="s">
        <v>46</v>
      </c>
      <c r="D66" s="34">
        <v>0.05</v>
      </c>
      <c r="E66" s="34">
        <v>7.64</v>
      </c>
      <c r="F66" s="34">
        <v>5.83</v>
      </c>
      <c r="G66" s="34" t="s">
        <v>14</v>
      </c>
      <c r="H66" s="34" t="s">
        <v>47</v>
      </c>
      <c r="I66" s="34" t="s">
        <v>24</v>
      </c>
      <c r="J66" s="34" t="s">
        <v>64</v>
      </c>
      <c r="K66" s="34" t="s">
        <v>26</v>
      </c>
      <c r="L66" s="34" t="s">
        <v>208</v>
      </c>
      <c r="M66" s="34">
        <v>0.36</v>
      </c>
      <c r="N66" s="34" t="s">
        <v>8</v>
      </c>
      <c r="O66" s="34" t="s">
        <v>87</v>
      </c>
      <c r="P66" s="34" t="s">
        <v>88</v>
      </c>
      <c r="Q66" s="34" t="s">
        <v>209</v>
      </c>
      <c r="R66" s="34">
        <v>11729</v>
      </c>
      <c r="S66" s="36">
        <v>42009</v>
      </c>
      <c r="T66" s="36">
        <v>42010</v>
      </c>
      <c r="U66" s="61">
        <v>-40.275199999999998</v>
      </c>
      <c r="V66" s="34">
        <v>6</v>
      </c>
      <c r="W66" s="34">
        <v>47.18</v>
      </c>
      <c r="X66" s="34">
        <v>86122</v>
      </c>
      <c r="Y66" s="34" t="s">
        <v>3218</v>
      </c>
      <c r="Z66" s="34">
        <v>278.45480503861279</v>
      </c>
    </row>
    <row r="67" spans="1:26" customFormat="1" x14ac:dyDescent="0.2">
      <c r="A67" s="34">
        <v>2151</v>
      </c>
      <c r="B67" s="34" t="s">
        <v>210</v>
      </c>
      <c r="C67" s="34" t="s">
        <v>46</v>
      </c>
      <c r="D67" s="34">
        <v>0.08</v>
      </c>
      <c r="E67" s="34">
        <v>243.98</v>
      </c>
      <c r="F67" s="34">
        <v>43.32</v>
      </c>
      <c r="G67" s="34" t="s">
        <v>2</v>
      </c>
      <c r="H67" s="34" t="s">
        <v>70</v>
      </c>
      <c r="I67" s="34" t="s">
        <v>4</v>
      </c>
      <c r="J67" s="34" t="s">
        <v>85</v>
      </c>
      <c r="K67" s="34" t="s">
        <v>33</v>
      </c>
      <c r="L67" s="34" t="s">
        <v>211</v>
      </c>
      <c r="M67" s="34">
        <v>0.55000000000000004</v>
      </c>
      <c r="N67" s="34" t="s">
        <v>8</v>
      </c>
      <c r="O67" s="34" t="s">
        <v>28</v>
      </c>
      <c r="P67" s="34" t="s">
        <v>189</v>
      </c>
      <c r="Q67" s="34" t="s">
        <v>212</v>
      </c>
      <c r="R67" s="34">
        <v>52001</v>
      </c>
      <c r="S67" s="36">
        <v>42009</v>
      </c>
      <c r="T67" s="36">
        <v>42010</v>
      </c>
      <c r="U67" s="61">
        <v>-162.8244</v>
      </c>
      <c r="V67" s="34">
        <v>1</v>
      </c>
      <c r="W67" s="34">
        <v>248.84</v>
      </c>
      <c r="X67" s="34">
        <v>90404</v>
      </c>
      <c r="Y67" s="34" t="s">
        <v>3216</v>
      </c>
      <c r="Z67" s="34">
        <v>2233.7480774556529</v>
      </c>
    </row>
    <row r="68" spans="1:26" customFormat="1" x14ac:dyDescent="0.2">
      <c r="A68" s="34">
        <v>1793</v>
      </c>
      <c r="B68" s="34" t="s">
        <v>213</v>
      </c>
      <c r="C68" s="34" t="s">
        <v>1</v>
      </c>
      <c r="D68" s="34">
        <v>0.04</v>
      </c>
      <c r="E68" s="34">
        <v>880.98</v>
      </c>
      <c r="F68" s="34">
        <v>44.55</v>
      </c>
      <c r="G68" s="34" t="s">
        <v>2</v>
      </c>
      <c r="H68" s="34" t="s">
        <v>47</v>
      </c>
      <c r="I68" s="34" t="s">
        <v>4</v>
      </c>
      <c r="J68" s="34" t="s">
        <v>93</v>
      </c>
      <c r="K68" s="34" t="s">
        <v>6</v>
      </c>
      <c r="L68" s="34" t="s">
        <v>214</v>
      </c>
      <c r="M68" s="34">
        <v>0.62</v>
      </c>
      <c r="N68" s="34" t="s">
        <v>8</v>
      </c>
      <c r="O68" s="34" t="s">
        <v>28</v>
      </c>
      <c r="P68" s="34" t="s">
        <v>79</v>
      </c>
      <c r="Q68" s="34" t="s">
        <v>215</v>
      </c>
      <c r="R68" s="34">
        <v>61401</v>
      </c>
      <c r="S68" s="36">
        <v>42010</v>
      </c>
      <c r="T68" s="36">
        <v>42011</v>
      </c>
      <c r="U68" s="61">
        <v>-13706.464</v>
      </c>
      <c r="V68" s="34">
        <v>8</v>
      </c>
      <c r="W68" s="34">
        <v>6968.9</v>
      </c>
      <c r="X68" s="34">
        <v>87853</v>
      </c>
      <c r="Y68" s="34" t="s">
        <v>3216</v>
      </c>
      <c r="Z68" s="34">
        <v>-9401.4204419881826</v>
      </c>
    </row>
    <row r="69" spans="1:26" customFormat="1" x14ac:dyDescent="0.2">
      <c r="A69" s="34">
        <v>2418</v>
      </c>
      <c r="B69" s="34" t="s">
        <v>216</v>
      </c>
      <c r="C69" s="34" t="s">
        <v>1</v>
      </c>
      <c r="D69" s="34">
        <v>0.03</v>
      </c>
      <c r="E69" s="34">
        <v>2.1</v>
      </c>
      <c r="F69" s="34">
        <v>0.7</v>
      </c>
      <c r="G69" s="34" t="s">
        <v>14</v>
      </c>
      <c r="H69" s="34" t="s">
        <v>15</v>
      </c>
      <c r="I69" s="34" t="s">
        <v>24</v>
      </c>
      <c r="J69" s="34" t="s">
        <v>25</v>
      </c>
      <c r="K69" s="34" t="s">
        <v>26</v>
      </c>
      <c r="L69" s="34" t="s">
        <v>217</v>
      </c>
      <c r="M69" s="34">
        <v>0.56999999999999995</v>
      </c>
      <c r="N69" s="34" t="s">
        <v>8</v>
      </c>
      <c r="O69" s="34" t="s">
        <v>9</v>
      </c>
      <c r="P69" s="34" t="s">
        <v>218</v>
      </c>
      <c r="Q69" s="34" t="s">
        <v>219</v>
      </c>
      <c r="R69" s="34">
        <v>23805</v>
      </c>
      <c r="S69" s="36">
        <v>42010</v>
      </c>
      <c r="T69" s="36">
        <v>42011</v>
      </c>
      <c r="U69" s="61">
        <v>-1473.9059999999999</v>
      </c>
      <c r="V69" s="34">
        <v>4</v>
      </c>
      <c r="W69" s="34">
        <v>8.7200000000000006</v>
      </c>
      <c r="X69" s="34">
        <v>86750</v>
      </c>
      <c r="Y69" s="34" t="s">
        <v>3215</v>
      </c>
      <c r="Z69" s="34">
        <v>-1131.3951008311606</v>
      </c>
    </row>
    <row r="70" spans="1:26" customFormat="1" x14ac:dyDescent="0.2">
      <c r="A70" s="34">
        <v>1782</v>
      </c>
      <c r="B70" s="34" t="s">
        <v>220</v>
      </c>
      <c r="C70" s="34" t="s">
        <v>13</v>
      </c>
      <c r="D70" s="34">
        <v>0.03</v>
      </c>
      <c r="E70" s="34">
        <v>3.28</v>
      </c>
      <c r="F70" s="34">
        <v>3.97</v>
      </c>
      <c r="G70" s="34" t="s">
        <v>14</v>
      </c>
      <c r="H70" s="34" t="s">
        <v>47</v>
      </c>
      <c r="I70" s="34" t="s">
        <v>24</v>
      </c>
      <c r="J70" s="34" t="s">
        <v>25</v>
      </c>
      <c r="K70" s="34" t="s">
        <v>26</v>
      </c>
      <c r="L70" s="34" t="s">
        <v>221</v>
      </c>
      <c r="M70" s="34">
        <v>0.56000000000000005</v>
      </c>
      <c r="N70" s="34" t="s">
        <v>8</v>
      </c>
      <c r="O70" s="34" t="s">
        <v>35</v>
      </c>
      <c r="P70" s="34" t="s">
        <v>66</v>
      </c>
      <c r="Q70" s="34" t="s">
        <v>222</v>
      </c>
      <c r="R70" s="34">
        <v>92672</v>
      </c>
      <c r="S70" s="36">
        <v>42010</v>
      </c>
      <c r="T70" s="36">
        <v>42012</v>
      </c>
      <c r="U70" s="61">
        <v>-90.755600000000001</v>
      </c>
      <c r="V70" s="34">
        <v>7</v>
      </c>
      <c r="W70" s="34">
        <v>24.57</v>
      </c>
      <c r="X70" s="34">
        <v>89856</v>
      </c>
      <c r="Y70" s="34" t="s">
        <v>3217</v>
      </c>
      <c r="Z70" s="34">
        <v>137.62762730423515</v>
      </c>
    </row>
    <row r="71" spans="1:26" customFormat="1" x14ac:dyDescent="0.2">
      <c r="A71" s="34">
        <v>783</v>
      </c>
      <c r="B71" s="34" t="s">
        <v>223</v>
      </c>
      <c r="C71" s="34" t="s">
        <v>23</v>
      </c>
      <c r="D71" s="34">
        <v>0.02</v>
      </c>
      <c r="E71" s="34">
        <v>100.98</v>
      </c>
      <c r="F71" s="34">
        <v>35.840000000000003</v>
      </c>
      <c r="G71" s="34" t="s">
        <v>2</v>
      </c>
      <c r="H71" s="34" t="s">
        <v>3</v>
      </c>
      <c r="I71" s="34" t="s">
        <v>4</v>
      </c>
      <c r="J71" s="34" t="s">
        <v>93</v>
      </c>
      <c r="K71" s="34" t="s">
        <v>6</v>
      </c>
      <c r="L71" s="34" t="s">
        <v>94</v>
      </c>
      <c r="M71" s="34">
        <v>0.62</v>
      </c>
      <c r="N71" s="34" t="s">
        <v>8</v>
      </c>
      <c r="O71" s="34" t="s">
        <v>87</v>
      </c>
      <c r="P71" s="34" t="s">
        <v>224</v>
      </c>
      <c r="Q71" s="34" t="s">
        <v>225</v>
      </c>
      <c r="R71" s="34">
        <v>6010</v>
      </c>
      <c r="S71" s="36">
        <v>42010</v>
      </c>
      <c r="T71" s="36">
        <v>42010</v>
      </c>
      <c r="U71" s="61">
        <v>-134.91200000000001</v>
      </c>
      <c r="V71" s="34">
        <v>6</v>
      </c>
      <c r="W71" s="34">
        <v>614.99</v>
      </c>
      <c r="X71" s="34">
        <v>90961</v>
      </c>
      <c r="Y71" s="34" t="s">
        <v>3218</v>
      </c>
      <c r="Z71" s="34">
        <v>1575.0804024960521</v>
      </c>
    </row>
    <row r="72" spans="1:26" customFormat="1" x14ac:dyDescent="0.2">
      <c r="A72" s="34">
        <v>1828</v>
      </c>
      <c r="B72" s="34" t="s">
        <v>226</v>
      </c>
      <c r="C72" s="34" t="s">
        <v>23</v>
      </c>
      <c r="D72" s="34">
        <v>0.05</v>
      </c>
      <c r="E72" s="34">
        <v>7.1</v>
      </c>
      <c r="F72" s="34">
        <v>6.05</v>
      </c>
      <c r="G72" s="34" t="s">
        <v>14</v>
      </c>
      <c r="H72" s="34" t="s">
        <v>70</v>
      </c>
      <c r="I72" s="34" t="s">
        <v>24</v>
      </c>
      <c r="J72" s="34" t="s">
        <v>48</v>
      </c>
      <c r="K72" s="34" t="s">
        <v>49</v>
      </c>
      <c r="L72" s="34" t="s">
        <v>227</v>
      </c>
      <c r="M72" s="34">
        <v>0.39</v>
      </c>
      <c r="N72" s="34" t="s">
        <v>8</v>
      </c>
      <c r="O72" s="34" t="s">
        <v>28</v>
      </c>
      <c r="P72" s="34" t="s">
        <v>189</v>
      </c>
      <c r="Q72" s="34" t="s">
        <v>228</v>
      </c>
      <c r="R72" s="34">
        <v>50613</v>
      </c>
      <c r="S72" s="36">
        <v>42010</v>
      </c>
      <c r="T72" s="36">
        <v>42010</v>
      </c>
      <c r="U72" s="61">
        <v>-101.246</v>
      </c>
      <c r="V72" s="34">
        <v>14</v>
      </c>
      <c r="W72" s="34">
        <v>100.99</v>
      </c>
      <c r="X72" s="34">
        <v>86960</v>
      </c>
      <c r="Y72" s="34" t="s">
        <v>3216</v>
      </c>
      <c r="Z72" s="34">
        <v>93.643389973802385</v>
      </c>
    </row>
    <row r="73" spans="1:26" customFormat="1" x14ac:dyDescent="0.2">
      <c r="A73" s="34">
        <v>1828</v>
      </c>
      <c r="B73" s="34" t="s">
        <v>226</v>
      </c>
      <c r="C73" s="34" t="s">
        <v>23</v>
      </c>
      <c r="D73" s="34">
        <v>0.04</v>
      </c>
      <c r="E73" s="34">
        <v>20.95</v>
      </c>
      <c r="F73" s="34">
        <v>4</v>
      </c>
      <c r="G73" s="34" t="s">
        <v>14</v>
      </c>
      <c r="H73" s="34" t="s">
        <v>70</v>
      </c>
      <c r="I73" s="34" t="s">
        <v>16</v>
      </c>
      <c r="J73" s="34" t="s">
        <v>17</v>
      </c>
      <c r="K73" s="34" t="s">
        <v>49</v>
      </c>
      <c r="L73" s="34" t="s">
        <v>229</v>
      </c>
      <c r="M73" s="34">
        <v>0.6</v>
      </c>
      <c r="N73" s="34" t="s">
        <v>8</v>
      </c>
      <c r="O73" s="34" t="s">
        <v>28</v>
      </c>
      <c r="P73" s="34" t="s">
        <v>189</v>
      </c>
      <c r="Q73" s="34" t="s">
        <v>228</v>
      </c>
      <c r="R73" s="34">
        <v>50613</v>
      </c>
      <c r="S73" s="36">
        <v>42010</v>
      </c>
      <c r="T73" s="36">
        <v>42015</v>
      </c>
      <c r="U73" s="61">
        <v>-1.88</v>
      </c>
      <c r="V73" s="34">
        <v>7</v>
      </c>
      <c r="W73" s="34">
        <v>142.06</v>
      </c>
      <c r="X73" s="34">
        <v>86960</v>
      </c>
      <c r="Y73" s="34" t="s">
        <v>3216</v>
      </c>
      <c r="Z73" s="34">
        <v>363.28755509052223</v>
      </c>
    </row>
    <row r="74" spans="1:26" customFormat="1" x14ac:dyDescent="0.2">
      <c r="A74" s="34">
        <v>1829</v>
      </c>
      <c r="B74" s="34" t="s">
        <v>230</v>
      </c>
      <c r="C74" s="34" t="s">
        <v>23</v>
      </c>
      <c r="D74" s="34">
        <v>0.05</v>
      </c>
      <c r="E74" s="34">
        <v>39.06</v>
      </c>
      <c r="F74" s="34">
        <v>10.55</v>
      </c>
      <c r="G74" s="34" t="s">
        <v>14</v>
      </c>
      <c r="H74" s="34" t="s">
        <v>70</v>
      </c>
      <c r="I74" s="34" t="s">
        <v>24</v>
      </c>
      <c r="J74" s="34" t="s">
        <v>48</v>
      </c>
      <c r="K74" s="34" t="s">
        <v>49</v>
      </c>
      <c r="L74" s="34" t="s">
        <v>231</v>
      </c>
      <c r="M74" s="34">
        <v>0.37</v>
      </c>
      <c r="N74" s="34" t="s">
        <v>8</v>
      </c>
      <c r="O74" s="34" t="s">
        <v>28</v>
      </c>
      <c r="P74" s="34" t="s">
        <v>189</v>
      </c>
      <c r="Q74" s="34" t="s">
        <v>232</v>
      </c>
      <c r="R74" s="34">
        <v>52402</v>
      </c>
      <c r="S74" s="36">
        <v>42010</v>
      </c>
      <c r="T74" s="36">
        <v>42017</v>
      </c>
      <c r="U74" s="61">
        <v>250.98060000000001</v>
      </c>
      <c r="V74" s="34">
        <v>9</v>
      </c>
      <c r="W74" s="34">
        <v>363.74</v>
      </c>
      <c r="X74" s="34">
        <v>86960</v>
      </c>
      <c r="Y74" s="34" t="s">
        <v>3216</v>
      </c>
      <c r="Z74" s="34">
        <v>662.2221562010983</v>
      </c>
    </row>
    <row r="75" spans="1:26" customFormat="1" x14ac:dyDescent="0.2">
      <c r="A75" s="34">
        <v>1829</v>
      </c>
      <c r="B75" s="34" t="s">
        <v>230</v>
      </c>
      <c r="C75" s="34" t="s">
        <v>23</v>
      </c>
      <c r="D75" s="34">
        <v>0.04</v>
      </c>
      <c r="E75" s="34">
        <v>3.52</v>
      </c>
      <c r="F75" s="34">
        <v>6.83</v>
      </c>
      <c r="G75" s="34" t="s">
        <v>14</v>
      </c>
      <c r="H75" s="34" t="s">
        <v>70</v>
      </c>
      <c r="I75" s="34" t="s">
        <v>24</v>
      </c>
      <c r="J75" s="34" t="s">
        <v>48</v>
      </c>
      <c r="K75" s="34" t="s">
        <v>49</v>
      </c>
      <c r="L75" s="34" t="s">
        <v>233</v>
      </c>
      <c r="M75" s="34">
        <v>0.38</v>
      </c>
      <c r="N75" s="34" t="s">
        <v>8</v>
      </c>
      <c r="O75" s="34" t="s">
        <v>28</v>
      </c>
      <c r="P75" s="34" t="s">
        <v>189</v>
      </c>
      <c r="Q75" s="34" t="s">
        <v>232</v>
      </c>
      <c r="R75" s="34">
        <v>52402</v>
      </c>
      <c r="S75" s="36">
        <v>42010</v>
      </c>
      <c r="T75" s="36">
        <v>42019</v>
      </c>
      <c r="U75" s="61">
        <v>-57.753</v>
      </c>
      <c r="V75" s="34">
        <v>4</v>
      </c>
      <c r="W75" s="34">
        <v>15.93</v>
      </c>
      <c r="X75" s="34">
        <v>86960</v>
      </c>
      <c r="Y75" s="34" t="s">
        <v>3216</v>
      </c>
      <c r="Z75" s="34">
        <v>146.81981167129678</v>
      </c>
    </row>
    <row r="76" spans="1:26" customFormat="1" x14ac:dyDescent="0.2">
      <c r="A76" s="34">
        <v>1829</v>
      </c>
      <c r="B76" s="34" t="s">
        <v>230</v>
      </c>
      <c r="C76" s="34" t="s">
        <v>23</v>
      </c>
      <c r="D76" s="34">
        <v>0.02</v>
      </c>
      <c r="E76" s="34">
        <v>15.51</v>
      </c>
      <c r="F76" s="34">
        <v>17.78</v>
      </c>
      <c r="G76" s="34" t="s">
        <v>14</v>
      </c>
      <c r="H76" s="34" t="s">
        <v>70</v>
      </c>
      <c r="I76" s="34" t="s">
        <v>24</v>
      </c>
      <c r="J76" s="34" t="s">
        <v>54</v>
      </c>
      <c r="K76" s="34" t="s">
        <v>49</v>
      </c>
      <c r="L76" s="34" t="s">
        <v>234</v>
      </c>
      <c r="M76" s="34">
        <v>0.59</v>
      </c>
      <c r="N76" s="34" t="s">
        <v>8</v>
      </c>
      <c r="O76" s="34" t="s">
        <v>28</v>
      </c>
      <c r="P76" s="34" t="s">
        <v>189</v>
      </c>
      <c r="Q76" s="34" t="s">
        <v>232</v>
      </c>
      <c r="R76" s="34">
        <v>52402</v>
      </c>
      <c r="S76" s="36">
        <v>42010</v>
      </c>
      <c r="T76" s="36">
        <v>42017</v>
      </c>
      <c r="U76" s="61">
        <v>-47.97</v>
      </c>
      <c r="V76" s="34">
        <v>1</v>
      </c>
      <c r="W76" s="34">
        <v>21.28</v>
      </c>
      <c r="X76" s="34">
        <v>86960</v>
      </c>
      <c r="Y76" s="34" t="s">
        <v>3216</v>
      </c>
      <c r="Z76" s="34">
        <v>684.8208490096697</v>
      </c>
    </row>
    <row r="77" spans="1:26" customFormat="1" x14ac:dyDescent="0.2">
      <c r="A77" s="34">
        <v>2146</v>
      </c>
      <c r="B77" s="34" t="s">
        <v>235</v>
      </c>
      <c r="C77" s="34" t="s">
        <v>23</v>
      </c>
      <c r="D77" s="34">
        <v>0.05</v>
      </c>
      <c r="E77" s="34">
        <v>20.34</v>
      </c>
      <c r="F77" s="34">
        <v>35</v>
      </c>
      <c r="G77" s="34" t="s">
        <v>14</v>
      </c>
      <c r="H77" s="34" t="s">
        <v>70</v>
      </c>
      <c r="I77" s="34" t="s">
        <v>24</v>
      </c>
      <c r="J77" s="34" t="s">
        <v>54</v>
      </c>
      <c r="K77" s="34" t="s">
        <v>40</v>
      </c>
      <c r="L77" s="34" t="s">
        <v>236</v>
      </c>
      <c r="M77" s="34">
        <v>0.84</v>
      </c>
      <c r="N77" s="34" t="s">
        <v>8</v>
      </c>
      <c r="O77" s="34" t="s">
        <v>9</v>
      </c>
      <c r="P77" s="34" t="s">
        <v>218</v>
      </c>
      <c r="Q77" s="34" t="s">
        <v>237</v>
      </c>
      <c r="R77" s="34">
        <v>20151</v>
      </c>
      <c r="S77" s="36">
        <v>42010</v>
      </c>
      <c r="T77" s="36">
        <v>42014</v>
      </c>
      <c r="U77" s="61">
        <v>52.776000000000003</v>
      </c>
      <c r="V77" s="34">
        <v>2</v>
      </c>
      <c r="W77" s="34">
        <v>53.02</v>
      </c>
      <c r="X77" s="34">
        <v>87071</v>
      </c>
      <c r="Y77" s="34" t="s">
        <v>3215</v>
      </c>
      <c r="Z77" s="34">
        <v>1467.0409036815813</v>
      </c>
    </row>
    <row r="78" spans="1:26" customFormat="1" x14ac:dyDescent="0.2">
      <c r="A78" s="34">
        <v>211</v>
      </c>
      <c r="B78" s="34" t="s">
        <v>238</v>
      </c>
      <c r="C78" s="34" t="s">
        <v>92</v>
      </c>
      <c r="D78" s="34">
        <v>0.01</v>
      </c>
      <c r="E78" s="34">
        <v>10.06</v>
      </c>
      <c r="F78" s="34">
        <v>2.06</v>
      </c>
      <c r="G78" s="34" t="s">
        <v>14</v>
      </c>
      <c r="H78" s="34" t="s">
        <v>15</v>
      </c>
      <c r="I78" s="34" t="s">
        <v>24</v>
      </c>
      <c r="J78" s="34" t="s">
        <v>64</v>
      </c>
      <c r="K78" s="34" t="s">
        <v>26</v>
      </c>
      <c r="L78" s="34" t="s">
        <v>149</v>
      </c>
      <c r="M78" s="34">
        <v>0.39</v>
      </c>
      <c r="N78" s="34" t="s">
        <v>8</v>
      </c>
      <c r="O78" s="34" t="s">
        <v>87</v>
      </c>
      <c r="P78" s="34" t="s">
        <v>88</v>
      </c>
      <c r="Q78" s="34" t="s">
        <v>239</v>
      </c>
      <c r="R78" s="34">
        <v>13501</v>
      </c>
      <c r="S78" s="36">
        <v>42010</v>
      </c>
      <c r="T78" s="36">
        <v>42012</v>
      </c>
      <c r="U78" s="61">
        <v>7.59</v>
      </c>
      <c r="V78" s="34">
        <v>2</v>
      </c>
      <c r="W78" s="34">
        <v>21.2</v>
      </c>
      <c r="X78" s="34">
        <v>85964</v>
      </c>
      <c r="Y78" s="34" t="s">
        <v>3218</v>
      </c>
      <c r="Z78" s="34">
        <v>34.580076259008756</v>
      </c>
    </row>
    <row r="79" spans="1:26" customFormat="1" x14ac:dyDescent="0.2">
      <c r="A79" s="34">
        <v>211</v>
      </c>
      <c r="B79" s="34" t="s">
        <v>238</v>
      </c>
      <c r="C79" s="34" t="s">
        <v>92</v>
      </c>
      <c r="D79" s="34">
        <v>0</v>
      </c>
      <c r="E79" s="34">
        <v>65.989999999999995</v>
      </c>
      <c r="F79" s="34">
        <v>5.92</v>
      </c>
      <c r="G79" s="34" t="s">
        <v>14</v>
      </c>
      <c r="H79" s="34" t="s">
        <v>15</v>
      </c>
      <c r="I79" s="34" t="s">
        <v>16</v>
      </c>
      <c r="J79" s="34" t="s">
        <v>111</v>
      </c>
      <c r="K79" s="34" t="s">
        <v>49</v>
      </c>
      <c r="L79" s="34" t="s">
        <v>240</v>
      </c>
      <c r="M79" s="34">
        <v>0.55000000000000004</v>
      </c>
      <c r="N79" s="34" t="s">
        <v>8</v>
      </c>
      <c r="O79" s="34" t="s">
        <v>87</v>
      </c>
      <c r="P79" s="34" t="s">
        <v>88</v>
      </c>
      <c r="Q79" s="34" t="s">
        <v>239</v>
      </c>
      <c r="R79" s="34">
        <v>13501</v>
      </c>
      <c r="S79" s="36">
        <v>42010</v>
      </c>
      <c r="T79" s="36">
        <v>42012</v>
      </c>
      <c r="U79" s="61">
        <v>-107.98699999999999</v>
      </c>
      <c r="V79" s="34">
        <v>3</v>
      </c>
      <c r="W79" s="34">
        <v>173.32</v>
      </c>
      <c r="X79" s="34">
        <v>85964</v>
      </c>
      <c r="Y79" s="34" t="s">
        <v>3218</v>
      </c>
      <c r="Z79" s="34">
        <v>337.75044594866625</v>
      </c>
    </row>
    <row r="80" spans="1:26" customFormat="1" x14ac:dyDescent="0.2">
      <c r="A80" s="34">
        <v>3347</v>
      </c>
      <c r="B80" s="34" t="s">
        <v>241</v>
      </c>
      <c r="C80" s="34" t="s">
        <v>92</v>
      </c>
      <c r="D80" s="34">
        <v>7.0000000000000007E-2</v>
      </c>
      <c r="E80" s="34">
        <v>7.68</v>
      </c>
      <c r="F80" s="34">
        <v>6.16</v>
      </c>
      <c r="G80" s="34" t="s">
        <v>63</v>
      </c>
      <c r="H80" s="34" t="s">
        <v>15</v>
      </c>
      <c r="I80" s="34" t="s">
        <v>24</v>
      </c>
      <c r="J80" s="34" t="s">
        <v>48</v>
      </c>
      <c r="K80" s="34" t="s">
        <v>49</v>
      </c>
      <c r="L80" s="34" t="s">
        <v>242</v>
      </c>
      <c r="M80" s="34">
        <v>0.35</v>
      </c>
      <c r="N80" s="34" t="s">
        <v>8</v>
      </c>
      <c r="O80" s="34" t="s">
        <v>9</v>
      </c>
      <c r="P80" s="34" t="s">
        <v>99</v>
      </c>
      <c r="Q80" s="34" t="s">
        <v>243</v>
      </c>
      <c r="R80" s="34">
        <v>33411</v>
      </c>
      <c r="S80" s="36">
        <v>42010</v>
      </c>
      <c r="T80" s="36">
        <v>42012</v>
      </c>
      <c r="U80" s="61">
        <v>125.9982</v>
      </c>
      <c r="V80" s="34">
        <v>1</v>
      </c>
      <c r="W80" s="34">
        <v>22.13</v>
      </c>
      <c r="X80" s="34">
        <v>89355</v>
      </c>
      <c r="Y80" s="34" t="s">
        <v>3215</v>
      </c>
      <c r="Z80" s="34">
        <v>106.583900877883</v>
      </c>
    </row>
    <row r="81" spans="1:26" customFormat="1" x14ac:dyDescent="0.2">
      <c r="A81" s="34">
        <v>3347</v>
      </c>
      <c r="B81" s="34" t="s">
        <v>241</v>
      </c>
      <c r="C81" s="34" t="s">
        <v>92</v>
      </c>
      <c r="D81" s="34">
        <v>0.05</v>
      </c>
      <c r="E81" s="34">
        <v>6.64</v>
      </c>
      <c r="F81" s="34">
        <v>4.95</v>
      </c>
      <c r="G81" s="34" t="s">
        <v>63</v>
      </c>
      <c r="H81" s="34" t="s">
        <v>15</v>
      </c>
      <c r="I81" s="34" t="s">
        <v>4</v>
      </c>
      <c r="J81" s="34" t="s">
        <v>102</v>
      </c>
      <c r="K81" s="34" t="s">
        <v>18</v>
      </c>
      <c r="L81" s="34" t="s">
        <v>244</v>
      </c>
      <c r="M81" s="34">
        <v>0.37</v>
      </c>
      <c r="N81" s="34" t="s">
        <v>8</v>
      </c>
      <c r="O81" s="34" t="s">
        <v>9</v>
      </c>
      <c r="P81" s="34" t="s">
        <v>99</v>
      </c>
      <c r="Q81" s="34" t="s">
        <v>243</v>
      </c>
      <c r="R81" s="34">
        <v>33411</v>
      </c>
      <c r="S81" s="36">
        <v>42010</v>
      </c>
      <c r="T81" s="36">
        <v>42012</v>
      </c>
      <c r="U81" s="61">
        <v>-92.929199999999994</v>
      </c>
      <c r="V81" s="34">
        <v>5</v>
      </c>
      <c r="W81" s="34">
        <v>34.17</v>
      </c>
      <c r="X81" s="34">
        <v>89355</v>
      </c>
      <c r="Y81" s="34" t="s">
        <v>3215</v>
      </c>
      <c r="Z81" s="34">
        <v>-124.46504278871646</v>
      </c>
    </row>
    <row r="82" spans="1:26" customFormat="1" x14ac:dyDescent="0.2">
      <c r="A82" s="34">
        <v>799</v>
      </c>
      <c r="B82" s="34" t="s">
        <v>245</v>
      </c>
      <c r="C82" s="34" t="s">
        <v>46</v>
      </c>
      <c r="D82" s="34">
        <v>0.01</v>
      </c>
      <c r="E82" s="34">
        <v>150.97999999999999</v>
      </c>
      <c r="F82" s="34">
        <v>30</v>
      </c>
      <c r="G82" s="34" t="s">
        <v>2</v>
      </c>
      <c r="H82" s="34" t="s">
        <v>15</v>
      </c>
      <c r="I82" s="34" t="s">
        <v>4</v>
      </c>
      <c r="J82" s="34" t="s">
        <v>85</v>
      </c>
      <c r="K82" s="34" t="s">
        <v>33</v>
      </c>
      <c r="L82" s="34" t="s">
        <v>246</v>
      </c>
      <c r="M82" s="34">
        <v>0.74</v>
      </c>
      <c r="N82" s="34" t="s">
        <v>8</v>
      </c>
      <c r="O82" s="34" t="s">
        <v>9</v>
      </c>
      <c r="P82" s="34" t="s">
        <v>247</v>
      </c>
      <c r="Q82" s="34" t="s">
        <v>248</v>
      </c>
      <c r="R82" s="34">
        <v>29915</v>
      </c>
      <c r="S82" s="36">
        <v>42010</v>
      </c>
      <c r="T82" s="36">
        <v>42012</v>
      </c>
      <c r="U82" s="61">
        <v>131.38200000000001</v>
      </c>
      <c r="V82" s="34">
        <v>6</v>
      </c>
      <c r="W82" s="34">
        <v>958.46</v>
      </c>
      <c r="X82" s="34">
        <v>89909</v>
      </c>
      <c r="Y82" s="34" t="s">
        <v>3215</v>
      </c>
      <c r="Z82" s="34">
        <v>2050.7295087060734</v>
      </c>
    </row>
    <row r="83" spans="1:26" customFormat="1" x14ac:dyDescent="0.2">
      <c r="A83" s="34">
        <v>799</v>
      </c>
      <c r="B83" s="34" t="s">
        <v>245</v>
      </c>
      <c r="C83" s="34" t="s">
        <v>46</v>
      </c>
      <c r="D83" s="34">
        <v>0.01</v>
      </c>
      <c r="E83" s="34">
        <v>28.28</v>
      </c>
      <c r="F83" s="34">
        <v>13.99</v>
      </c>
      <c r="G83" s="34" t="s">
        <v>63</v>
      </c>
      <c r="H83" s="34" t="s">
        <v>15</v>
      </c>
      <c r="I83" s="34" t="s">
        <v>24</v>
      </c>
      <c r="J83" s="34" t="s">
        <v>54</v>
      </c>
      <c r="K83" s="34" t="s">
        <v>120</v>
      </c>
      <c r="L83" s="34" t="s">
        <v>249</v>
      </c>
      <c r="M83" s="34">
        <v>0.57999999999999996</v>
      </c>
      <c r="N83" s="34" t="s">
        <v>8</v>
      </c>
      <c r="O83" s="34" t="s">
        <v>9</v>
      </c>
      <c r="P83" s="34" t="s">
        <v>247</v>
      </c>
      <c r="Q83" s="34" t="s">
        <v>248</v>
      </c>
      <c r="R83" s="34">
        <v>29915</v>
      </c>
      <c r="S83" s="36">
        <v>42010</v>
      </c>
      <c r="T83" s="36">
        <v>42012</v>
      </c>
      <c r="U83" s="61">
        <v>-89.292000000000002</v>
      </c>
      <c r="V83" s="34">
        <v>12</v>
      </c>
      <c r="W83" s="34">
        <v>368.84</v>
      </c>
      <c r="X83" s="34">
        <v>89909</v>
      </c>
      <c r="Y83" s="34" t="s">
        <v>3215</v>
      </c>
      <c r="Z83" s="34">
        <v>586.16940421355866</v>
      </c>
    </row>
    <row r="84" spans="1:26" customFormat="1" x14ac:dyDescent="0.2">
      <c r="A84" s="34">
        <v>799</v>
      </c>
      <c r="B84" s="34" t="s">
        <v>245</v>
      </c>
      <c r="C84" s="34" t="s">
        <v>46</v>
      </c>
      <c r="D84" s="34">
        <v>0.03</v>
      </c>
      <c r="E84" s="34">
        <v>35.99</v>
      </c>
      <c r="F84" s="34">
        <v>1.1000000000000001</v>
      </c>
      <c r="G84" s="34" t="s">
        <v>14</v>
      </c>
      <c r="H84" s="34" t="s">
        <v>15</v>
      </c>
      <c r="I84" s="34" t="s">
        <v>16</v>
      </c>
      <c r="J84" s="34" t="s">
        <v>111</v>
      </c>
      <c r="K84" s="34" t="s">
        <v>49</v>
      </c>
      <c r="L84" s="34" t="s">
        <v>250</v>
      </c>
      <c r="M84" s="34">
        <v>0.55000000000000004</v>
      </c>
      <c r="N84" s="34" t="s">
        <v>8</v>
      </c>
      <c r="O84" s="34" t="s">
        <v>9</v>
      </c>
      <c r="P84" s="34" t="s">
        <v>247</v>
      </c>
      <c r="Q84" s="34" t="s">
        <v>248</v>
      </c>
      <c r="R84" s="34">
        <v>29915</v>
      </c>
      <c r="S84" s="36">
        <v>42010</v>
      </c>
      <c r="T84" s="36">
        <v>42011</v>
      </c>
      <c r="U84" s="61">
        <v>-211.036</v>
      </c>
      <c r="V84" s="34">
        <v>1</v>
      </c>
      <c r="W84" s="34">
        <v>30.86</v>
      </c>
      <c r="X84" s="34">
        <v>89909</v>
      </c>
      <c r="Y84" s="34" t="s">
        <v>3215</v>
      </c>
      <c r="Z84" s="34">
        <v>173.44963416437352</v>
      </c>
    </row>
    <row r="85" spans="1:26" customFormat="1" x14ac:dyDescent="0.2">
      <c r="A85" s="34">
        <v>1950</v>
      </c>
      <c r="B85" s="34" t="s">
        <v>251</v>
      </c>
      <c r="C85" s="34" t="s">
        <v>46</v>
      </c>
      <c r="D85" s="34">
        <v>0.01</v>
      </c>
      <c r="E85" s="34">
        <v>6.68</v>
      </c>
      <c r="F85" s="34">
        <v>4.91</v>
      </c>
      <c r="G85" s="34" t="s">
        <v>14</v>
      </c>
      <c r="H85" s="34" t="s">
        <v>3</v>
      </c>
      <c r="I85" s="34" t="s">
        <v>24</v>
      </c>
      <c r="J85" s="34" t="s">
        <v>64</v>
      </c>
      <c r="K85" s="34" t="s">
        <v>49</v>
      </c>
      <c r="L85" s="34" t="s">
        <v>252</v>
      </c>
      <c r="M85" s="34">
        <v>0.37</v>
      </c>
      <c r="N85" s="34" t="s">
        <v>8</v>
      </c>
      <c r="O85" s="34" t="s">
        <v>35</v>
      </c>
      <c r="P85" s="34" t="s">
        <v>253</v>
      </c>
      <c r="Q85" s="34" t="s">
        <v>254</v>
      </c>
      <c r="R85" s="34">
        <v>59750</v>
      </c>
      <c r="S85" s="36">
        <v>42010</v>
      </c>
      <c r="T85" s="36">
        <v>42012</v>
      </c>
      <c r="U85" s="61">
        <v>-15.48</v>
      </c>
      <c r="V85" s="34">
        <v>7</v>
      </c>
      <c r="W85" s="34">
        <v>51.03</v>
      </c>
      <c r="X85" s="34">
        <v>90414</v>
      </c>
      <c r="Y85" s="34" t="s">
        <v>3217</v>
      </c>
      <c r="Z85" s="34">
        <v>270.67936337007274</v>
      </c>
    </row>
    <row r="86" spans="1:26" customFormat="1" x14ac:dyDescent="0.2">
      <c r="A86" s="34">
        <v>2290</v>
      </c>
      <c r="B86" s="34" t="s">
        <v>255</v>
      </c>
      <c r="C86" s="34" t="s">
        <v>46</v>
      </c>
      <c r="D86" s="34">
        <v>0</v>
      </c>
      <c r="E86" s="34">
        <v>42.98</v>
      </c>
      <c r="F86" s="34">
        <v>4.62</v>
      </c>
      <c r="G86" s="34" t="s">
        <v>14</v>
      </c>
      <c r="H86" s="34" t="s">
        <v>47</v>
      </c>
      <c r="I86" s="34" t="s">
        <v>24</v>
      </c>
      <c r="J86" s="34" t="s">
        <v>71</v>
      </c>
      <c r="K86" s="34" t="s">
        <v>49</v>
      </c>
      <c r="L86" s="34" t="s">
        <v>256</v>
      </c>
      <c r="M86" s="34">
        <v>0.56000000000000005</v>
      </c>
      <c r="N86" s="34" t="s">
        <v>8</v>
      </c>
      <c r="O86" s="34" t="s">
        <v>28</v>
      </c>
      <c r="P86" s="34" t="s">
        <v>60</v>
      </c>
      <c r="Q86" s="34" t="s">
        <v>257</v>
      </c>
      <c r="R86" s="34">
        <v>55433</v>
      </c>
      <c r="S86" s="36">
        <v>42010</v>
      </c>
      <c r="T86" s="36">
        <v>42012</v>
      </c>
      <c r="U86" s="61">
        <v>385.30290000000002</v>
      </c>
      <c r="V86" s="34">
        <v>12</v>
      </c>
      <c r="W86" s="34">
        <v>558.41</v>
      </c>
      <c r="X86" s="34">
        <v>88163</v>
      </c>
      <c r="Y86" s="34" t="s">
        <v>3216</v>
      </c>
      <c r="Z86" s="34">
        <v>990.81926266270523</v>
      </c>
    </row>
    <row r="87" spans="1:26" customFormat="1" x14ac:dyDescent="0.2">
      <c r="A87" s="34">
        <v>2290</v>
      </c>
      <c r="B87" s="34" t="s">
        <v>255</v>
      </c>
      <c r="C87" s="34" t="s">
        <v>46</v>
      </c>
      <c r="D87" s="34">
        <v>0.03</v>
      </c>
      <c r="E87" s="34">
        <v>21.78</v>
      </c>
      <c r="F87" s="34">
        <v>5.94</v>
      </c>
      <c r="G87" s="34" t="s">
        <v>14</v>
      </c>
      <c r="H87" s="34" t="s">
        <v>47</v>
      </c>
      <c r="I87" s="34" t="s">
        <v>24</v>
      </c>
      <c r="J87" s="34" t="s">
        <v>71</v>
      </c>
      <c r="K87" s="34" t="s">
        <v>120</v>
      </c>
      <c r="L87" s="34" t="s">
        <v>258</v>
      </c>
      <c r="M87" s="34">
        <v>0.5</v>
      </c>
      <c r="N87" s="34" t="s">
        <v>8</v>
      </c>
      <c r="O87" s="34" t="s">
        <v>28</v>
      </c>
      <c r="P87" s="34" t="s">
        <v>60</v>
      </c>
      <c r="Q87" s="34" t="s">
        <v>257</v>
      </c>
      <c r="R87" s="34">
        <v>55433</v>
      </c>
      <c r="S87" s="36">
        <v>42010</v>
      </c>
      <c r="T87" s="36">
        <v>42012</v>
      </c>
      <c r="U87" s="61">
        <v>187.2</v>
      </c>
      <c r="V87" s="34">
        <v>13</v>
      </c>
      <c r="W87" s="34">
        <v>290.22000000000003</v>
      </c>
      <c r="X87" s="34">
        <v>88163</v>
      </c>
      <c r="Y87" s="34" t="s">
        <v>3216</v>
      </c>
      <c r="Z87" s="34">
        <v>688.32121111075162</v>
      </c>
    </row>
    <row r="88" spans="1:26" customFormat="1" x14ac:dyDescent="0.2">
      <c r="A88" s="34">
        <v>3285</v>
      </c>
      <c r="B88" s="34" t="s">
        <v>259</v>
      </c>
      <c r="C88" s="34" t="s">
        <v>46</v>
      </c>
      <c r="D88" s="34">
        <v>0.06</v>
      </c>
      <c r="E88" s="34">
        <v>1.7</v>
      </c>
      <c r="F88" s="34">
        <v>1.99</v>
      </c>
      <c r="G88" s="34" t="s">
        <v>14</v>
      </c>
      <c r="H88" s="34" t="s">
        <v>15</v>
      </c>
      <c r="I88" s="34" t="s">
        <v>16</v>
      </c>
      <c r="J88" s="34" t="s">
        <v>17</v>
      </c>
      <c r="K88" s="34" t="s">
        <v>18</v>
      </c>
      <c r="L88" s="34" t="s">
        <v>260</v>
      </c>
      <c r="M88" s="34">
        <v>0.51</v>
      </c>
      <c r="N88" s="34" t="s">
        <v>8</v>
      </c>
      <c r="O88" s="34" t="s">
        <v>9</v>
      </c>
      <c r="P88" s="34" t="s">
        <v>218</v>
      </c>
      <c r="Q88" s="34" t="s">
        <v>261</v>
      </c>
      <c r="R88" s="34">
        <v>20170</v>
      </c>
      <c r="S88" s="36">
        <v>42010</v>
      </c>
      <c r="T88" s="36">
        <v>42011</v>
      </c>
      <c r="U88" s="61">
        <v>80.071200000000005</v>
      </c>
      <c r="V88" s="34">
        <v>7</v>
      </c>
      <c r="W88" s="34">
        <v>12.15</v>
      </c>
      <c r="X88" s="34">
        <v>90750</v>
      </c>
      <c r="Y88" s="34" t="s">
        <v>3215</v>
      </c>
      <c r="Z88" s="34">
        <v>335.64079897095115</v>
      </c>
    </row>
    <row r="89" spans="1:26" customFormat="1" x14ac:dyDescent="0.2">
      <c r="A89" s="34">
        <v>3285</v>
      </c>
      <c r="B89" s="34" t="s">
        <v>259</v>
      </c>
      <c r="C89" s="34" t="s">
        <v>46</v>
      </c>
      <c r="D89" s="34">
        <v>0.01</v>
      </c>
      <c r="E89" s="34">
        <v>30.98</v>
      </c>
      <c r="F89" s="34">
        <v>5.09</v>
      </c>
      <c r="G89" s="34" t="s">
        <v>14</v>
      </c>
      <c r="H89" s="34" t="s">
        <v>15</v>
      </c>
      <c r="I89" s="34" t="s">
        <v>24</v>
      </c>
      <c r="J89" s="34" t="s">
        <v>64</v>
      </c>
      <c r="K89" s="34" t="s">
        <v>49</v>
      </c>
      <c r="L89" s="34" t="s">
        <v>262</v>
      </c>
      <c r="M89" s="34">
        <v>0.4</v>
      </c>
      <c r="N89" s="34" t="s">
        <v>8</v>
      </c>
      <c r="O89" s="34" t="s">
        <v>9</v>
      </c>
      <c r="P89" s="34" t="s">
        <v>218</v>
      </c>
      <c r="Q89" s="34" t="s">
        <v>261</v>
      </c>
      <c r="R89" s="34">
        <v>20170</v>
      </c>
      <c r="S89" s="36">
        <v>42010</v>
      </c>
      <c r="T89" s="36">
        <v>42012</v>
      </c>
      <c r="U89" s="61">
        <v>896.40599999999995</v>
      </c>
      <c r="V89" s="34">
        <v>9</v>
      </c>
      <c r="W89" s="34">
        <v>288.42</v>
      </c>
      <c r="X89" s="34">
        <v>90750</v>
      </c>
      <c r="Y89" s="34" t="s">
        <v>3215</v>
      </c>
      <c r="Z89" s="34">
        <v>1290.6217038577261</v>
      </c>
    </row>
    <row r="90" spans="1:26" customFormat="1" x14ac:dyDescent="0.2">
      <c r="A90" s="34">
        <v>619</v>
      </c>
      <c r="B90" s="34" t="s">
        <v>263</v>
      </c>
      <c r="C90" s="34" t="s">
        <v>1</v>
      </c>
      <c r="D90" s="34">
        <v>0.03</v>
      </c>
      <c r="E90" s="34">
        <v>14.2</v>
      </c>
      <c r="F90" s="34">
        <v>5.3</v>
      </c>
      <c r="G90" s="34" t="s">
        <v>14</v>
      </c>
      <c r="H90" s="34" t="s">
        <v>15</v>
      </c>
      <c r="I90" s="34" t="s">
        <v>4</v>
      </c>
      <c r="J90" s="34" t="s">
        <v>102</v>
      </c>
      <c r="K90" s="34" t="s">
        <v>26</v>
      </c>
      <c r="L90" s="34" t="s">
        <v>264</v>
      </c>
      <c r="M90" s="34">
        <v>0.46</v>
      </c>
      <c r="N90" s="34" t="s">
        <v>8</v>
      </c>
      <c r="O90" s="34" t="s">
        <v>28</v>
      </c>
      <c r="P90" s="34" t="s">
        <v>265</v>
      </c>
      <c r="Q90" s="34" t="s">
        <v>266</v>
      </c>
      <c r="R90" s="34">
        <v>48195</v>
      </c>
      <c r="S90" s="36">
        <v>42011</v>
      </c>
      <c r="T90" s="36">
        <v>42012</v>
      </c>
      <c r="U90" s="61">
        <v>107.02</v>
      </c>
      <c r="V90" s="34">
        <v>14</v>
      </c>
      <c r="W90" s="34">
        <v>205.98</v>
      </c>
      <c r="X90" s="34">
        <v>88196</v>
      </c>
      <c r="Y90" s="34" t="s">
        <v>3216</v>
      </c>
      <c r="Z90" s="34">
        <v>561.1359754085579</v>
      </c>
    </row>
    <row r="91" spans="1:26" customFormat="1" x14ac:dyDescent="0.2">
      <c r="A91" s="34">
        <v>3</v>
      </c>
      <c r="B91" s="34" t="s">
        <v>267</v>
      </c>
      <c r="C91" s="34" t="s">
        <v>13</v>
      </c>
      <c r="D91" s="34">
        <v>0.01</v>
      </c>
      <c r="E91" s="34">
        <v>2.84</v>
      </c>
      <c r="F91" s="34">
        <v>0.93</v>
      </c>
      <c r="G91" s="34" t="s">
        <v>63</v>
      </c>
      <c r="H91" s="34" t="s">
        <v>70</v>
      </c>
      <c r="I91" s="34" t="s">
        <v>24</v>
      </c>
      <c r="J91" s="34" t="s">
        <v>25</v>
      </c>
      <c r="K91" s="34" t="s">
        <v>26</v>
      </c>
      <c r="L91" s="34" t="s">
        <v>268</v>
      </c>
      <c r="M91" s="34">
        <v>0.54</v>
      </c>
      <c r="N91" s="34" t="s">
        <v>8</v>
      </c>
      <c r="O91" s="34" t="s">
        <v>35</v>
      </c>
      <c r="P91" s="34" t="s">
        <v>42</v>
      </c>
      <c r="Q91" s="34" t="s">
        <v>269</v>
      </c>
      <c r="R91" s="34">
        <v>98221</v>
      </c>
      <c r="S91" s="36">
        <v>42011</v>
      </c>
      <c r="T91" s="36">
        <v>42012</v>
      </c>
      <c r="U91" s="61">
        <v>4.5599999999999996</v>
      </c>
      <c r="V91" s="34">
        <v>4</v>
      </c>
      <c r="W91" s="34">
        <v>13.01</v>
      </c>
      <c r="X91" s="34">
        <v>88522</v>
      </c>
      <c r="Y91" s="34" t="s">
        <v>3217</v>
      </c>
      <c r="Z91" s="34">
        <v>33.769145168792107</v>
      </c>
    </row>
    <row r="92" spans="1:26" customFormat="1" x14ac:dyDescent="0.2">
      <c r="A92" s="34">
        <v>651</v>
      </c>
      <c r="B92" s="34" t="s">
        <v>270</v>
      </c>
      <c r="C92" s="34" t="s">
        <v>13</v>
      </c>
      <c r="D92" s="34">
        <v>0.08</v>
      </c>
      <c r="E92" s="34">
        <v>15.99</v>
      </c>
      <c r="F92" s="34">
        <v>13.18</v>
      </c>
      <c r="G92" s="34" t="s">
        <v>14</v>
      </c>
      <c r="H92" s="34" t="s">
        <v>15</v>
      </c>
      <c r="I92" s="34" t="s">
        <v>24</v>
      </c>
      <c r="J92" s="34" t="s">
        <v>48</v>
      </c>
      <c r="K92" s="34" t="s">
        <v>49</v>
      </c>
      <c r="L92" s="34" t="s">
        <v>271</v>
      </c>
      <c r="M92" s="34">
        <v>0.37</v>
      </c>
      <c r="N92" s="34" t="s">
        <v>8</v>
      </c>
      <c r="O92" s="34" t="s">
        <v>35</v>
      </c>
      <c r="P92" s="34" t="s">
        <v>272</v>
      </c>
      <c r="Q92" s="34" t="s">
        <v>273</v>
      </c>
      <c r="R92" s="34">
        <v>89115</v>
      </c>
      <c r="S92" s="36">
        <v>42011</v>
      </c>
      <c r="T92" s="36">
        <v>42012</v>
      </c>
      <c r="U92" s="61">
        <v>-246.92616000000001</v>
      </c>
      <c r="V92" s="34">
        <v>12</v>
      </c>
      <c r="W92" s="34">
        <v>192.33</v>
      </c>
      <c r="X92" s="34">
        <v>91575</v>
      </c>
      <c r="Y92" s="34" t="s">
        <v>3217</v>
      </c>
      <c r="Z92" s="34">
        <v>21.744249609910121</v>
      </c>
    </row>
    <row r="93" spans="1:26" customFormat="1" x14ac:dyDescent="0.2">
      <c r="A93" s="34">
        <v>2630</v>
      </c>
      <c r="B93" s="34" t="s">
        <v>181</v>
      </c>
      <c r="C93" s="34" t="s">
        <v>13</v>
      </c>
      <c r="D93" s="34">
        <v>7.0000000000000007E-2</v>
      </c>
      <c r="E93" s="34">
        <v>65.989999999999995</v>
      </c>
      <c r="F93" s="34">
        <v>5.99</v>
      </c>
      <c r="G93" s="34" t="s">
        <v>14</v>
      </c>
      <c r="H93" s="34" t="s">
        <v>3</v>
      </c>
      <c r="I93" s="34" t="s">
        <v>16</v>
      </c>
      <c r="J93" s="34" t="s">
        <v>111</v>
      </c>
      <c r="K93" s="34" t="s">
        <v>49</v>
      </c>
      <c r="L93" s="34" t="s">
        <v>274</v>
      </c>
      <c r="M93" s="34">
        <v>0.57999999999999996</v>
      </c>
      <c r="N93" s="34" t="s">
        <v>8</v>
      </c>
      <c r="O93" s="34" t="s">
        <v>28</v>
      </c>
      <c r="P93" s="34" t="s">
        <v>183</v>
      </c>
      <c r="Q93" s="34" t="s">
        <v>184</v>
      </c>
      <c r="R93" s="34">
        <v>73071</v>
      </c>
      <c r="S93" s="36">
        <v>42011</v>
      </c>
      <c r="T93" s="36">
        <v>42012</v>
      </c>
      <c r="U93" s="61">
        <v>-139.18256</v>
      </c>
      <c r="V93" s="34">
        <v>3</v>
      </c>
      <c r="W93" s="34">
        <v>165.71</v>
      </c>
      <c r="X93" s="34">
        <v>85915</v>
      </c>
      <c r="Y93" s="34" t="s">
        <v>3216</v>
      </c>
      <c r="Z93" s="34">
        <v>291.06450129207991</v>
      </c>
    </row>
    <row r="94" spans="1:26" customFormat="1" x14ac:dyDescent="0.2">
      <c r="A94" s="34">
        <v>1781</v>
      </c>
      <c r="B94" s="34" t="s">
        <v>275</v>
      </c>
      <c r="C94" s="34" t="s">
        <v>23</v>
      </c>
      <c r="D94" s="34">
        <v>0.03</v>
      </c>
      <c r="E94" s="34">
        <v>5.08</v>
      </c>
      <c r="F94" s="34">
        <v>2.0299999999999998</v>
      </c>
      <c r="G94" s="34" t="s">
        <v>14</v>
      </c>
      <c r="H94" s="34" t="s">
        <v>47</v>
      </c>
      <c r="I94" s="34" t="s">
        <v>4</v>
      </c>
      <c r="J94" s="34" t="s">
        <v>102</v>
      </c>
      <c r="K94" s="34" t="s">
        <v>26</v>
      </c>
      <c r="L94" s="34" t="s">
        <v>276</v>
      </c>
      <c r="M94" s="34">
        <v>0.51</v>
      </c>
      <c r="N94" s="34" t="s">
        <v>8</v>
      </c>
      <c r="O94" s="34" t="s">
        <v>35</v>
      </c>
      <c r="P94" s="34" t="s">
        <v>66</v>
      </c>
      <c r="Q94" s="34" t="s">
        <v>277</v>
      </c>
      <c r="R94" s="34">
        <v>94070</v>
      </c>
      <c r="S94" s="36">
        <v>42011</v>
      </c>
      <c r="T94" s="36">
        <v>42016</v>
      </c>
      <c r="U94" s="61">
        <v>15.1524</v>
      </c>
      <c r="V94" s="34">
        <v>4</v>
      </c>
      <c r="W94" s="34">
        <v>21.96</v>
      </c>
      <c r="X94" s="34">
        <v>89858</v>
      </c>
      <c r="Y94" s="34" t="s">
        <v>3217</v>
      </c>
      <c r="Z94" s="34">
        <v>238.7971225865825</v>
      </c>
    </row>
    <row r="95" spans="1:26" customFormat="1" x14ac:dyDescent="0.2">
      <c r="A95" s="34">
        <v>3123</v>
      </c>
      <c r="B95" s="34" t="s">
        <v>278</v>
      </c>
      <c r="C95" s="34" t="s">
        <v>23</v>
      </c>
      <c r="D95" s="34">
        <v>0.02</v>
      </c>
      <c r="E95" s="34">
        <v>7.1</v>
      </c>
      <c r="F95" s="34">
        <v>6.05</v>
      </c>
      <c r="G95" s="34" t="s">
        <v>14</v>
      </c>
      <c r="H95" s="34" t="s">
        <v>47</v>
      </c>
      <c r="I95" s="34" t="s">
        <v>24</v>
      </c>
      <c r="J95" s="34" t="s">
        <v>48</v>
      </c>
      <c r="K95" s="34" t="s">
        <v>49</v>
      </c>
      <c r="L95" s="34" t="s">
        <v>227</v>
      </c>
      <c r="M95" s="34">
        <v>0.39</v>
      </c>
      <c r="N95" s="34" t="s">
        <v>8</v>
      </c>
      <c r="O95" s="34" t="s">
        <v>28</v>
      </c>
      <c r="P95" s="34" t="s">
        <v>79</v>
      </c>
      <c r="Q95" s="34" t="s">
        <v>279</v>
      </c>
      <c r="R95" s="34">
        <v>60160</v>
      </c>
      <c r="S95" s="36">
        <v>42011</v>
      </c>
      <c r="T95" s="36">
        <v>42013</v>
      </c>
      <c r="U95" s="61">
        <v>-48.875</v>
      </c>
      <c r="V95" s="34">
        <v>8</v>
      </c>
      <c r="W95" s="34">
        <v>61.5</v>
      </c>
      <c r="X95" s="34">
        <v>87287</v>
      </c>
      <c r="Y95" s="34" t="s">
        <v>3216</v>
      </c>
      <c r="Z95" s="34">
        <v>197.53692535742098</v>
      </c>
    </row>
    <row r="96" spans="1:26" customFormat="1" x14ac:dyDescent="0.2">
      <c r="A96" s="34">
        <v>3303</v>
      </c>
      <c r="B96" s="34" t="s">
        <v>280</v>
      </c>
      <c r="C96" s="34" t="s">
        <v>23</v>
      </c>
      <c r="D96" s="34">
        <v>0.04</v>
      </c>
      <c r="E96" s="34">
        <v>33.89</v>
      </c>
      <c r="F96" s="34">
        <v>5.0999999999999996</v>
      </c>
      <c r="G96" s="34" t="s">
        <v>14</v>
      </c>
      <c r="H96" s="34" t="s">
        <v>47</v>
      </c>
      <c r="I96" s="34" t="s">
        <v>24</v>
      </c>
      <c r="J96" s="34" t="s">
        <v>54</v>
      </c>
      <c r="K96" s="34" t="s">
        <v>49</v>
      </c>
      <c r="L96" s="34" t="s">
        <v>281</v>
      </c>
      <c r="M96" s="34">
        <v>0.6</v>
      </c>
      <c r="N96" s="34" t="s">
        <v>8</v>
      </c>
      <c r="O96" s="34" t="s">
        <v>9</v>
      </c>
      <c r="P96" s="34" t="s">
        <v>99</v>
      </c>
      <c r="Q96" s="34" t="s">
        <v>282</v>
      </c>
      <c r="R96" s="34">
        <v>33461</v>
      </c>
      <c r="S96" s="36">
        <v>42011</v>
      </c>
      <c r="T96" s="36">
        <v>42016</v>
      </c>
      <c r="U96" s="61">
        <v>68.676000000000002</v>
      </c>
      <c r="V96" s="34">
        <v>6</v>
      </c>
      <c r="W96" s="34">
        <v>200.64</v>
      </c>
      <c r="X96" s="34">
        <v>87795</v>
      </c>
      <c r="Y96" s="34" t="s">
        <v>3215</v>
      </c>
      <c r="Z96" s="34">
        <v>536.9244028428775</v>
      </c>
    </row>
    <row r="97" spans="1:26" customFormat="1" x14ac:dyDescent="0.2">
      <c r="A97" s="34">
        <v>1367</v>
      </c>
      <c r="B97" s="34" t="s">
        <v>283</v>
      </c>
      <c r="C97" s="34" t="s">
        <v>92</v>
      </c>
      <c r="D97" s="34">
        <v>0.03</v>
      </c>
      <c r="E97" s="34">
        <v>73.98</v>
      </c>
      <c r="F97" s="34">
        <v>14.52</v>
      </c>
      <c r="G97" s="34" t="s">
        <v>14</v>
      </c>
      <c r="H97" s="34" t="s">
        <v>15</v>
      </c>
      <c r="I97" s="34" t="s">
        <v>16</v>
      </c>
      <c r="J97" s="34" t="s">
        <v>17</v>
      </c>
      <c r="K97" s="34" t="s">
        <v>49</v>
      </c>
      <c r="L97" s="34" t="s">
        <v>284</v>
      </c>
      <c r="M97" s="34">
        <v>0.65</v>
      </c>
      <c r="N97" s="34" t="s">
        <v>8</v>
      </c>
      <c r="O97" s="34" t="s">
        <v>28</v>
      </c>
      <c r="P97" s="34" t="s">
        <v>163</v>
      </c>
      <c r="Q97" s="34" t="s">
        <v>285</v>
      </c>
      <c r="R97" s="34">
        <v>79424</v>
      </c>
      <c r="S97" s="36">
        <v>42011</v>
      </c>
      <c r="T97" s="36">
        <v>42014</v>
      </c>
      <c r="U97" s="61">
        <v>-326.23160000000001</v>
      </c>
      <c r="V97" s="34">
        <v>1</v>
      </c>
      <c r="W97" s="34">
        <v>79.02</v>
      </c>
      <c r="X97" s="34">
        <v>90513</v>
      </c>
      <c r="Y97" s="34" t="s">
        <v>3216</v>
      </c>
      <c r="Z97" s="34">
        <v>440.28802169280203</v>
      </c>
    </row>
    <row r="98" spans="1:26" customFormat="1" x14ac:dyDescent="0.2">
      <c r="A98" s="34">
        <v>1606</v>
      </c>
      <c r="B98" s="34" t="s">
        <v>286</v>
      </c>
      <c r="C98" s="34" t="s">
        <v>92</v>
      </c>
      <c r="D98" s="34">
        <v>0.05</v>
      </c>
      <c r="E98" s="34">
        <v>1.98</v>
      </c>
      <c r="F98" s="34">
        <v>4.7699999999999996</v>
      </c>
      <c r="G98" s="34" t="s">
        <v>14</v>
      </c>
      <c r="H98" s="34" t="s">
        <v>47</v>
      </c>
      <c r="I98" s="34" t="s">
        <v>24</v>
      </c>
      <c r="J98" s="34" t="s">
        <v>48</v>
      </c>
      <c r="K98" s="34" t="s">
        <v>49</v>
      </c>
      <c r="L98" s="34" t="s">
        <v>287</v>
      </c>
      <c r="M98" s="34">
        <v>0.4</v>
      </c>
      <c r="N98" s="34" t="s">
        <v>8</v>
      </c>
      <c r="O98" s="34" t="s">
        <v>87</v>
      </c>
      <c r="P98" s="34" t="s">
        <v>88</v>
      </c>
      <c r="Q98" s="34" t="s">
        <v>288</v>
      </c>
      <c r="R98" s="34">
        <v>11010</v>
      </c>
      <c r="S98" s="36">
        <v>42011</v>
      </c>
      <c r="T98" s="36">
        <v>42012</v>
      </c>
      <c r="U98" s="61">
        <v>-14.359819999999999</v>
      </c>
      <c r="V98" s="34">
        <v>1</v>
      </c>
      <c r="W98" s="34">
        <v>3.53</v>
      </c>
      <c r="X98" s="34">
        <v>87993</v>
      </c>
      <c r="Y98" s="34" t="s">
        <v>3218</v>
      </c>
      <c r="Z98" s="34">
        <v>102.94260228770489</v>
      </c>
    </row>
    <row r="99" spans="1:26" customFormat="1" x14ac:dyDescent="0.2">
      <c r="A99" s="34">
        <v>1606</v>
      </c>
      <c r="B99" s="34" t="s">
        <v>286</v>
      </c>
      <c r="C99" s="34" t="s">
        <v>92</v>
      </c>
      <c r="D99" s="34">
        <v>7.0000000000000007E-2</v>
      </c>
      <c r="E99" s="34">
        <v>699.99</v>
      </c>
      <c r="F99" s="34">
        <v>24.49</v>
      </c>
      <c r="G99" s="34" t="s">
        <v>63</v>
      </c>
      <c r="H99" s="34" t="s">
        <v>47</v>
      </c>
      <c r="I99" s="34" t="s">
        <v>16</v>
      </c>
      <c r="J99" s="34" t="s">
        <v>39</v>
      </c>
      <c r="K99" s="34" t="s">
        <v>40</v>
      </c>
      <c r="L99" s="34" t="s">
        <v>289</v>
      </c>
      <c r="M99" s="34">
        <v>0.41</v>
      </c>
      <c r="N99" s="34" t="s">
        <v>8</v>
      </c>
      <c r="O99" s="34" t="s">
        <v>87</v>
      </c>
      <c r="P99" s="34" t="s">
        <v>88</v>
      </c>
      <c r="Q99" s="34" t="s">
        <v>288</v>
      </c>
      <c r="R99" s="34">
        <v>11010</v>
      </c>
      <c r="S99" s="36">
        <v>42011</v>
      </c>
      <c r="T99" s="36">
        <v>42012</v>
      </c>
      <c r="U99" s="61">
        <v>-2870.2775999999999</v>
      </c>
      <c r="V99" s="34">
        <v>1</v>
      </c>
      <c r="W99" s="34">
        <v>706.56</v>
      </c>
      <c r="X99" s="34">
        <v>87993</v>
      </c>
      <c r="Y99" s="34" t="s">
        <v>3218</v>
      </c>
      <c r="Z99" s="34">
        <v>-176.67570596133413</v>
      </c>
    </row>
    <row r="100" spans="1:26" customFormat="1" x14ac:dyDescent="0.2">
      <c r="A100" s="34">
        <v>1606</v>
      </c>
      <c r="B100" s="34" t="s">
        <v>286</v>
      </c>
      <c r="C100" s="34" t="s">
        <v>92</v>
      </c>
      <c r="D100" s="34">
        <v>7.0000000000000007E-2</v>
      </c>
      <c r="E100" s="34">
        <v>3174.835</v>
      </c>
      <c r="F100" s="34">
        <v>24.49</v>
      </c>
      <c r="G100" s="34" t="s">
        <v>14</v>
      </c>
      <c r="H100" s="34" t="s">
        <v>47</v>
      </c>
      <c r="I100" s="34" t="s">
        <v>16</v>
      </c>
      <c r="J100" s="34" t="s">
        <v>32</v>
      </c>
      <c r="K100" s="34" t="s">
        <v>40</v>
      </c>
      <c r="L100" s="34" t="s">
        <v>290</v>
      </c>
      <c r="M100" s="34">
        <v>0.39</v>
      </c>
      <c r="N100" s="34" t="s">
        <v>8</v>
      </c>
      <c r="O100" s="34" t="s">
        <v>87</v>
      </c>
      <c r="P100" s="34" t="s">
        <v>88</v>
      </c>
      <c r="Q100" s="34" t="s">
        <v>288</v>
      </c>
      <c r="R100" s="34">
        <v>11010</v>
      </c>
      <c r="S100" s="36">
        <v>42011</v>
      </c>
      <c r="T100" s="36">
        <v>42012</v>
      </c>
      <c r="U100" s="61">
        <v>77.983599999999996</v>
      </c>
      <c r="V100" s="34">
        <v>2</v>
      </c>
      <c r="W100" s="34">
        <v>13121.07</v>
      </c>
      <c r="X100" s="34">
        <v>87993</v>
      </c>
      <c r="Y100" s="34" t="s">
        <v>3218</v>
      </c>
      <c r="Z100" s="34">
        <v>21967.212971144159</v>
      </c>
    </row>
    <row r="101" spans="1:26" customFormat="1" x14ac:dyDescent="0.2">
      <c r="A101" s="34">
        <v>3076</v>
      </c>
      <c r="B101" s="34" t="s">
        <v>291</v>
      </c>
      <c r="C101" s="34" t="s">
        <v>92</v>
      </c>
      <c r="D101" s="34">
        <v>0</v>
      </c>
      <c r="E101" s="34">
        <v>137.47999999999999</v>
      </c>
      <c r="F101" s="34">
        <v>32.18</v>
      </c>
      <c r="G101" s="34" t="s">
        <v>2</v>
      </c>
      <c r="H101" s="34" t="s">
        <v>3</v>
      </c>
      <c r="I101" s="34" t="s">
        <v>4</v>
      </c>
      <c r="J101" s="34" t="s">
        <v>93</v>
      </c>
      <c r="K101" s="34" t="s">
        <v>6</v>
      </c>
      <c r="L101" s="34" t="s">
        <v>292</v>
      </c>
      <c r="M101" s="34">
        <v>0.78</v>
      </c>
      <c r="N101" s="34" t="s">
        <v>8</v>
      </c>
      <c r="O101" s="34" t="s">
        <v>87</v>
      </c>
      <c r="P101" s="34" t="s">
        <v>293</v>
      </c>
      <c r="Q101" s="34" t="s">
        <v>294</v>
      </c>
      <c r="R101" s="34">
        <v>44224</v>
      </c>
      <c r="S101" s="36">
        <v>42011</v>
      </c>
      <c r="T101" s="36">
        <v>42012</v>
      </c>
      <c r="U101" s="61">
        <v>-203.27</v>
      </c>
      <c r="V101" s="34">
        <v>2</v>
      </c>
      <c r="W101" s="34">
        <v>296.75</v>
      </c>
      <c r="X101" s="34">
        <v>88241</v>
      </c>
      <c r="Y101" s="34" t="s">
        <v>3218</v>
      </c>
      <c r="Z101" s="34">
        <v>1597.4819491121732</v>
      </c>
    </row>
    <row r="102" spans="1:26" customFormat="1" x14ac:dyDescent="0.2">
      <c r="A102" s="34">
        <v>3079</v>
      </c>
      <c r="B102" s="34" t="s">
        <v>295</v>
      </c>
      <c r="C102" s="34" t="s">
        <v>92</v>
      </c>
      <c r="D102" s="34">
        <v>0</v>
      </c>
      <c r="E102" s="34">
        <v>137.47999999999999</v>
      </c>
      <c r="F102" s="34">
        <v>32.18</v>
      </c>
      <c r="G102" s="34" t="s">
        <v>2</v>
      </c>
      <c r="H102" s="34" t="s">
        <v>3</v>
      </c>
      <c r="I102" s="34" t="s">
        <v>4</v>
      </c>
      <c r="J102" s="34" t="s">
        <v>93</v>
      </c>
      <c r="K102" s="34" t="s">
        <v>6</v>
      </c>
      <c r="L102" s="34" t="s">
        <v>292</v>
      </c>
      <c r="M102" s="34">
        <v>0.78</v>
      </c>
      <c r="N102" s="34" t="s">
        <v>8</v>
      </c>
      <c r="O102" s="34" t="s">
        <v>87</v>
      </c>
      <c r="P102" s="34" t="s">
        <v>296</v>
      </c>
      <c r="Q102" s="34" t="s">
        <v>297</v>
      </c>
      <c r="R102" s="34">
        <v>19112</v>
      </c>
      <c r="S102" s="36">
        <v>42011</v>
      </c>
      <c r="T102" s="36">
        <v>42012</v>
      </c>
      <c r="U102" s="61">
        <v>-203.27</v>
      </c>
      <c r="V102" s="34">
        <v>10</v>
      </c>
      <c r="W102" s="34">
        <v>1483.76</v>
      </c>
      <c r="X102" s="34">
        <v>12480</v>
      </c>
      <c r="Y102" s="34" t="s">
        <v>3218</v>
      </c>
      <c r="Z102" s="34">
        <v>1597.4819491121732</v>
      </c>
    </row>
    <row r="103" spans="1:26" customFormat="1" x14ac:dyDescent="0.2">
      <c r="A103" s="34">
        <v>2868</v>
      </c>
      <c r="B103" s="34" t="s">
        <v>298</v>
      </c>
      <c r="C103" s="34" t="s">
        <v>13</v>
      </c>
      <c r="D103" s="34">
        <v>0.03</v>
      </c>
      <c r="E103" s="34">
        <v>896.99</v>
      </c>
      <c r="F103" s="34">
        <v>19.989999999999998</v>
      </c>
      <c r="G103" s="34" t="s">
        <v>14</v>
      </c>
      <c r="H103" s="34" t="s">
        <v>70</v>
      </c>
      <c r="I103" s="34" t="s">
        <v>24</v>
      </c>
      <c r="J103" s="34" t="s">
        <v>48</v>
      </c>
      <c r="K103" s="34" t="s">
        <v>49</v>
      </c>
      <c r="L103" s="34" t="s">
        <v>299</v>
      </c>
      <c r="M103" s="34">
        <v>0.38</v>
      </c>
      <c r="N103" s="34" t="s">
        <v>8</v>
      </c>
      <c r="O103" s="34" t="s">
        <v>35</v>
      </c>
      <c r="P103" s="34" t="s">
        <v>42</v>
      </c>
      <c r="Q103" s="34" t="s">
        <v>300</v>
      </c>
      <c r="R103" s="34">
        <v>98026</v>
      </c>
      <c r="S103" s="36">
        <v>42012</v>
      </c>
      <c r="T103" s="36">
        <v>42014</v>
      </c>
      <c r="U103" s="61">
        <v>3602.1311999999998</v>
      </c>
      <c r="V103" s="34">
        <v>6</v>
      </c>
      <c r="W103" s="34">
        <v>5220.4799999999996</v>
      </c>
      <c r="X103" s="34">
        <v>85826</v>
      </c>
      <c r="Y103" s="34" t="s">
        <v>3217</v>
      </c>
      <c r="Z103" s="34">
        <v>6982.1191604509431</v>
      </c>
    </row>
    <row r="104" spans="1:26" customFormat="1" x14ac:dyDescent="0.2">
      <c r="A104" s="34">
        <v>2908</v>
      </c>
      <c r="B104" s="34" t="s">
        <v>301</v>
      </c>
      <c r="C104" s="34" t="s">
        <v>13</v>
      </c>
      <c r="D104" s="34">
        <v>7.0000000000000007E-2</v>
      </c>
      <c r="E104" s="34">
        <v>4.13</v>
      </c>
      <c r="F104" s="34">
        <v>0.99</v>
      </c>
      <c r="G104" s="34" t="s">
        <v>14</v>
      </c>
      <c r="H104" s="34" t="s">
        <v>47</v>
      </c>
      <c r="I104" s="34" t="s">
        <v>24</v>
      </c>
      <c r="J104" s="34" t="s">
        <v>128</v>
      </c>
      <c r="K104" s="34" t="s">
        <v>49</v>
      </c>
      <c r="L104" s="34" t="s">
        <v>302</v>
      </c>
      <c r="M104" s="34">
        <v>0.39</v>
      </c>
      <c r="N104" s="34" t="s">
        <v>8</v>
      </c>
      <c r="O104" s="34" t="s">
        <v>87</v>
      </c>
      <c r="P104" s="34" t="s">
        <v>293</v>
      </c>
      <c r="Q104" s="34" t="s">
        <v>303</v>
      </c>
      <c r="R104" s="34">
        <v>44125</v>
      </c>
      <c r="S104" s="36">
        <v>42012</v>
      </c>
      <c r="T104" s="36">
        <v>42012</v>
      </c>
      <c r="U104" s="61">
        <v>10.959199999999999</v>
      </c>
      <c r="V104" s="34">
        <v>4</v>
      </c>
      <c r="W104" s="34">
        <v>16.07</v>
      </c>
      <c r="X104" s="34">
        <v>88156</v>
      </c>
      <c r="Y104" s="34" t="s">
        <v>3218</v>
      </c>
      <c r="Z104" s="34">
        <v>-5.6506634500083415</v>
      </c>
    </row>
    <row r="105" spans="1:26" customFormat="1" x14ac:dyDescent="0.2">
      <c r="A105" s="34">
        <v>2908</v>
      </c>
      <c r="B105" s="34" t="s">
        <v>301</v>
      </c>
      <c r="C105" s="34" t="s">
        <v>13</v>
      </c>
      <c r="D105" s="34">
        <v>0.03</v>
      </c>
      <c r="E105" s="34">
        <v>22.72</v>
      </c>
      <c r="F105" s="34">
        <v>8.99</v>
      </c>
      <c r="G105" s="34" t="s">
        <v>14</v>
      </c>
      <c r="H105" s="34" t="s">
        <v>47</v>
      </c>
      <c r="I105" s="34" t="s">
        <v>4</v>
      </c>
      <c r="J105" s="34" t="s">
        <v>102</v>
      </c>
      <c r="K105" s="34" t="s">
        <v>18</v>
      </c>
      <c r="L105" s="34" t="s">
        <v>304</v>
      </c>
      <c r="M105" s="34">
        <v>0.44</v>
      </c>
      <c r="N105" s="34" t="s">
        <v>8</v>
      </c>
      <c r="O105" s="34" t="s">
        <v>87</v>
      </c>
      <c r="P105" s="34" t="s">
        <v>293</v>
      </c>
      <c r="Q105" s="34" t="s">
        <v>303</v>
      </c>
      <c r="R105" s="34">
        <v>44125</v>
      </c>
      <c r="S105" s="36">
        <v>42012</v>
      </c>
      <c r="T105" s="36">
        <v>42012</v>
      </c>
      <c r="U105" s="61">
        <v>17.429400000000001</v>
      </c>
      <c r="V105" s="34">
        <v>1</v>
      </c>
      <c r="W105" s="34">
        <v>25.26</v>
      </c>
      <c r="X105" s="34">
        <v>88156</v>
      </c>
      <c r="Y105" s="34" t="s">
        <v>3218</v>
      </c>
      <c r="Z105" s="34">
        <v>348.32823232483349</v>
      </c>
    </row>
    <row r="106" spans="1:26" customFormat="1" x14ac:dyDescent="0.2">
      <c r="A106" s="34">
        <v>2508</v>
      </c>
      <c r="B106" s="34" t="s">
        <v>305</v>
      </c>
      <c r="C106" s="34" t="s">
        <v>23</v>
      </c>
      <c r="D106" s="34">
        <v>0.02</v>
      </c>
      <c r="E106" s="34">
        <v>5.81</v>
      </c>
      <c r="F106" s="34">
        <v>8.49</v>
      </c>
      <c r="G106" s="34" t="s">
        <v>14</v>
      </c>
      <c r="H106" s="34" t="s">
        <v>47</v>
      </c>
      <c r="I106" s="34" t="s">
        <v>24</v>
      </c>
      <c r="J106" s="34" t="s">
        <v>48</v>
      </c>
      <c r="K106" s="34" t="s">
        <v>49</v>
      </c>
      <c r="L106" s="34" t="s">
        <v>306</v>
      </c>
      <c r="M106" s="34">
        <v>0.39</v>
      </c>
      <c r="N106" s="34" t="s">
        <v>8</v>
      </c>
      <c r="O106" s="34" t="s">
        <v>87</v>
      </c>
      <c r="P106" s="34" t="s">
        <v>307</v>
      </c>
      <c r="Q106" s="34" t="s">
        <v>308</v>
      </c>
      <c r="R106" s="34">
        <v>4073</v>
      </c>
      <c r="S106" s="36">
        <v>42012</v>
      </c>
      <c r="T106" s="36">
        <v>42016</v>
      </c>
      <c r="U106" s="61">
        <v>-137.494</v>
      </c>
      <c r="V106" s="34">
        <v>7</v>
      </c>
      <c r="W106" s="34">
        <v>42.44</v>
      </c>
      <c r="X106" s="34">
        <v>87031</v>
      </c>
      <c r="Y106" s="34" t="s">
        <v>3218</v>
      </c>
      <c r="Z106" s="34">
        <v>170.18699533947066</v>
      </c>
    </row>
    <row r="107" spans="1:26" customFormat="1" x14ac:dyDescent="0.2">
      <c r="A107" s="34">
        <v>2099</v>
      </c>
      <c r="B107" s="34" t="s">
        <v>309</v>
      </c>
      <c r="C107" s="34" t="s">
        <v>46</v>
      </c>
      <c r="D107" s="34">
        <v>7.0000000000000007E-2</v>
      </c>
      <c r="E107" s="34">
        <v>14.56</v>
      </c>
      <c r="F107" s="34">
        <v>3.5</v>
      </c>
      <c r="G107" s="34" t="s">
        <v>14</v>
      </c>
      <c r="H107" s="34" t="s">
        <v>47</v>
      </c>
      <c r="I107" s="34" t="s">
        <v>24</v>
      </c>
      <c r="J107" s="34" t="s">
        <v>71</v>
      </c>
      <c r="K107" s="34" t="s">
        <v>49</v>
      </c>
      <c r="L107" s="34" t="s">
        <v>310</v>
      </c>
      <c r="M107" s="34">
        <v>0.57999999999999996</v>
      </c>
      <c r="N107" s="34" t="s">
        <v>8</v>
      </c>
      <c r="O107" s="34" t="s">
        <v>9</v>
      </c>
      <c r="P107" s="34" t="s">
        <v>247</v>
      </c>
      <c r="Q107" s="34" t="s">
        <v>311</v>
      </c>
      <c r="R107" s="34">
        <v>29577</v>
      </c>
      <c r="S107" s="36">
        <v>42012</v>
      </c>
      <c r="T107" s="36">
        <v>42013</v>
      </c>
      <c r="U107" s="61">
        <v>-45.527999999999999</v>
      </c>
      <c r="V107" s="34">
        <v>6</v>
      </c>
      <c r="W107" s="34">
        <v>84.59</v>
      </c>
      <c r="X107" s="34">
        <v>87888</v>
      </c>
      <c r="Y107" s="34" t="s">
        <v>3215</v>
      </c>
      <c r="Z107" s="34">
        <v>400.0013757980185</v>
      </c>
    </row>
    <row r="108" spans="1:26" customFormat="1" x14ac:dyDescent="0.2">
      <c r="A108" s="34">
        <v>806</v>
      </c>
      <c r="B108" s="34" t="s">
        <v>312</v>
      </c>
      <c r="C108" s="34" t="s">
        <v>1</v>
      </c>
      <c r="D108" s="34">
        <v>0.06</v>
      </c>
      <c r="E108" s="34">
        <v>179.99</v>
      </c>
      <c r="F108" s="34">
        <v>13.99</v>
      </c>
      <c r="G108" s="34" t="s">
        <v>63</v>
      </c>
      <c r="H108" s="34" t="s">
        <v>3</v>
      </c>
      <c r="I108" s="34" t="s">
        <v>16</v>
      </c>
      <c r="J108" s="34" t="s">
        <v>111</v>
      </c>
      <c r="K108" s="34" t="s">
        <v>120</v>
      </c>
      <c r="L108" s="34" t="s">
        <v>313</v>
      </c>
      <c r="M108" s="34">
        <v>0.56999999999999995</v>
      </c>
      <c r="N108" s="34" t="s">
        <v>8</v>
      </c>
      <c r="O108" s="34" t="s">
        <v>9</v>
      </c>
      <c r="P108" s="34" t="s">
        <v>99</v>
      </c>
      <c r="Q108" s="34" t="s">
        <v>104</v>
      </c>
      <c r="R108" s="34">
        <v>33132</v>
      </c>
      <c r="S108" s="36">
        <v>42013</v>
      </c>
      <c r="T108" s="36">
        <v>42015</v>
      </c>
      <c r="U108" s="61">
        <v>1220.03784</v>
      </c>
      <c r="V108" s="34">
        <v>54</v>
      </c>
      <c r="W108" s="34">
        <v>8332.91</v>
      </c>
      <c r="X108" s="34">
        <v>40547</v>
      </c>
      <c r="Y108" s="34" t="s">
        <v>3215</v>
      </c>
      <c r="Z108" s="34">
        <v>2469.8182808526781</v>
      </c>
    </row>
    <row r="109" spans="1:26" customFormat="1" x14ac:dyDescent="0.2">
      <c r="A109" s="34">
        <v>1527</v>
      </c>
      <c r="B109" s="34" t="s">
        <v>314</v>
      </c>
      <c r="C109" s="34" t="s">
        <v>1</v>
      </c>
      <c r="D109" s="34">
        <v>0.03</v>
      </c>
      <c r="E109" s="34">
        <v>30.98</v>
      </c>
      <c r="F109" s="34">
        <v>8.99</v>
      </c>
      <c r="G109" s="34" t="s">
        <v>63</v>
      </c>
      <c r="H109" s="34" t="s">
        <v>3</v>
      </c>
      <c r="I109" s="34" t="s">
        <v>24</v>
      </c>
      <c r="J109" s="34" t="s">
        <v>25</v>
      </c>
      <c r="K109" s="34" t="s">
        <v>18</v>
      </c>
      <c r="L109" s="34" t="s">
        <v>315</v>
      </c>
      <c r="M109" s="34">
        <v>0.57999999999999996</v>
      </c>
      <c r="N109" s="34" t="s">
        <v>8</v>
      </c>
      <c r="O109" s="34" t="s">
        <v>9</v>
      </c>
      <c r="P109" s="34" t="s">
        <v>140</v>
      </c>
      <c r="Q109" s="34" t="s">
        <v>316</v>
      </c>
      <c r="R109" s="34">
        <v>35601</v>
      </c>
      <c r="S109" s="36">
        <v>42013</v>
      </c>
      <c r="T109" s="36">
        <v>42015</v>
      </c>
      <c r="U109" s="61">
        <v>0.51</v>
      </c>
      <c r="V109" s="34">
        <v>5</v>
      </c>
      <c r="W109" s="34">
        <v>162.38999999999999</v>
      </c>
      <c r="X109" s="34">
        <v>86813</v>
      </c>
      <c r="Y109" s="34" t="s">
        <v>3215</v>
      </c>
      <c r="Z109" s="34">
        <v>644.05618800705122</v>
      </c>
    </row>
    <row r="110" spans="1:26" customFormat="1" x14ac:dyDescent="0.2">
      <c r="A110" s="34">
        <v>1528</v>
      </c>
      <c r="B110" s="34" t="s">
        <v>317</v>
      </c>
      <c r="C110" s="34" t="s">
        <v>1</v>
      </c>
      <c r="D110" s="34">
        <v>0.01</v>
      </c>
      <c r="E110" s="34">
        <v>525.98</v>
      </c>
      <c r="F110" s="34">
        <v>19.989999999999998</v>
      </c>
      <c r="G110" s="34" t="s">
        <v>14</v>
      </c>
      <c r="H110" s="34" t="s">
        <v>3</v>
      </c>
      <c r="I110" s="34" t="s">
        <v>24</v>
      </c>
      <c r="J110" s="34" t="s">
        <v>48</v>
      </c>
      <c r="K110" s="34" t="s">
        <v>49</v>
      </c>
      <c r="L110" s="34" t="s">
        <v>318</v>
      </c>
      <c r="M110" s="34">
        <v>0.37</v>
      </c>
      <c r="N110" s="34" t="s">
        <v>8</v>
      </c>
      <c r="O110" s="34" t="s">
        <v>9</v>
      </c>
      <c r="P110" s="34" t="s">
        <v>73</v>
      </c>
      <c r="Q110" s="34" t="s">
        <v>319</v>
      </c>
      <c r="R110" s="34">
        <v>27288</v>
      </c>
      <c r="S110" s="36">
        <v>42013</v>
      </c>
      <c r="T110" s="36">
        <v>42015</v>
      </c>
      <c r="U110" s="61">
        <v>-161.92400000000001</v>
      </c>
      <c r="V110" s="34">
        <v>9</v>
      </c>
      <c r="W110" s="34">
        <v>4920.8100000000004</v>
      </c>
      <c r="X110" s="34">
        <v>86813</v>
      </c>
      <c r="Y110" s="34" t="s">
        <v>3215</v>
      </c>
      <c r="Z110" s="34">
        <v>2253.5583636394863</v>
      </c>
    </row>
    <row r="111" spans="1:26" customFormat="1" x14ac:dyDescent="0.2">
      <c r="A111" s="34">
        <v>3017</v>
      </c>
      <c r="B111" s="34" t="s">
        <v>320</v>
      </c>
      <c r="C111" s="34" t="s">
        <v>1</v>
      </c>
      <c r="D111" s="34">
        <v>0.01</v>
      </c>
      <c r="E111" s="34">
        <v>5.58</v>
      </c>
      <c r="F111" s="34">
        <v>5.3</v>
      </c>
      <c r="G111" s="34" t="s">
        <v>14</v>
      </c>
      <c r="H111" s="34" t="s">
        <v>70</v>
      </c>
      <c r="I111" s="34" t="s">
        <v>24</v>
      </c>
      <c r="J111" s="34" t="s">
        <v>321</v>
      </c>
      <c r="K111" s="34" t="s">
        <v>49</v>
      </c>
      <c r="L111" s="34" t="s">
        <v>322</v>
      </c>
      <c r="M111" s="34">
        <v>0.35</v>
      </c>
      <c r="N111" s="34" t="s">
        <v>8</v>
      </c>
      <c r="O111" s="34" t="s">
        <v>35</v>
      </c>
      <c r="P111" s="34" t="s">
        <v>66</v>
      </c>
      <c r="Q111" s="34" t="s">
        <v>323</v>
      </c>
      <c r="R111" s="34">
        <v>92024</v>
      </c>
      <c r="S111" s="36">
        <v>42013</v>
      </c>
      <c r="T111" s="36">
        <v>42014</v>
      </c>
      <c r="U111" s="61">
        <v>-7.25</v>
      </c>
      <c r="V111" s="34">
        <v>1</v>
      </c>
      <c r="W111" s="34">
        <v>11.16</v>
      </c>
      <c r="X111" s="34">
        <v>89071</v>
      </c>
      <c r="Y111" s="34" t="s">
        <v>3217</v>
      </c>
      <c r="Z111" s="34">
        <v>367.8348761455207</v>
      </c>
    </row>
    <row r="112" spans="1:26" customFormat="1" x14ac:dyDescent="0.2">
      <c r="A112" s="34">
        <v>3017</v>
      </c>
      <c r="B112" s="34" t="s">
        <v>320</v>
      </c>
      <c r="C112" s="34" t="s">
        <v>1</v>
      </c>
      <c r="D112" s="34">
        <v>0.03</v>
      </c>
      <c r="E112" s="34">
        <v>3.98</v>
      </c>
      <c r="F112" s="34">
        <v>0.7</v>
      </c>
      <c r="G112" s="34" t="s">
        <v>14</v>
      </c>
      <c r="H112" s="34" t="s">
        <v>70</v>
      </c>
      <c r="I112" s="34" t="s">
        <v>24</v>
      </c>
      <c r="J112" s="34" t="s">
        <v>25</v>
      </c>
      <c r="K112" s="34" t="s">
        <v>26</v>
      </c>
      <c r="L112" s="34" t="s">
        <v>324</v>
      </c>
      <c r="M112" s="34">
        <v>0.52</v>
      </c>
      <c r="N112" s="34" t="s">
        <v>8</v>
      </c>
      <c r="O112" s="34" t="s">
        <v>35</v>
      </c>
      <c r="P112" s="34" t="s">
        <v>66</v>
      </c>
      <c r="Q112" s="34" t="s">
        <v>323</v>
      </c>
      <c r="R112" s="34">
        <v>92024</v>
      </c>
      <c r="S112" s="36">
        <v>42013</v>
      </c>
      <c r="T112" s="36">
        <v>42014</v>
      </c>
      <c r="U112" s="61">
        <v>31.201799999999999</v>
      </c>
      <c r="V112" s="34">
        <v>11</v>
      </c>
      <c r="W112" s="34">
        <v>45.22</v>
      </c>
      <c r="X112" s="34">
        <v>89071</v>
      </c>
      <c r="Y112" s="34" t="s">
        <v>3217</v>
      </c>
      <c r="Z112" s="34">
        <v>403.14091884642346</v>
      </c>
    </row>
    <row r="113" spans="1:26" customFormat="1" x14ac:dyDescent="0.2">
      <c r="A113" s="34">
        <v>833</v>
      </c>
      <c r="B113" s="34" t="s">
        <v>325</v>
      </c>
      <c r="C113" s="34" t="s">
        <v>13</v>
      </c>
      <c r="D113" s="34">
        <v>0</v>
      </c>
      <c r="E113" s="34">
        <v>11.66</v>
      </c>
      <c r="F113" s="34">
        <v>8.99</v>
      </c>
      <c r="G113" s="34" t="s">
        <v>63</v>
      </c>
      <c r="H113" s="34" t="s">
        <v>70</v>
      </c>
      <c r="I113" s="34" t="s">
        <v>24</v>
      </c>
      <c r="J113" s="34" t="s">
        <v>25</v>
      </c>
      <c r="K113" s="34" t="s">
        <v>18</v>
      </c>
      <c r="L113" s="34" t="s">
        <v>326</v>
      </c>
      <c r="M113" s="34">
        <v>0.59</v>
      </c>
      <c r="N113" s="34" t="s">
        <v>8</v>
      </c>
      <c r="O113" s="34" t="s">
        <v>35</v>
      </c>
      <c r="P113" s="34" t="s">
        <v>66</v>
      </c>
      <c r="Q113" s="34" t="s">
        <v>327</v>
      </c>
      <c r="R113" s="34">
        <v>95020</v>
      </c>
      <c r="S113" s="36">
        <v>42013</v>
      </c>
      <c r="T113" s="36">
        <v>42015</v>
      </c>
      <c r="U113" s="61">
        <v>-203.67</v>
      </c>
      <c r="V113" s="34">
        <v>11</v>
      </c>
      <c r="W113" s="34">
        <v>138.51</v>
      </c>
      <c r="X113" s="34">
        <v>89770</v>
      </c>
      <c r="Y113" s="34" t="s">
        <v>3217</v>
      </c>
      <c r="Z113" s="34">
        <v>119.11158141502838</v>
      </c>
    </row>
    <row r="114" spans="1:26" customFormat="1" x14ac:dyDescent="0.2">
      <c r="A114" s="34">
        <v>358</v>
      </c>
      <c r="B114" s="34" t="s">
        <v>328</v>
      </c>
      <c r="C114" s="34" t="s">
        <v>23</v>
      </c>
      <c r="D114" s="34">
        <v>0.04</v>
      </c>
      <c r="E114" s="34">
        <v>125.99</v>
      </c>
      <c r="F114" s="34">
        <v>8.99</v>
      </c>
      <c r="G114" s="34" t="s">
        <v>14</v>
      </c>
      <c r="H114" s="34" t="s">
        <v>70</v>
      </c>
      <c r="I114" s="34" t="s">
        <v>16</v>
      </c>
      <c r="J114" s="34" t="s">
        <v>111</v>
      </c>
      <c r="K114" s="34" t="s">
        <v>49</v>
      </c>
      <c r="L114" s="34" t="s">
        <v>329</v>
      </c>
      <c r="M114" s="34">
        <v>0.59</v>
      </c>
      <c r="N114" s="34" t="s">
        <v>8</v>
      </c>
      <c r="O114" s="34" t="s">
        <v>87</v>
      </c>
      <c r="P114" s="34" t="s">
        <v>296</v>
      </c>
      <c r="Q114" s="34" t="s">
        <v>330</v>
      </c>
      <c r="R114" s="34">
        <v>19406</v>
      </c>
      <c r="S114" s="36">
        <v>42013</v>
      </c>
      <c r="T114" s="36">
        <v>42020</v>
      </c>
      <c r="U114" s="61">
        <v>-627.82191999999998</v>
      </c>
      <c r="V114" s="34">
        <v>1</v>
      </c>
      <c r="W114" s="34">
        <v>107.95</v>
      </c>
      <c r="X114" s="34">
        <v>91130</v>
      </c>
      <c r="Y114" s="34" t="s">
        <v>3218</v>
      </c>
      <c r="Z114" s="34">
        <v>181.02418651344098</v>
      </c>
    </row>
    <row r="115" spans="1:26" customFormat="1" x14ac:dyDescent="0.2">
      <c r="A115" s="34">
        <v>2555</v>
      </c>
      <c r="B115" s="34" t="s">
        <v>331</v>
      </c>
      <c r="C115" s="34" t="s">
        <v>23</v>
      </c>
      <c r="D115" s="34">
        <v>0.1</v>
      </c>
      <c r="E115" s="34">
        <v>2.6</v>
      </c>
      <c r="F115" s="34">
        <v>2.4</v>
      </c>
      <c r="G115" s="34" t="s">
        <v>14</v>
      </c>
      <c r="H115" s="34" t="s">
        <v>47</v>
      </c>
      <c r="I115" s="34" t="s">
        <v>24</v>
      </c>
      <c r="J115" s="34" t="s">
        <v>25</v>
      </c>
      <c r="K115" s="34" t="s">
        <v>26</v>
      </c>
      <c r="L115" s="34" t="s">
        <v>332</v>
      </c>
      <c r="M115" s="34">
        <v>0.57999999999999996</v>
      </c>
      <c r="N115" s="34" t="s">
        <v>8</v>
      </c>
      <c r="O115" s="34" t="s">
        <v>28</v>
      </c>
      <c r="P115" s="34" t="s">
        <v>333</v>
      </c>
      <c r="Q115" s="34" t="s">
        <v>334</v>
      </c>
      <c r="R115" s="34">
        <v>53711</v>
      </c>
      <c r="S115" s="36">
        <v>42013</v>
      </c>
      <c r="T115" s="36">
        <v>42018</v>
      </c>
      <c r="U115" s="61">
        <v>-88.04</v>
      </c>
      <c r="V115" s="34">
        <v>12</v>
      </c>
      <c r="W115" s="34">
        <v>30.1</v>
      </c>
      <c r="X115" s="34">
        <v>86527</v>
      </c>
      <c r="Y115" s="34" t="s">
        <v>3216</v>
      </c>
      <c r="Z115" s="34">
        <v>147.5058797799679</v>
      </c>
    </row>
    <row r="116" spans="1:26" customFormat="1" x14ac:dyDescent="0.2">
      <c r="A116" s="34">
        <v>1745</v>
      </c>
      <c r="B116" s="34" t="s">
        <v>335</v>
      </c>
      <c r="C116" s="34" t="s">
        <v>46</v>
      </c>
      <c r="D116" s="34">
        <v>0.02</v>
      </c>
      <c r="E116" s="34">
        <v>4.13</v>
      </c>
      <c r="F116" s="34">
        <v>6.89</v>
      </c>
      <c r="G116" s="34" t="s">
        <v>14</v>
      </c>
      <c r="H116" s="34" t="s">
        <v>47</v>
      </c>
      <c r="I116" s="34" t="s">
        <v>24</v>
      </c>
      <c r="J116" s="34" t="s">
        <v>128</v>
      </c>
      <c r="K116" s="34" t="s">
        <v>49</v>
      </c>
      <c r="L116" s="34" t="s">
        <v>336</v>
      </c>
      <c r="M116" s="34">
        <v>0.39</v>
      </c>
      <c r="N116" s="34" t="s">
        <v>8</v>
      </c>
      <c r="O116" s="34" t="s">
        <v>9</v>
      </c>
      <c r="P116" s="34" t="s">
        <v>51</v>
      </c>
      <c r="Q116" s="34" t="s">
        <v>337</v>
      </c>
      <c r="R116" s="34">
        <v>30305</v>
      </c>
      <c r="S116" s="36">
        <v>42013</v>
      </c>
      <c r="T116" s="36">
        <v>42014</v>
      </c>
      <c r="U116" s="61">
        <v>-51.737000000000002</v>
      </c>
      <c r="V116" s="34">
        <v>9</v>
      </c>
      <c r="W116" s="34">
        <v>45.87</v>
      </c>
      <c r="X116" s="34">
        <v>18561</v>
      </c>
      <c r="Y116" s="34" t="s">
        <v>3215</v>
      </c>
      <c r="Z116" s="34">
        <v>329.77856960394081</v>
      </c>
    </row>
    <row r="117" spans="1:26" customFormat="1" x14ac:dyDescent="0.2">
      <c r="A117" s="34">
        <v>1749</v>
      </c>
      <c r="B117" s="34" t="s">
        <v>338</v>
      </c>
      <c r="C117" s="34" t="s">
        <v>46</v>
      </c>
      <c r="D117" s="34">
        <v>0.02</v>
      </c>
      <c r="E117" s="34">
        <v>4.13</v>
      </c>
      <c r="F117" s="34">
        <v>6.89</v>
      </c>
      <c r="G117" s="34" t="s">
        <v>14</v>
      </c>
      <c r="H117" s="34" t="s">
        <v>47</v>
      </c>
      <c r="I117" s="34" t="s">
        <v>24</v>
      </c>
      <c r="J117" s="34" t="s">
        <v>128</v>
      </c>
      <c r="K117" s="34" t="s">
        <v>49</v>
      </c>
      <c r="L117" s="34" t="s">
        <v>336</v>
      </c>
      <c r="M117" s="34">
        <v>0.39</v>
      </c>
      <c r="N117" s="34" t="s">
        <v>8</v>
      </c>
      <c r="O117" s="34" t="s">
        <v>28</v>
      </c>
      <c r="P117" s="34" t="s">
        <v>183</v>
      </c>
      <c r="Q117" s="34" t="s">
        <v>339</v>
      </c>
      <c r="R117" s="34">
        <v>73505</v>
      </c>
      <c r="S117" s="36">
        <v>42013</v>
      </c>
      <c r="T117" s="36">
        <v>42014</v>
      </c>
      <c r="U117" s="61">
        <v>-48.235999999999997</v>
      </c>
      <c r="V117" s="34">
        <v>2</v>
      </c>
      <c r="W117" s="34">
        <v>10.19</v>
      </c>
      <c r="X117" s="34">
        <v>87243</v>
      </c>
      <c r="Y117" s="34" t="s">
        <v>3216</v>
      </c>
      <c r="Z117" s="34">
        <v>333.36368365800149</v>
      </c>
    </row>
    <row r="118" spans="1:26" customFormat="1" x14ac:dyDescent="0.2">
      <c r="A118" s="34">
        <v>2164</v>
      </c>
      <c r="B118" s="34" t="s">
        <v>340</v>
      </c>
      <c r="C118" s="34" t="s">
        <v>46</v>
      </c>
      <c r="D118" s="34">
        <v>0.01</v>
      </c>
      <c r="E118" s="34">
        <v>5.38</v>
      </c>
      <c r="F118" s="34">
        <v>7.57</v>
      </c>
      <c r="G118" s="34" t="s">
        <v>14</v>
      </c>
      <c r="H118" s="34" t="s">
        <v>3</v>
      </c>
      <c r="I118" s="34" t="s">
        <v>24</v>
      </c>
      <c r="J118" s="34" t="s">
        <v>48</v>
      </c>
      <c r="K118" s="34" t="s">
        <v>49</v>
      </c>
      <c r="L118" s="34" t="s">
        <v>341</v>
      </c>
      <c r="M118" s="34">
        <v>0.36</v>
      </c>
      <c r="N118" s="34" t="s">
        <v>8</v>
      </c>
      <c r="O118" s="34" t="s">
        <v>35</v>
      </c>
      <c r="P118" s="34" t="s">
        <v>66</v>
      </c>
      <c r="Q118" s="34" t="s">
        <v>342</v>
      </c>
      <c r="R118" s="34">
        <v>91104</v>
      </c>
      <c r="S118" s="36">
        <v>42013</v>
      </c>
      <c r="T118" s="36">
        <v>42014</v>
      </c>
      <c r="U118" s="61">
        <v>-66.779579999999996</v>
      </c>
      <c r="V118" s="34">
        <v>3</v>
      </c>
      <c r="W118" s="34">
        <v>18.68</v>
      </c>
      <c r="X118" s="34">
        <v>88794</v>
      </c>
      <c r="Y118" s="34" t="s">
        <v>3217</v>
      </c>
      <c r="Z118" s="34">
        <v>279.28296489636205</v>
      </c>
    </row>
    <row r="119" spans="1:26" customFormat="1" x14ac:dyDescent="0.2">
      <c r="A119" s="34">
        <v>2164</v>
      </c>
      <c r="B119" s="34" t="s">
        <v>340</v>
      </c>
      <c r="C119" s="34" t="s">
        <v>46</v>
      </c>
      <c r="D119" s="34">
        <v>0.05</v>
      </c>
      <c r="E119" s="34">
        <v>3.28</v>
      </c>
      <c r="F119" s="34">
        <v>3.97</v>
      </c>
      <c r="G119" s="34" t="s">
        <v>14</v>
      </c>
      <c r="H119" s="34" t="s">
        <v>3</v>
      </c>
      <c r="I119" s="34" t="s">
        <v>24</v>
      </c>
      <c r="J119" s="34" t="s">
        <v>25</v>
      </c>
      <c r="K119" s="34" t="s">
        <v>26</v>
      </c>
      <c r="L119" s="34" t="s">
        <v>343</v>
      </c>
      <c r="M119" s="34">
        <v>0.56000000000000005</v>
      </c>
      <c r="N119" s="34" t="s">
        <v>8</v>
      </c>
      <c r="O119" s="34" t="s">
        <v>35</v>
      </c>
      <c r="P119" s="34" t="s">
        <v>66</v>
      </c>
      <c r="Q119" s="34" t="s">
        <v>342</v>
      </c>
      <c r="R119" s="34">
        <v>91104</v>
      </c>
      <c r="S119" s="36">
        <v>42013</v>
      </c>
      <c r="T119" s="36">
        <v>42013</v>
      </c>
      <c r="U119" s="61">
        <v>-144.9188</v>
      </c>
      <c r="V119" s="34">
        <v>11</v>
      </c>
      <c r="W119" s="34">
        <v>36.299999999999997</v>
      </c>
      <c r="X119" s="34">
        <v>88794</v>
      </c>
      <c r="Y119" s="34" t="s">
        <v>3217</v>
      </c>
      <c r="Z119" s="34">
        <v>232.98829917090916</v>
      </c>
    </row>
    <row r="120" spans="1:26" customFormat="1" x14ac:dyDescent="0.2">
      <c r="A120" s="34">
        <v>2165</v>
      </c>
      <c r="B120" s="34" t="s">
        <v>344</v>
      </c>
      <c r="C120" s="34" t="s">
        <v>46</v>
      </c>
      <c r="D120" s="34">
        <v>0.09</v>
      </c>
      <c r="E120" s="34">
        <v>2.78</v>
      </c>
      <c r="F120" s="34">
        <v>0.97</v>
      </c>
      <c r="G120" s="34" t="s">
        <v>14</v>
      </c>
      <c r="H120" s="34" t="s">
        <v>3</v>
      </c>
      <c r="I120" s="34" t="s">
        <v>24</v>
      </c>
      <c r="J120" s="34" t="s">
        <v>25</v>
      </c>
      <c r="K120" s="34" t="s">
        <v>26</v>
      </c>
      <c r="L120" s="34" t="s">
        <v>345</v>
      </c>
      <c r="M120" s="34">
        <v>0.59</v>
      </c>
      <c r="N120" s="34" t="s">
        <v>8</v>
      </c>
      <c r="O120" s="34" t="s">
        <v>87</v>
      </c>
      <c r="P120" s="34" t="s">
        <v>307</v>
      </c>
      <c r="Q120" s="34" t="s">
        <v>346</v>
      </c>
      <c r="R120" s="34">
        <v>4330</v>
      </c>
      <c r="S120" s="36">
        <v>42013</v>
      </c>
      <c r="T120" s="36">
        <v>42015</v>
      </c>
      <c r="U120" s="61">
        <v>-5.0716000000000001</v>
      </c>
      <c r="V120" s="34">
        <v>6</v>
      </c>
      <c r="W120" s="34">
        <v>16.03</v>
      </c>
      <c r="X120" s="34">
        <v>88794</v>
      </c>
      <c r="Y120" s="34" t="s">
        <v>3218</v>
      </c>
      <c r="Z120" s="34">
        <v>290.21276575019778</v>
      </c>
    </row>
    <row r="121" spans="1:26" customFormat="1" x14ac:dyDescent="0.2">
      <c r="A121" s="34">
        <v>3331</v>
      </c>
      <c r="B121" s="34" t="s">
        <v>204</v>
      </c>
      <c r="C121" s="34" t="s">
        <v>46</v>
      </c>
      <c r="D121" s="34">
        <v>0.02</v>
      </c>
      <c r="E121" s="34">
        <v>4</v>
      </c>
      <c r="F121" s="34">
        <v>1.3</v>
      </c>
      <c r="G121" s="34" t="s">
        <v>14</v>
      </c>
      <c r="H121" s="34" t="s">
        <v>70</v>
      </c>
      <c r="I121" s="34" t="s">
        <v>24</v>
      </c>
      <c r="J121" s="34" t="s">
        <v>64</v>
      </c>
      <c r="K121" s="34" t="s">
        <v>26</v>
      </c>
      <c r="L121" s="34" t="s">
        <v>347</v>
      </c>
      <c r="M121" s="34">
        <v>0.37</v>
      </c>
      <c r="N121" s="34" t="s">
        <v>8</v>
      </c>
      <c r="O121" s="34" t="s">
        <v>9</v>
      </c>
      <c r="P121" s="34" t="s">
        <v>99</v>
      </c>
      <c r="Q121" s="34" t="s">
        <v>206</v>
      </c>
      <c r="R121" s="34">
        <v>32174</v>
      </c>
      <c r="S121" s="36">
        <v>42013</v>
      </c>
      <c r="T121" s="36">
        <v>42013</v>
      </c>
      <c r="U121" s="61">
        <v>-23.295999999999999</v>
      </c>
      <c r="V121" s="34">
        <v>12</v>
      </c>
      <c r="W121" s="34">
        <v>50.71</v>
      </c>
      <c r="X121" s="34">
        <v>86284</v>
      </c>
      <c r="Y121" s="34" t="s">
        <v>3215</v>
      </c>
      <c r="Z121" s="34">
        <v>156.92883901715655</v>
      </c>
    </row>
    <row r="122" spans="1:26" customFormat="1" x14ac:dyDescent="0.2">
      <c r="A122" s="34">
        <v>894</v>
      </c>
      <c r="B122" s="34" t="s">
        <v>348</v>
      </c>
      <c r="C122" s="34" t="s">
        <v>1</v>
      </c>
      <c r="D122" s="34">
        <v>0.01</v>
      </c>
      <c r="E122" s="34">
        <v>8.34</v>
      </c>
      <c r="F122" s="34">
        <v>0.96</v>
      </c>
      <c r="G122" s="34" t="s">
        <v>14</v>
      </c>
      <c r="H122" s="34" t="s">
        <v>70</v>
      </c>
      <c r="I122" s="34" t="s">
        <v>4</v>
      </c>
      <c r="J122" s="34" t="s">
        <v>102</v>
      </c>
      <c r="K122" s="34" t="s">
        <v>26</v>
      </c>
      <c r="L122" s="34" t="s">
        <v>349</v>
      </c>
      <c r="M122" s="34">
        <v>0.43</v>
      </c>
      <c r="N122" s="34" t="s">
        <v>8</v>
      </c>
      <c r="O122" s="34" t="s">
        <v>87</v>
      </c>
      <c r="P122" s="34" t="s">
        <v>350</v>
      </c>
      <c r="Q122" s="34" t="s">
        <v>42</v>
      </c>
      <c r="R122" s="34">
        <v>20024</v>
      </c>
      <c r="S122" s="36">
        <v>42014</v>
      </c>
      <c r="T122" s="36">
        <v>42016</v>
      </c>
      <c r="U122" s="61">
        <v>29.332000000000001</v>
      </c>
      <c r="V122" s="34">
        <v>24</v>
      </c>
      <c r="W122" s="34">
        <v>199.12</v>
      </c>
      <c r="X122" s="34">
        <v>14596</v>
      </c>
      <c r="Y122" s="34" t="s">
        <v>3218</v>
      </c>
      <c r="Z122" s="34">
        <v>360.48330126029498</v>
      </c>
    </row>
    <row r="123" spans="1:26" customFormat="1" x14ac:dyDescent="0.2">
      <c r="A123" s="34">
        <v>894</v>
      </c>
      <c r="B123" s="34" t="s">
        <v>348</v>
      </c>
      <c r="C123" s="34" t="s">
        <v>1</v>
      </c>
      <c r="D123" s="34">
        <v>0.06</v>
      </c>
      <c r="E123" s="34">
        <v>3.28</v>
      </c>
      <c r="F123" s="34">
        <v>3.97</v>
      </c>
      <c r="G123" s="34" t="s">
        <v>14</v>
      </c>
      <c r="H123" s="34" t="s">
        <v>70</v>
      </c>
      <c r="I123" s="34" t="s">
        <v>24</v>
      </c>
      <c r="J123" s="34" t="s">
        <v>25</v>
      </c>
      <c r="K123" s="34" t="s">
        <v>26</v>
      </c>
      <c r="L123" s="34" t="s">
        <v>343</v>
      </c>
      <c r="M123" s="34">
        <v>0.56000000000000005</v>
      </c>
      <c r="N123" s="34" t="s">
        <v>8</v>
      </c>
      <c r="O123" s="34" t="s">
        <v>87</v>
      </c>
      <c r="P123" s="34" t="s">
        <v>350</v>
      </c>
      <c r="Q123" s="34" t="s">
        <v>42</v>
      </c>
      <c r="R123" s="34">
        <v>20024</v>
      </c>
      <c r="S123" s="36">
        <v>42014</v>
      </c>
      <c r="T123" s="36">
        <v>42015</v>
      </c>
      <c r="U123" s="61">
        <v>-86</v>
      </c>
      <c r="V123" s="34">
        <v>19</v>
      </c>
      <c r="W123" s="34">
        <v>63.14</v>
      </c>
      <c r="X123" s="34">
        <v>14596</v>
      </c>
      <c r="Y123" s="34" t="s">
        <v>3218</v>
      </c>
      <c r="Z123" s="34">
        <v>384.73288376709212</v>
      </c>
    </row>
    <row r="124" spans="1:26" customFormat="1" x14ac:dyDescent="0.2">
      <c r="A124" s="34">
        <v>896</v>
      </c>
      <c r="B124" s="34" t="s">
        <v>351</v>
      </c>
      <c r="C124" s="34" t="s">
        <v>1</v>
      </c>
      <c r="D124" s="34">
        <v>0.01</v>
      </c>
      <c r="E124" s="34">
        <v>8.34</v>
      </c>
      <c r="F124" s="34">
        <v>0.96</v>
      </c>
      <c r="G124" s="34" t="s">
        <v>14</v>
      </c>
      <c r="H124" s="34" t="s">
        <v>70</v>
      </c>
      <c r="I124" s="34" t="s">
        <v>4</v>
      </c>
      <c r="J124" s="34" t="s">
        <v>102</v>
      </c>
      <c r="K124" s="34" t="s">
        <v>26</v>
      </c>
      <c r="L124" s="34" t="s">
        <v>349</v>
      </c>
      <c r="M124" s="34">
        <v>0.43</v>
      </c>
      <c r="N124" s="34" t="s">
        <v>8</v>
      </c>
      <c r="O124" s="34" t="s">
        <v>28</v>
      </c>
      <c r="P124" s="34" t="s">
        <v>163</v>
      </c>
      <c r="Q124" s="34" t="s">
        <v>352</v>
      </c>
      <c r="R124" s="34">
        <v>76201</v>
      </c>
      <c r="S124" s="36">
        <v>42014</v>
      </c>
      <c r="T124" s="36">
        <v>42016</v>
      </c>
      <c r="U124" s="61">
        <v>34.348199999999999</v>
      </c>
      <c r="V124" s="34">
        <v>6</v>
      </c>
      <c r="W124" s="34">
        <v>49.78</v>
      </c>
      <c r="X124" s="34">
        <v>90166</v>
      </c>
      <c r="Y124" s="34" t="s">
        <v>3216</v>
      </c>
      <c r="Z124" s="34">
        <v>365.62001908890937</v>
      </c>
    </row>
    <row r="125" spans="1:26" customFormat="1" x14ac:dyDescent="0.2">
      <c r="A125" s="34">
        <v>896</v>
      </c>
      <c r="B125" s="34" t="s">
        <v>351</v>
      </c>
      <c r="C125" s="34" t="s">
        <v>1</v>
      </c>
      <c r="D125" s="34">
        <v>0.06</v>
      </c>
      <c r="E125" s="34">
        <v>3.28</v>
      </c>
      <c r="F125" s="34">
        <v>3.97</v>
      </c>
      <c r="G125" s="34" t="s">
        <v>14</v>
      </c>
      <c r="H125" s="34" t="s">
        <v>70</v>
      </c>
      <c r="I125" s="34" t="s">
        <v>24</v>
      </c>
      <c r="J125" s="34" t="s">
        <v>25</v>
      </c>
      <c r="K125" s="34" t="s">
        <v>26</v>
      </c>
      <c r="L125" s="34" t="s">
        <v>343</v>
      </c>
      <c r="M125" s="34">
        <v>0.56000000000000005</v>
      </c>
      <c r="N125" s="34" t="s">
        <v>8</v>
      </c>
      <c r="O125" s="34" t="s">
        <v>28</v>
      </c>
      <c r="P125" s="34" t="s">
        <v>163</v>
      </c>
      <c r="Q125" s="34" t="s">
        <v>352</v>
      </c>
      <c r="R125" s="34">
        <v>76201</v>
      </c>
      <c r="S125" s="36">
        <v>42014</v>
      </c>
      <c r="T125" s="36">
        <v>42015</v>
      </c>
      <c r="U125" s="61">
        <v>-66.650000000000006</v>
      </c>
      <c r="V125" s="34">
        <v>5</v>
      </c>
      <c r="W125" s="34">
        <v>16.62</v>
      </c>
      <c r="X125" s="34">
        <v>90166</v>
      </c>
      <c r="Y125" s="34" t="s">
        <v>3216</v>
      </c>
      <c r="Z125" s="34">
        <v>404.54778149519086</v>
      </c>
    </row>
    <row r="126" spans="1:26" customFormat="1" x14ac:dyDescent="0.2">
      <c r="A126" s="34">
        <v>1976</v>
      </c>
      <c r="B126" s="34" t="s">
        <v>353</v>
      </c>
      <c r="C126" s="34" t="s">
        <v>1</v>
      </c>
      <c r="D126" s="34">
        <v>0.05</v>
      </c>
      <c r="E126" s="34">
        <v>70.98</v>
      </c>
      <c r="F126" s="34">
        <v>46.74</v>
      </c>
      <c r="G126" s="34" t="s">
        <v>2</v>
      </c>
      <c r="H126" s="34" t="s">
        <v>15</v>
      </c>
      <c r="I126" s="34" t="s">
        <v>4</v>
      </c>
      <c r="J126" s="34" t="s">
        <v>93</v>
      </c>
      <c r="K126" s="34" t="s">
        <v>6</v>
      </c>
      <c r="L126" s="34" t="s">
        <v>354</v>
      </c>
      <c r="M126" s="34">
        <v>0.56000000000000005</v>
      </c>
      <c r="N126" s="34" t="s">
        <v>8</v>
      </c>
      <c r="O126" s="34" t="s">
        <v>28</v>
      </c>
      <c r="P126" s="34" t="s">
        <v>265</v>
      </c>
      <c r="Q126" s="34" t="s">
        <v>355</v>
      </c>
      <c r="R126" s="34">
        <v>48823</v>
      </c>
      <c r="S126" s="36">
        <v>42014</v>
      </c>
      <c r="T126" s="36">
        <v>42015</v>
      </c>
      <c r="U126" s="61">
        <v>-850.65239999999994</v>
      </c>
      <c r="V126" s="34">
        <v>8</v>
      </c>
      <c r="W126" s="34">
        <v>551.51</v>
      </c>
      <c r="X126" s="34">
        <v>89039</v>
      </c>
      <c r="Y126" s="34" t="s">
        <v>3216</v>
      </c>
      <c r="Z126" s="34">
        <v>1170.064970539122</v>
      </c>
    </row>
    <row r="127" spans="1:26" customFormat="1" x14ac:dyDescent="0.2">
      <c r="A127" s="34">
        <v>1976</v>
      </c>
      <c r="B127" s="34" t="s">
        <v>353</v>
      </c>
      <c r="C127" s="34" t="s">
        <v>1</v>
      </c>
      <c r="D127" s="34">
        <v>0.05</v>
      </c>
      <c r="E127" s="34">
        <v>11.55</v>
      </c>
      <c r="F127" s="34">
        <v>2.36</v>
      </c>
      <c r="G127" s="34" t="s">
        <v>14</v>
      </c>
      <c r="H127" s="34" t="s">
        <v>15</v>
      </c>
      <c r="I127" s="34" t="s">
        <v>24</v>
      </c>
      <c r="J127" s="34" t="s">
        <v>25</v>
      </c>
      <c r="K127" s="34" t="s">
        <v>26</v>
      </c>
      <c r="L127" s="34" t="s">
        <v>356</v>
      </c>
      <c r="M127" s="34">
        <v>0.55000000000000004</v>
      </c>
      <c r="N127" s="34" t="s">
        <v>8</v>
      </c>
      <c r="O127" s="34" t="s">
        <v>28</v>
      </c>
      <c r="P127" s="34" t="s">
        <v>265</v>
      </c>
      <c r="Q127" s="34" t="s">
        <v>355</v>
      </c>
      <c r="R127" s="34">
        <v>48823</v>
      </c>
      <c r="S127" s="36">
        <v>42014</v>
      </c>
      <c r="T127" s="36">
        <v>42016</v>
      </c>
      <c r="U127" s="61">
        <v>98.525099999999995</v>
      </c>
      <c r="V127" s="34">
        <v>12</v>
      </c>
      <c r="W127" s="34">
        <v>142.79</v>
      </c>
      <c r="X127" s="34">
        <v>89039</v>
      </c>
      <c r="Y127" s="34" t="s">
        <v>3216</v>
      </c>
      <c r="Z127" s="34">
        <v>524.46415904827973</v>
      </c>
    </row>
    <row r="128" spans="1:26" customFormat="1" x14ac:dyDescent="0.2">
      <c r="A128" s="34">
        <v>2418</v>
      </c>
      <c r="B128" s="34" t="s">
        <v>216</v>
      </c>
      <c r="C128" s="34" t="s">
        <v>13</v>
      </c>
      <c r="D128" s="34">
        <v>0.1</v>
      </c>
      <c r="E128" s="34">
        <v>599.99</v>
      </c>
      <c r="F128" s="34">
        <v>24.49</v>
      </c>
      <c r="G128" s="34" t="s">
        <v>14</v>
      </c>
      <c r="H128" s="34" t="s">
        <v>15</v>
      </c>
      <c r="I128" s="34" t="s">
        <v>16</v>
      </c>
      <c r="J128" s="34" t="s">
        <v>39</v>
      </c>
      <c r="K128" s="34" t="s">
        <v>40</v>
      </c>
      <c r="L128" s="34" t="s">
        <v>357</v>
      </c>
      <c r="M128" s="34">
        <v>0.5</v>
      </c>
      <c r="N128" s="34" t="s">
        <v>8</v>
      </c>
      <c r="O128" s="34" t="s">
        <v>9</v>
      </c>
      <c r="P128" s="34" t="s">
        <v>218</v>
      </c>
      <c r="Q128" s="34" t="s">
        <v>219</v>
      </c>
      <c r="R128" s="34">
        <v>23805</v>
      </c>
      <c r="S128" s="36">
        <v>42014</v>
      </c>
      <c r="T128" s="36">
        <v>42015</v>
      </c>
      <c r="U128" s="61">
        <v>-343.12599999999998</v>
      </c>
      <c r="V128" s="34">
        <v>11</v>
      </c>
      <c r="W128" s="34">
        <v>6355.69</v>
      </c>
      <c r="X128" s="34">
        <v>86753</v>
      </c>
      <c r="Y128" s="34" t="s">
        <v>3215</v>
      </c>
      <c r="Z128" s="34">
        <v>2160.4458057801653</v>
      </c>
    </row>
    <row r="129" spans="1:26" customFormat="1" x14ac:dyDescent="0.2">
      <c r="A129" s="34">
        <v>2418</v>
      </c>
      <c r="B129" s="34" t="s">
        <v>216</v>
      </c>
      <c r="C129" s="34" t="s">
        <v>13</v>
      </c>
      <c r="D129" s="34">
        <v>0.06</v>
      </c>
      <c r="E129" s="34">
        <v>2.78</v>
      </c>
      <c r="F129" s="34">
        <v>1.25</v>
      </c>
      <c r="G129" s="34" t="s">
        <v>14</v>
      </c>
      <c r="H129" s="34" t="s">
        <v>15</v>
      </c>
      <c r="I129" s="34" t="s">
        <v>24</v>
      </c>
      <c r="J129" s="34" t="s">
        <v>25</v>
      </c>
      <c r="K129" s="34" t="s">
        <v>26</v>
      </c>
      <c r="L129" s="34" t="s">
        <v>358</v>
      </c>
      <c r="M129" s="34">
        <v>0.59</v>
      </c>
      <c r="N129" s="34" t="s">
        <v>8</v>
      </c>
      <c r="O129" s="34" t="s">
        <v>9</v>
      </c>
      <c r="P129" s="34" t="s">
        <v>218</v>
      </c>
      <c r="Q129" s="34" t="s">
        <v>219</v>
      </c>
      <c r="R129" s="34">
        <v>23805</v>
      </c>
      <c r="S129" s="36">
        <v>42014</v>
      </c>
      <c r="T129" s="36">
        <v>42016</v>
      </c>
      <c r="U129" s="61">
        <v>66.36</v>
      </c>
      <c r="V129" s="34">
        <v>10</v>
      </c>
      <c r="W129" s="34">
        <v>28.09</v>
      </c>
      <c r="X129" s="34">
        <v>86753</v>
      </c>
      <c r="Y129" s="34" t="s">
        <v>3215</v>
      </c>
      <c r="Z129" s="34">
        <v>167.50792771954312</v>
      </c>
    </row>
    <row r="130" spans="1:26" customFormat="1" x14ac:dyDescent="0.2">
      <c r="A130" s="34">
        <v>2132</v>
      </c>
      <c r="B130" s="34" t="s">
        <v>359</v>
      </c>
      <c r="C130" s="34" t="s">
        <v>23</v>
      </c>
      <c r="D130" s="34">
        <v>0.05</v>
      </c>
      <c r="E130" s="34">
        <v>30.42</v>
      </c>
      <c r="F130" s="34">
        <v>8.65</v>
      </c>
      <c r="G130" s="34" t="s">
        <v>63</v>
      </c>
      <c r="H130" s="34" t="s">
        <v>47</v>
      </c>
      <c r="I130" s="34" t="s">
        <v>16</v>
      </c>
      <c r="J130" s="34" t="s">
        <v>17</v>
      </c>
      <c r="K130" s="34" t="s">
        <v>49</v>
      </c>
      <c r="L130" s="34" t="s">
        <v>360</v>
      </c>
      <c r="M130" s="34">
        <v>0.74</v>
      </c>
      <c r="N130" s="34" t="s">
        <v>8</v>
      </c>
      <c r="O130" s="34" t="s">
        <v>28</v>
      </c>
      <c r="P130" s="34" t="s">
        <v>56</v>
      </c>
      <c r="Q130" s="34" t="s">
        <v>361</v>
      </c>
      <c r="R130" s="34">
        <v>63042</v>
      </c>
      <c r="S130" s="36">
        <v>42014</v>
      </c>
      <c r="T130" s="36">
        <v>42018</v>
      </c>
      <c r="U130" s="61">
        <v>-191.2576</v>
      </c>
      <c r="V130" s="34">
        <v>11</v>
      </c>
      <c r="W130" s="34">
        <v>334.44</v>
      </c>
      <c r="X130" s="34">
        <v>90078</v>
      </c>
      <c r="Y130" s="34" t="s">
        <v>3216</v>
      </c>
      <c r="Z130" s="34">
        <v>385.53473215156521</v>
      </c>
    </row>
    <row r="131" spans="1:26" customFormat="1" x14ac:dyDescent="0.2">
      <c r="A131" s="34">
        <v>2346</v>
      </c>
      <c r="B131" s="34" t="s">
        <v>362</v>
      </c>
      <c r="C131" s="34" t="s">
        <v>23</v>
      </c>
      <c r="D131" s="34">
        <v>0.03</v>
      </c>
      <c r="E131" s="34">
        <v>297.64</v>
      </c>
      <c r="F131" s="34">
        <v>14.7</v>
      </c>
      <c r="G131" s="34" t="s">
        <v>2</v>
      </c>
      <c r="H131" s="34" t="s">
        <v>70</v>
      </c>
      <c r="I131" s="34" t="s">
        <v>16</v>
      </c>
      <c r="J131" s="34" t="s">
        <v>32</v>
      </c>
      <c r="K131" s="34" t="s">
        <v>33</v>
      </c>
      <c r="L131" s="34" t="s">
        <v>363</v>
      </c>
      <c r="M131" s="34">
        <v>0.56999999999999995</v>
      </c>
      <c r="N131" s="34" t="s">
        <v>8</v>
      </c>
      <c r="O131" s="34" t="s">
        <v>9</v>
      </c>
      <c r="P131" s="34" t="s">
        <v>364</v>
      </c>
      <c r="Q131" s="34" t="s">
        <v>365</v>
      </c>
      <c r="R131" s="34">
        <v>40258</v>
      </c>
      <c r="S131" s="36">
        <v>42014</v>
      </c>
      <c r="T131" s="36">
        <v>42019</v>
      </c>
      <c r="U131" s="61">
        <v>-48.972000000000001</v>
      </c>
      <c r="V131" s="34">
        <v>12</v>
      </c>
      <c r="W131" s="34">
        <v>3707.05</v>
      </c>
      <c r="X131" s="34">
        <v>89503</v>
      </c>
      <c r="Y131" s="34" t="s">
        <v>3215</v>
      </c>
      <c r="Z131" s="34">
        <v>1655.8287451884689</v>
      </c>
    </row>
    <row r="132" spans="1:26" customFormat="1" x14ac:dyDescent="0.2">
      <c r="A132" s="34">
        <v>2797</v>
      </c>
      <c r="B132" s="34" t="s">
        <v>366</v>
      </c>
      <c r="C132" s="34" t="s">
        <v>92</v>
      </c>
      <c r="D132" s="34">
        <v>0</v>
      </c>
      <c r="E132" s="34">
        <v>5.0199999999999996</v>
      </c>
      <c r="F132" s="34">
        <v>5.14</v>
      </c>
      <c r="G132" s="34" t="s">
        <v>14</v>
      </c>
      <c r="H132" s="34" t="s">
        <v>15</v>
      </c>
      <c r="I132" s="34" t="s">
        <v>16</v>
      </c>
      <c r="J132" s="34" t="s">
        <v>17</v>
      </c>
      <c r="K132" s="34" t="s">
        <v>18</v>
      </c>
      <c r="L132" s="34" t="s">
        <v>367</v>
      </c>
      <c r="M132" s="34">
        <v>0.79</v>
      </c>
      <c r="N132" s="34" t="s">
        <v>8</v>
      </c>
      <c r="O132" s="34" t="s">
        <v>87</v>
      </c>
      <c r="P132" s="34" t="s">
        <v>296</v>
      </c>
      <c r="Q132" s="34" t="s">
        <v>368</v>
      </c>
      <c r="R132" s="34">
        <v>15122</v>
      </c>
      <c r="S132" s="36">
        <v>42014</v>
      </c>
      <c r="T132" s="36">
        <v>42015</v>
      </c>
      <c r="U132" s="61">
        <v>-159.30279999999999</v>
      </c>
      <c r="V132" s="34">
        <v>8</v>
      </c>
      <c r="W132" s="34">
        <v>43.94</v>
      </c>
      <c r="X132" s="34">
        <v>87552</v>
      </c>
      <c r="Y132" s="34" t="s">
        <v>3218</v>
      </c>
      <c r="Z132" s="34">
        <v>272.0974687601701</v>
      </c>
    </row>
    <row r="133" spans="1:26" customFormat="1" x14ac:dyDescent="0.2">
      <c r="A133" s="34">
        <v>194</v>
      </c>
      <c r="B133" s="34" t="s">
        <v>369</v>
      </c>
      <c r="C133" s="34" t="s">
        <v>46</v>
      </c>
      <c r="D133" s="34">
        <v>0.02</v>
      </c>
      <c r="E133" s="34">
        <v>6.48</v>
      </c>
      <c r="F133" s="34">
        <v>9.17</v>
      </c>
      <c r="G133" s="34" t="s">
        <v>14</v>
      </c>
      <c r="H133" s="34" t="s">
        <v>70</v>
      </c>
      <c r="I133" s="34" t="s">
        <v>24</v>
      </c>
      <c r="J133" s="34" t="s">
        <v>64</v>
      </c>
      <c r="K133" s="34" t="s">
        <v>49</v>
      </c>
      <c r="L133" s="34" t="s">
        <v>370</v>
      </c>
      <c r="M133" s="34">
        <v>0.37</v>
      </c>
      <c r="N133" s="34" t="s">
        <v>8</v>
      </c>
      <c r="O133" s="34" t="s">
        <v>35</v>
      </c>
      <c r="P133" s="34" t="s">
        <v>122</v>
      </c>
      <c r="Q133" s="34" t="s">
        <v>371</v>
      </c>
      <c r="R133" s="34">
        <v>84043</v>
      </c>
      <c r="S133" s="36">
        <v>42014</v>
      </c>
      <c r="T133" s="36">
        <v>42015</v>
      </c>
      <c r="U133" s="61">
        <v>-105.68519999999999</v>
      </c>
      <c r="V133" s="34">
        <v>4</v>
      </c>
      <c r="W133" s="34">
        <v>28.2</v>
      </c>
      <c r="X133" s="34">
        <v>90431</v>
      </c>
      <c r="Y133" s="34" t="s">
        <v>3217</v>
      </c>
      <c r="Z133" s="34">
        <v>297.85210023962645</v>
      </c>
    </row>
    <row r="134" spans="1:26" customFormat="1" x14ac:dyDescent="0.2">
      <c r="A134" s="34">
        <v>947</v>
      </c>
      <c r="B134" s="34" t="s">
        <v>372</v>
      </c>
      <c r="C134" s="34" t="s">
        <v>1</v>
      </c>
      <c r="D134" s="34">
        <v>0.08</v>
      </c>
      <c r="E134" s="34">
        <v>14.2</v>
      </c>
      <c r="F134" s="34">
        <v>5.3</v>
      </c>
      <c r="G134" s="34" t="s">
        <v>63</v>
      </c>
      <c r="H134" s="34" t="s">
        <v>47</v>
      </c>
      <c r="I134" s="34" t="s">
        <v>4</v>
      </c>
      <c r="J134" s="34" t="s">
        <v>102</v>
      </c>
      <c r="K134" s="34" t="s">
        <v>26</v>
      </c>
      <c r="L134" s="34" t="s">
        <v>264</v>
      </c>
      <c r="M134" s="34">
        <v>0.46</v>
      </c>
      <c r="N134" s="34" t="s">
        <v>8</v>
      </c>
      <c r="O134" s="34" t="s">
        <v>87</v>
      </c>
      <c r="P134" s="34" t="s">
        <v>373</v>
      </c>
      <c r="Q134" s="34" t="s">
        <v>374</v>
      </c>
      <c r="R134" s="34">
        <v>7002</v>
      </c>
      <c r="S134" s="36">
        <v>42015</v>
      </c>
      <c r="T134" s="36">
        <v>42017</v>
      </c>
      <c r="U134" s="61">
        <v>27.23</v>
      </c>
      <c r="V134" s="34">
        <v>5</v>
      </c>
      <c r="W134" s="34">
        <v>72.11</v>
      </c>
      <c r="X134" s="34">
        <v>86565</v>
      </c>
      <c r="Y134" s="34" t="s">
        <v>3218</v>
      </c>
      <c r="Z134" s="34">
        <v>423.54598948551734</v>
      </c>
    </row>
    <row r="135" spans="1:26" customFormat="1" x14ac:dyDescent="0.2">
      <c r="A135" s="34">
        <v>166</v>
      </c>
      <c r="B135" s="34" t="s">
        <v>375</v>
      </c>
      <c r="C135" s="34" t="s">
        <v>23</v>
      </c>
      <c r="D135" s="34">
        <v>0.08</v>
      </c>
      <c r="E135" s="34">
        <v>399.98</v>
      </c>
      <c r="F135" s="34">
        <v>12.06</v>
      </c>
      <c r="G135" s="34" t="s">
        <v>2</v>
      </c>
      <c r="H135" s="34" t="s">
        <v>15</v>
      </c>
      <c r="I135" s="34" t="s">
        <v>16</v>
      </c>
      <c r="J135" s="34" t="s">
        <v>32</v>
      </c>
      <c r="K135" s="34" t="s">
        <v>6</v>
      </c>
      <c r="L135" s="34" t="s">
        <v>159</v>
      </c>
      <c r="M135" s="34">
        <v>0.56000000000000005</v>
      </c>
      <c r="N135" s="34" t="s">
        <v>8</v>
      </c>
      <c r="O135" s="34" t="s">
        <v>9</v>
      </c>
      <c r="P135" s="34" t="s">
        <v>376</v>
      </c>
      <c r="Q135" s="34" t="s">
        <v>377</v>
      </c>
      <c r="R135" s="34">
        <v>37087</v>
      </c>
      <c r="S135" s="36">
        <v>42015</v>
      </c>
      <c r="T135" s="36">
        <v>42022</v>
      </c>
      <c r="U135" s="61">
        <v>28.514099999999999</v>
      </c>
      <c r="V135" s="34">
        <v>5</v>
      </c>
      <c r="W135" s="34">
        <v>1839.91</v>
      </c>
      <c r="X135" s="34">
        <v>89426</v>
      </c>
      <c r="Y135" s="34" t="s">
        <v>3215</v>
      </c>
      <c r="Z135" s="34">
        <v>1912.5682998662028</v>
      </c>
    </row>
    <row r="136" spans="1:26" customFormat="1" x14ac:dyDescent="0.2">
      <c r="A136" s="34">
        <v>466</v>
      </c>
      <c r="B136" s="34" t="s">
        <v>378</v>
      </c>
      <c r="C136" s="34" t="s">
        <v>46</v>
      </c>
      <c r="D136" s="34">
        <v>0.08</v>
      </c>
      <c r="E136" s="34">
        <v>297.64</v>
      </c>
      <c r="F136" s="34">
        <v>14.7</v>
      </c>
      <c r="G136" s="34" t="s">
        <v>2</v>
      </c>
      <c r="H136" s="34" t="s">
        <v>3</v>
      </c>
      <c r="I136" s="34" t="s">
        <v>16</v>
      </c>
      <c r="J136" s="34" t="s">
        <v>32</v>
      </c>
      <c r="K136" s="34" t="s">
        <v>33</v>
      </c>
      <c r="L136" s="34" t="s">
        <v>363</v>
      </c>
      <c r="M136" s="34">
        <v>0.56999999999999995</v>
      </c>
      <c r="N136" s="34" t="s">
        <v>8</v>
      </c>
      <c r="O136" s="34" t="s">
        <v>87</v>
      </c>
      <c r="P136" s="34" t="s">
        <v>379</v>
      </c>
      <c r="Q136" s="34" t="s">
        <v>380</v>
      </c>
      <c r="R136" s="34">
        <v>2019</v>
      </c>
      <c r="S136" s="36">
        <v>42015</v>
      </c>
      <c r="T136" s="36">
        <v>42015</v>
      </c>
      <c r="U136" s="61">
        <v>496.79680000000002</v>
      </c>
      <c r="V136" s="34">
        <v>5</v>
      </c>
      <c r="W136" s="34">
        <v>1132.8399999999999</v>
      </c>
      <c r="X136" s="34">
        <v>88060</v>
      </c>
      <c r="Y136" s="34" t="s">
        <v>3218</v>
      </c>
      <c r="Z136" s="34">
        <v>2293.8923808856466</v>
      </c>
    </row>
    <row r="137" spans="1:26" customFormat="1" x14ac:dyDescent="0.2">
      <c r="A137" s="34">
        <v>467</v>
      </c>
      <c r="B137" s="34" t="s">
        <v>381</v>
      </c>
      <c r="C137" s="34" t="s">
        <v>46</v>
      </c>
      <c r="D137" s="34">
        <v>0.02</v>
      </c>
      <c r="E137" s="34">
        <v>12.99</v>
      </c>
      <c r="F137" s="34">
        <v>14.37</v>
      </c>
      <c r="G137" s="34" t="s">
        <v>14</v>
      </c>
      <c r="H137" s="34" t="s">
        <v>3</v>
      </c>
      <c r="I137" s="34" t="s">
        <v>4</v>
      </c>
      <c r="J137" s="34" t="s">
        <v>102</v>
      </c>
      <c r="K137" s="34" t="s">
        <v>40</v>
      </c>
      <c r="L137" s="34" t="s">
        <v>382</v>
      </c>
      <c r="M137" s="34">
        <v>0.73</v>
      </c>
      <c r="N137" s="34" t="s">
        <v>8</v>
      </c>
      <c r="O137" s="34" t="s">
        <v>87</v>
      </c>
      <c r="P137" s="34" t="s">
        <v>379</v>
      </c>
      <c r="Q137" s="34" t="s">
        <v>383</v>
      </c>
      <c r="R137" s="34">
        <v>1915</v>
      </c>
      <c r="S137" s="36">
        <v>42015</v>
      </c>
      <c r="T137" s="36">
        <v>42016</v>
      </c>
      <c r="U137" s="61">
        <v>-556.80960000000005</v>
      </c>
      <c r="V137" s="34">
        <v>11</v>
      </c>
      <c r="W137" s="34">
        <v>143.63</v>
      </c>
      <c r="X137" s="34">
        <v>88060</v>
      </c>
      <c r="Y137" s="34" t="s">
        <v>3218</v>
      </c>
      <c r="Z137" s="34">
        <v>290.20027320436628</v>
      </c>
    </row>
    <row r="138" spans="1:26" customFormat="1" x14ac:dyDescent="0.2">
      <c r="A138" s="34">
        <v>468</v>
      </c>
      <c r="B138" s="34" t="s">
        <v>384</v>
      </c>
      <c r="C138" s="34" t="s">
        <v>46</v>
      </c>
      <c r="D138" s="34">
        <v>0.06</v>
      </c>
      <c r="E138" s="34">
        <v>14.42</v>
      </c>
      <c r="F138" s="34">
        <v>6.75</v>
      </c>
      <c r="G138" s="34" t="s">
        <v>14</v>
      </c>
      <c r="H138" s="34" t="s">
        <v>3</v>
      </c>
      <c r="I138" s="34" t="s">
        <v>24</v>
      </c>
      <c r="J138" s="34" t="s">
        <v>71</v>
      </c>
      <c r="K138" s="34" t="s">
        <v>120</v>
      </c>
      <c r="L138" s="34" t="s">
        <v>385</v>
      </c>
      <c r="M138" s="34">
        <v>0.52</v>
      </c>
      <c r="N138" s="34" t="s">
        <v>8</v>
      </c>
      <c r="O138" s="34" t="s">
        <v>87</v>
      </c>
      <c r="P138" s="34" t="s">
        <v>379</v>
      </c>
      <c r="Q138" s="34" t="s">
        <v>386</v>
      </c>
      <c r="R138" s="34">
        <v>2341</v>
      </c>
      <c r="S138" s="36">
        <v>42015</v>
      </c>
      <c r="T138" s="36">
        <v>42016</v>
      </c>
      <c r="U138" s="61">
        <v>-27.738800000000001</v>
      </c>
      <c r="V138" s="34">
        <v>5</v>
      </c>
      <c r="W138" s="34">
        <v>73.040000000000006</v>
      </c>
      <c r="X138" s="34">
        <v>88060</v>
      </c>
      <c r="Y138" s="34" t="s">
        <v>3218</v>
      </c>
      <c r="Z138" s="34">
        <v>424.86884517083968</v>
      </c>
    </row>
    <row r="139" spans="1:26" customFormat="1" x14ac:dyDescent="0.2">
      <c r="A139" s="34">
        <v>469</v>
      </c>
      <c r="B139" s="34" t="s">
        <v>387</v>
      </c>
      <c r="C139" s="34" t="s">
        <v>46</v>
      </c>
      <c r="D139" s="34">
        <v>0.05</v>
      </c>
      <c r="E139" s="34">
        <v>4.1399999999999997</v>
      </c>
      <c r="F139" s="34">
        <v>6.6</v>
      </c>
      <c r="G139" s="34" t="s">
        <v>63</v>
      </c>
      <c r="H139" s="34" t="s">
        <v>3</v>
      </c>
      <c r="I139" s="34" t="s">
        <v>4</v>
      </c>
      <c r="J139" s="34" t="s">
        <v>102</v>
      </c>
      <c r="K139" s="34" t="s">
        <v>49</v>
      </c>
      <c r="L139" s="34" t="s">
        <v>388</v>
      </c>
      <c r="M139" s="34">
        <v>0.49</v>
      </c>
      <c r="N139" s="34" t="s">
        <v>8</v>
      </c>
      <c r="O139" s="34" t="s">
        <v>87</v>
      </c>
      <c r="P139" s="34" t="s">
        <v>373</v>
      </c>
      <c r="Q139" s="34" t="s">
        <v>389</v>
      </c>
      <c r="R139" s="34">
        <v>7506</v>
      </c>
      <c r="S139" s="36">
        <v>42015</v>
      </c>
      <c r="T139" s="36">
        <v>42017</v>
      </c>
      <c r="U139" s="61">
        <v>-128.68719999999999</v>
      </c>
      <c r="V139" s="34">
        <v>7</v>
      </c>
      <c r="W139" s="34">
        <v>33.35</v>
      </c>
      <c r="X139" s="34">
        <v>88060</v>
      </c>
      <c r="Y139" s="34" t="s">
        <v>3218</v>
      </c>
      <c r="Z139" s="34">
        <v>184.59712737344677</v>
      </c>
    </row>
    <row r="140" spans="1:26" customFormat="1" x14ac:dyDescent="0.2">
      <c r="A140" s="34">
        <v>470</v>
      </c>
      <c r="B140" s="34" t="s">
        <v>390</v>
      </c>
      <c r="C140" s="34" t="s">
        <v>46</v>
      </c>
      <c r="D140" s="34">
        <v>0.03</v>
      </c>
      <c r="E140" s="34">
        <v>11.34</v>
      </c>
      <c r="F140" s="34">
        <v>5.01</v>
      </c>
      <c r="G140" s="34" t="s">
        <v>14</v>
      </c>
      <c r="H140" s="34" t="s">
        <v>3</v>
      </c>
      <c r="I140" s="34" t="s">
        <v>24</v>
      </c>
      <c r="J140" s="34" t="s">
        <v>64</v>
      </c>
      <c r="K140" s="34" t="s">
        <v>49</v>
      </c>
      <c r="L140" s="34" t="s">
        <v>391</v>
      </c>
      <c r="M140" s="34">
        <v>0.36</v>
      </c>
      <c r="N140" s="34" t="s">
        <v>8</v>
      </c>
      <c r="O140" s="34" t="s">
        <v>87</v>
      </c>
      <c r="P140" s="34" t="s">
        <v>373</v>
      </c>
      <c r="Q140" s="34" t="s">
        <v>392</v>
      </c>
      <c r="R140" s="34">
        <v>8601</v>
      </c>
      <c r="S140" s="36">
        <v>42015</v>
      </c>
      <c r="T140" s="36">
        <v>42015</v>
      </c>
      <c r="U140" s="61">
        <v>23.2028</v>
      </c>
      <c r="V140" s="34">
        <v>5</v>
      </c>
      <c r="W140" s="34">
        <v>60.24</v>
      </c>
      <c r="X140" s="34">
        <v>88060</v>
      </c>
      <c r="Y140" s="34" t="s">
        <v>3218</v>
      </c>
      <c r="Z140" s="34">
        <v>306.12746158674116</v>
      </c>
    </row>
    <row r="141" spans="1:26" customFormat="1" x14ac:dyDescent="0.2">
      <c r="A141" s="34">
        <v>2776</v>
      </c>
      <c r="B141" s="34" t="s">
        <v>393</v>
      </c>
      <c r="C141" s="34" t="s">
        <v>1</v>
      </c>
      <c r="D141" s="34">
        <v>0.03</v>
      </c>
      <c r="E141" s="34">
        <v>350.98</v>
      </c>
      <c r="F141" s="34">
        <v>30</v>
      </c>
      <c r="G141" s="34" t="s">
        <v>2</v>
      </c>
      <c r="H141" s="34" t="s">
        <v>15</v>
      </c>
      <c r="I141" s="34" t="s">
        <v>4</v>
      </c>
      <c r="J141" s="34" t="s">
        <v>85</v>
      </c>
      <c r="K141" s="34" t="s">
        <v>33</v>
      </c>
      <c r="L141" s="34" t="s">
        <v>167</v>
      </c>
      <c r="M141" s="34">
        <v>0.61</v>
      </c>
      <c r="N141" s="34" t="s">
        <v>8</v>
      </c>
      <c r="O141" s="34" t="s">
        <v>87</v>
      </c>
      <c r="P141" s="34" t="s">
        <v>394</v>
      </c>
      <c r="Q141" s="34" t="s">
        <v>395</v>
      </c>
      <c r="R141" s="34">
        <v>20877</v>
      </c>
      <c r="S141" s="36">
        <v>42016</v>
      </c>
      <c r="T141" s="36">
        <v>42019</v>
      </c>
      <c r="U141" s="61">
        <v>2692.4421000000002</v>
      </c>
      <c r="V141" s="34">
        <v>11</v>
      </c>
      <c r="W141" s="34">
        <v>3902.09</v>
      </c>
      <c r="X141" s="34">
        <v>91228</v>
      </c>
      <c r="Y141" s="34" t="s">
        <v>3218</v>
      </c>
      <c r="Z141" s="34">
        <v>5267.667377783645</v>
      </c>
    </row>
    <row r="142" spans="1:26" customFormat="1" x14ac:dyDescent="0.2">
      <c r="A142" s="34">
        <v>2776</v>
      </c>
      <c r="B142" s="34" t="s">
        <v>393</v>
      </c>
      <c r="C142" s="34" t="s">
        <v>1</v>
      </c>
      <c r="D142" s="34">
        <v>0.04</v>
      </c>
      <c r="E142" s="34">
        <v>1.68</v>
      </c>
      <c r="F142" s="34">
        <v>1</v>
      </c>
      <c r="G142" s="34" t="s">
        <v>14</v>
      </c>
      <c r="H142" s="34" t="s">
        <v>15</v>
      </c>
      <c r="I142" s="34" t="s">
        <v>24</v>
      </c>
      <c r="J142" s="34" t="s">
        <v>25</v>
      </c>
      <c r="K142" s="34" t="s">
        <v>26</v>
      </c>
      <c r="L142" s="34" t="s">
        <v>396</v>
      </c>
      <c r="M142" s="34">
        <v>0.35</v>
      </c>
      <c r="N142" s="34" t="s">
        <v>8</v>
      </c>
      <c r="O142" s="34" t="s">
        <v>87</v>
      </c>
      <c r="P142" s="34" t="s">
        <v>394</v>
      </c>
      <c r="Q142" s="34" t="s">
        <v>395</v>
      </c>
      <c r="R142" s="34">
        <v>20877</v>
      </c>
      <c r="S142" s="36">
        <v>42016</v>
      </c>
      <c r="T142" s="36">
        <v>42018</v>
      </c>
      <c r="U142" s="61">
        <v>2.0672000000000001</v>
      </c>
      <c r="V142" s="34">
        <v>8</v>
      </c>
      <c r="W142" s="34">
        <v>14.18</v>
      </c>
      <c r="X142" s="34">
        <v>91228</v>
      </c>
      <c r="Y142" s="34" t="s">
        <v>3218</v>
      </c>
      <c r="Z142" s="34">
        <v>197.54645209007612</v>
      </c>
    </row>
    <row r="143" spans="1:26" customFormat="1" x14ac:dyDescent="0.2">
      <c r="A143" s="34">
        <v>120</v>
      </c>
      <c r="B143" s="34" t="s">
        <v>397</v>
      </c>
      <c r="C143" s="34" t="s">
        <v>13</v>
      </c>
      <c r="D143" s="34">
        <v>0.05</v>
      </c>
      <c r="E143" s="34">
        <v>6.3</v>
      </c>
      <c r="F143" s="34">
        <v>0.5</v>
      </c>
      <c r="G143" s="34" t="s">
        <v>14</v>
      </c>
      <c r="H143" s="34" t="s">
        <v>70</v>
      </c>
      <c r="I143" s="34" t="s">
        <v>24</v>
      </c>
      <c r="J143" s="34" t="s">
        <v>128</v>
      </c>
      <c r="K143" s="34" t="s">
        <v>49</v>
      </c>
      <c r="L143" s="34" t="s">
        <v>398</v>
      </c>
      <c r="M143" s="34">
        <v>0.39</v>
      </c>
      <c r="N143" s="34" t="s">
        <v>8</v>
      </c>
      <c r="O143" s="34" t="s">
        <v>35</v>
      </c>
      <c r="P143" s="34" t="s">
        <v>122</v>
      </c>
      <c r="Q143" s="34" t="s">
        <v>157</v>
      </c>
      <c r="R143" s="34">
        <v>84041</v>
      </c>
      <c r="S143" s="36">
        <v>42016</v>
      </c>
      <c r="T143" s="36">
        <v>42017</v>
      </c>
      <c r="U143" s="61">
        <v>41.296500000000002</v>
      </c>
      <c r="V143" s="34">
        <v>10</v>
      </c>
      <c r="W143" s="34">
        <v>59.85</v>
      </c>
      <c r="X143" s="34">
        <v>86520</v>
      </c>
      <c r="Y143" s="34" t="s">
        <v>3217</v>
      </c>
      <c r="Z143" s="34">
        <v>1.4488851666952769</v>
      </c>
    </row>
    <row r="144" spans="1:26" customFormat="1" x14ac:dyDescent="0.2">
      <c r="A144" s="34">
        <v>120</v>
      </c>
      <c r="B144" s="34" t="s">
        <v>397</v>
      </c>
      <c r="C144" s="34" t="s">
        <v>13</v>
      </c>
      <c r="D144" s="34">
        <v>0.09</v>
      </c>
      <c r="E144" s="34">
        <v>205.99</v>
      </c>
      <c r="F144" s="34">
        <v>3</v>
      </c>
      <c r="G144" s="34" t="s">
        <v>63</v>
      </c>
      <c r="H144" s="34" t="s">
        <v>70</v>
      </c>
      <c r="I144" s="34" t="s">
        <v>16</v>
      </c>
      <c r="J144" s="34" t="s">
        <v>111</v>
      </c>
      <c r="K144" s="34" t="s">
        <v>49</v>
      </c>
      <c r="L144" s="34" t="s">
        <v>399</v>
      </c>
      <c r="M144" s="34">
        <v>0.57999999999999996</v>
      </c>
      <c r="N144" s="34" t="s">
        <v>8</v>
      </c>
      <c r="O144" s="34" t="s">
        <v>35</v>
      </c>
      <c r="P144" s="34" t="s">
        <v>122</v>
      </c>
      <c r="Q144" s="34" t="s">
        <v>157</v>
      </c>
      <c r="R144" s="34">
        <v>84041</v>
      </c>
      <c r="S144" s="36">
        <v>42016</v>
      </c>
      <c r="T144" s="36">
        <v>42018</v>
      </c>
      <c r="U144" s="61">
        <v>1179.0237</v>
      </c>
      <c r="V144" s="34">
        <v>10</v>
      </c>
      <c r="W144" s="34">
        <v>1708.73</v>
      </c>
      <c r="X144" s="34">
        <v>86520</v>
      </c>
      <c r="Y144" s="34" t="s">
        <v>3217</v>
      </c>
      <c r="Z144" s="34">
        <v>1910.5484931607039</v>
      </c>
    </row>
    <row r="145" spans="1:26" customFormat="1" x14ac:dyDescent="0.2">
      <c r="A145" s="34">
        <v>898</v>
      </c>
      <c r="B145" s="34" t="s">
        <v>400</v>
      </c>
      <c r="C145" s="34" t="s">
        <v>13</v>
      </c>
      <c r="D145" s="34">
        <v>0.04</v>
      </c>
      <c r="E145" s="34">
        <v>90.97</v>
      </c>
      <c r="F145" s="34">
        <v>28</v>
      </c>
      <c r="G145" s="34" t="s">
        <v>2</v>
      </c>
      <c r="H145" s="34" t="s">
        <v>3</v>
      </c>
      <c r="I145" s="34" t="s">
        <v>16</v>
      </c>
      <c r="J145" s="34" t="s">
        <v>32</v>
      </c>
      <c r="K145" s="34" t="s">
        <v>33</v>
      </c>
      <c r="L145" s="34" t="s">
        <v>401</v>
      </c>
      <c r="M145" s="34">
        <v>0.38</v>
      </c>
      <c r="N145" s="34" t="s">
        <v>8</v>
      </c>
      <c r="O145" s="34" t="s">
        <v>87</v>
      </c>
      <c r="P145" s="34" t="s">
        <v>88</v>
      </c>
      <c r="Q145" s="34" t="s">
        <v>89</v>
      </c>
      <c r="R145" s="34">
        <v>10039</v>
      </c>
      <c r="S145" s="36">
        <v>42016</v>
      </c>
      <c r="T145" s="36">
        <v>42017</v>
      </c>
      <c r="U145" s="61">
        <v>-173.09520000000001</v>
      </c>
      <c r="V145" s="34">
        <v>6</v>
      </c>
      <c r="W145" s="34">
        <v>573.30999999999995</v>
      </c>
      <c r="X145" s="34">
        <v>33635</v>
      </c>
      <c r="Y145" s="34" t="s">
        <v>3218</v>
      </c>
      <c r="Z145" s="34">
        <v>992.96657913371155</v>
      </c>
    </row>
    <row r="146" spans="1:26" customFormat="1" x14ac:dyDescent="0.2">
      <c r="A146" s="34">
        <v>898</v>
      </c>
      <c r="B146" s="34" t="s">
        <v>400</v>
      </c>
      <c r="C146" s="34" t="s">
        <v>13</v>
      </c>
      <c r="D146" s="34">
        <v>7.0000000000000007E-2</v>
      </c>
      <c r="E146" s="34">
        <v>20.34</v>
      </c>
      <c r="F146" s="34">
        <v>35</v>
      </c>
      <c r="G146" s="34" t="s">
        <v>14</v>
      </c>
      <c r="H146" s="34" t="s">
        <v>3</v>
      </c>
      <c r="I146" s="34" t="s">
        <v>24</v>
      </c>
      <c r="J146" s="34" t="s">
        <v>54</v>
      </c>
      <c r="K146" s="34" t="s">
        <v>40</v>
      </c>
      <c r="L146" s="34" t="s">
        <v>236</v>
      </c>
      <c r="M146" s="34">
        <v>0.84</v>
      </c>
      <c r="N146" s="34" t="s">
        <v>8</v>
      </c>
      <c r="O146" s="34" t="s">
        <v>87</v>
      </c>
      <c r="P146" s="34" t="s">
        <v>88</v>
      </c>
      <c r="Q146" s="34" t="s">
        <v>89</v>
      </c>
      <c r="R146" s="34">
        <v>10039</v>
      </c>
      <c r="S146" s="36">
        <v>42016</v>
      </c>
      <c r="T146" s="36">
        <v>42017</v>
      </c>
      <c r="U146" s="61">
        <v>-96.16</v>
      </c>
      <c r="V146" s="34">
        <v>5</v>
      </c>
      <c r="W146" s="34">
        <v>140.22999999999999</v>
      </c>
      <c r="X146" s="34">
        <v>33635</v>
      </c>
      <c r="Y146" s="34" t="s">
        <v>3218</v>
      </c>
      <c r="Z146" s="34">
        <v>1210.0164487586919</v>
      </c>
    </row>
    <row r="147" spans="1:26" customFormat="1" x14ac:dyDescent="0.2">
      <c r="A147" s="34">
        <v>899</v>
      </c>
      <c r="B147" s="34" t="s">
        <v>402</v>
      </c>
      <c r="C147" s="34" t="s">
        <v>13</v>
      </c>
      <c r="D147" s="34">
        <v>0.04</v>
      </c>
      <c r="E147" s="34">
        <v>90.97</v>
      </c>
      <c r="F147" s="34">
        <v>28</v>
      </c>
      <c r="G147" s="34" t="s">
        <v>2</v>
      </c>
      <c r="H147" s="34" t="s">
        <v>3</v>
      </c>
      <c r="I147" s="34" t="s">
        <v>16</v>
      </c>
      <c r="J147" s="34" t="s">
        <v>32</v>
      </c>
      <c r="K147" s="34" t="s">
        <v>33</v>
      </c>
      <c r="L147" s="34" t="s">
        <v>401</v>
      </c>
      <c r="M147" s="34">
        <v>0.38</v>
      </c>
      <c r="N147" s="34" t="s">
        <v>8</v>
      </c>
      <c r="O147" s="34" t="s">
        <v>87</v>
      </c>
      <c r="P147" s="34" t="s">
        <v>296</v>
      </c>
      <c r="Q147" s="34" t="s">
        <v>403</v>
      </c>
      <c r="R147" s="34">
        <v>16602</v>
      </c>
      <c r="S147" s="36">
        <v>42016</v>
      </c>
      <c r="T147" s="36">
        <v>42017</v>
      </c>
      <c r="U147" s="61">
        <v>-173.09520000000001</v>
      </c>
      <c r="V147" s="34">
        <v>2</v>
      </c>
      <c r="W147" s="34">
        <v>191.1</v>
      </c>
      <c r="X147" s="34">
        <v>86263</v>
      </c>
      <c r="Y147" s="34" t="s">
        <v>3218</v>
      </c>
      <c r="Z147" s="34">
        <v>992.96657913371155</v>
      </c>
    </row>
    <row r="148" spans="1:26" customFormat="1" x14ac:dyDescent="0.2">
      <c r="A148" s="34">
        <v>899</v>
      </c>
      <c r="B148" s="34" t="s">
        <v>402</v>
      </c>
      <c r="C148" s="34" t="s">
        <v>13</v>
      </c>
      <c r="D148" s="34">
        <v>7.0000000000000007E-2</v>
      </c>
      <c r="E148" s="34">
        <v>20.34</v>
      </c>
      <c r="F148" s="34">
        <v>35</v>
      </c>
      <c r="G148" s="34" t="s">
        <v>14</v>
      </c>
      <c r="H148" s="34" t="s">
        <v>3</v>
      </c>
      <c r="I148" s="34" t="s">
        <v>24</v>
      </c>
      <c r="J148" s="34" t="s">
        <v>54</v>
      </c>
      <c r="K148" s="34" t="s">
        <v>40</v>
      </c>
      <c r="L148" s="34" t="s">
        <v>236</v>
      </c>
      <c r="M148" s="34">
        <v>0.84</v>
      </c>
      <c r="N148" s="34" t="s">
        <v>8</v>
      </c>
      <c r="O148" s="34" t="s">
        <v>87</v>
      </c>
      <c r="P148" s="34" t="s">
        <v>296</v>
      </c>
      <c r="Q148" s="34" t="s">
        <v>403</v>
      </c>
      <c r="R148" s="34">
        <v>16602</v>
      </c>
      <c r="S148" s="36">
        <v>42016</v>
      </c>
      <c r="T148" s="36">
        <v>42017</v>
      </c>
      <c r="U148" s="61">
        <v>-96.16</v>
      </c>
      <c r="V148" s="34">
        <v>1</v>
      </c>
      <c r="W148" s="34">
        <v>28.05</v>
      </c>
      <c r="X148" s="34">
        <v>86263</v>
      </c>
      <c r="Y148" s="34" t="s">
        <v>3218</v>
      </c>
      <c r="Z148" s="34">
        <v>1210.0164487586919</v>
      </c>
    </row>
    <row r="149" spans="1:26" customFormat="1" x14ac:dyDescent="0.2">
      <c r="A149" s="34">
        <v>1636</v>
      </c>
      <c r="B149" s="34" t="s">
        <v>404</v>
      </c>
      <c r="C149" s="34" t="s">
        <v>13</v>
      </c>
      <c r="D149" s="34">
        <v>0.04</v>
      </c>
      <c r="E149" s="34">
        <v>136.97999999999999</v>
      </c>
      <c r="F149" s="34">
        <v>24.49</v>
      </c>
      <c r="G149" s="34" t="s">
        <v>63</v>
      </c>
      <c r="H149" s="34" t="s">
        <v>47</v>
      </c>
      <c r="I149" s="34" t="s">
        <v>4</v>
      </c>
      <c r="J149" s="34" t="s">
        <v>102</v>
      </c>
      <c r="K149" s="34" t="s">
        <v>40</v>
      </c>
      <c r="L149" s="34" t="s">
        <v>405</v>
      </c>
      <c r="M149" s="34">
        <v>0.59</v>
      </c>
      <c r="N149" s="34" t="s">
        <v>8</v>
      </c>
      <c r="O149" s="34" t="s">
        <v>35</v>
      </c>
      <c r="P149" s="34" t="s">
        <v>66</v>
      </c>
      <c r="Q149" s="34" t="s">
        <v>406</v>
      </c>
      <c r="R149" s="34">
        <v>93905</v>
      </c>
      <c r="S149" s="36">
        <v>42016</v>
      </c>
      <c r="T149" s="36">
        <v>42018</v>
      </c>
      <c r="U149" s="61">
        <v>1127.5497</v>
      </c>
      <c r="V149" s="34">
        <v>12</v>
      </c>
      <c r="W149" s="34">
        <v>1634.13</v>
      </c>
      <c r="X149" s="34">
        <v>89706</v>
      </c>
      <c r="Y149" s="34" t="s">
        <v>3217</v>
      </c>
      <c r="Z149" s="34">
        <v>2307.3797718985361</v>
      </c>
    </row>
    <row r="150" spans="1:26" customFormat="1" x14ac:dyDescent="0.2">
      <c r="A150" s="34">
        <v>823</v>
      </c>
      <c r="B150" s="34" t="s">
        <v>407</v>
      </c>
      <c r="C150" s="34" t="s">
        <v>23</v>
      </c>
      <c r="D150" s="34">
        <v>0.04</v>
      </c>
      <c r="E150" s="34">
        <v>6.24</v>
      </c>
      <c r="F150" s="34">
        <v>5.22</v>
      </c>
      <c r="G150" s="34" t="s">
        <v>14</v>
      </c>
      <c r="H150" s="34" t="s">
        <v>3</v>
      </c>
      <c r="I150" s="34" t="s">
        <v>4</v>
      </c>
      <c r="J150" s="34" t="s">
        <v>102</v>
      </c>
      <c r="K150" s="34" t="s">
        <v>49</v>
      </c>
      <c r="L150" s="34" t="s">
        <v>408</v>
      </c>
      <c r="M150" s="34">
        <v>0.6</v>
      </c>
      <c r="N150" s="34" t="s">
        <v>8</v>
      </c>
      <c r="O150" s="34" t="s">
        <v>9</v>
      </c>
      <c r="P150" s="34" t="s">
        <v>376</v>
      </c>
      <c r="Q150" s="34" t="s">
        <v>409</v>
      </c>
      <c r="R150" s="34">
        <v>37167</v>
      </c>
      <c r="S150" s="36">
        <v>42016</v>
      </c>
      <c r="T150" s="36">
        <v>42021</v>
      </c>
      <c r="U150" s="61">
        <v>4.3808999999999996</v>
      </c>
      <c r="V150" s="34">
        <v>13</v>
      </c>
      <c r="W150" s="34">
        <v>80.23</v>
      </c>
      <c r="X150" s="34">
        <v>89257</v>
      </c>
      <c r="Y150" s="34" t="s">
        <v>3215</v>
      </c>
      <c r="Z150" s="34">
        <v>348.2932695578117</v>
      </c>
    </row>
    <row r="151" spans="1:26" customFormat="1" x14ac:dyDescent="0.2">
      <c r="A151" s="34">
        <v>824</v>
      </c>
      <c r="B151" s="34" t="s">
        <v>410</v>
      </c>
      <c r="C151" s="34" t="s">
        <v>23</v>
      </c>
      <c r="D151" s="34">
        <v>0.09</v>
      </c>
      <c r="E151" s="34">
        <v>260.98</v>
      </c>
      <c r="F151" s="34">
        <v>41.91</v>
      </c>
      <c r="G151" s="34" t="s">
        <v>2</v>
      </c>
      <c r="H151" s="34" t="s">
        <v>3</v>
      </c>
      <c r="I151" s="34" t="s">
        <v>4</v>
      </c>
      <c r="J151" s="34" t="s">
        <v>93</v>
      </c>
      <c r="K151" s="34" t="s">
        <v>6</v>
      </c>
      <c r="L151" s="34" t="s">
        <v>411</v>
      </c>
      <c r="M151" s="34">
        <v>0.59</v>
      </c>
      <c r="N151" s="34" t="s">
        <v>8</v>
      </c>
      <c r="O151" s="34" t="s">
        <v>9</v>
      </c>
      <c r="P151" s="34" t="s">
        <v>376</v>
      </c>
      <c r="Q151" s="34" t="s">
        <v>412</v>
      </c>
      <c r="R151" s="34">
        <v>37174</v>
      </c>
      <c r="S151" s="36">
        <v>42016</v>
      </c>
      <c r="T151" s="36">
        <v>42023</v>
      </c>
      <c r="U151" s="61">
        <v>-100.744</v>
      </c>
      <c r="V151" s="34">
        <v>8</v>
      </c>
      <c r="W151" s="34">
        <v>2044.9</v>
      </c>
      <c r="X151" s="34">
        <v>89257</v>
      </c>
      <c r="Y151" s="34" t="s">
        <v>3215</v>
      </c>
      <c r="Z151" s="34">
        <v>2207.9539943786704</v>
      </c>
    </row>
    <row r="152" spans="1:26" customFormat="1" x14ac:dyDescent="0.2">
      <c r="A152" s="34">
        <v>1424</v>
      </c>
      <c r="B152" s="34" t="s">
        <v>413</v>
      </c>
      <c r="C152" s="34" t="s">
        <v>23</v>
      </c>
      <c r="D152" s="34">
        <v>0.05</v>
      </c>
      <c r="E152" s="34">
        <v>350.99</v>
      </c>
      <c r="F152" s="34">
        <v>39</v>
      </c>
      <c r="G152" s="34" t="s">
        <v>2</v>
      </c>
      <c r="H152" s="34" t="s">
        <v>47</v>
      </c>
      <c r="I152" s="34" t="s">
        <v>4</v>
      </c>
      <c r="J152" s="34" t="s">
        <v>85</v>
      </c>
      <c r="K152" s="34" t="s">
        <v>33</v>
      </c>
      <c r="L152" s="34" t="s">
        <v>414</v>
      </c>
      <c r="M152" s="34">
        <v>0.55000000000000004</v>
      </c>
      <c r="N152" s="34" t="s">
        <v>8</v>
      </c>
      <c r="O152" s="34" t="s">
        <v>35</v>
      </c>
      <c r="P152" s="34" t="s">
        <v>36</v>
      </c>
      <c r="Q152" s="34" t="s">
        <v>415</v>
      </c>
      <c r="R152" s="34">
        <v>80112</v>
      </c>
      <c r="S152" s="36">
        <v>42016</v>
      </c>
      <c r="T152" s="36">
        <v>42018</v>
      </c>
      <c r="U152" s="61">
        <v>451.28039999999999</v>
      </c>
      <c r="V152" s="34">
        <v>3</v>
      </c>
      <c r="W152" s="34">
        <v>1020.08</v>
      </c>
      <c r="X152" s="34">
        <v>89448</v>
      </c>
      <c r="Y152" s="34" t="s">
        <v>3217</v>
      </c>
      <c r="Z152" s="34">
        <v>3007.4897357381979</v>
      </c>
    </row>
    <row r="153" spans="1:26" customFormat="1" x14ac:dyDescent="0.2">
      <c r="A153" s="34">
        <v>1424</v>
      </c>
      <c r="B153" s="34" t="s">
        <v>413</v>
      </c>
      <c r="C153" s="34" t="s">
        <v>23</v>
      </c>
      <c r="D153" s="34">
        <v>0</v>
      </c>
      <c r="E153" s="34">
        <v>8.74</v>
      </c>
      <c r="F153" s="34">
        <v>1.39</v>
      </c>
      <c r="G153" s="34" t="s">
        <v>14</v>
      </c>
      <c r="H153" s="34" t="s">
        <v>47</v>
      </c>
      <c r="I153" s="34" t="s">
        <v>24</v>
      </c>
      <c r="J153" s="34" t="s">
        <v>321</v>
      </c>
      <c r="K153" s="34" t="s">
        <v>49</v>
      </c>
      <c r="L153" s="34" t="s">
        <v>416</v>
      </c>
      <c r="M153" s="34">
        <v>0.38</v>
      </c>
      <c r="N153" s="34" t="s">
        <v>8</v>
      </c>
      <c r="O153" s="34" t="s">
        <v>35</v>
      </c>
      <c r="P153" s="34" t="s">
        <v>36</v>
      </c>
      <c r="Q153" s="34" t="s">
        <v>415</v>
      </c>
      <c r="R153" s="34">
        <v>80112</v>
      </c>
      <c r="S153" s="36">
        <v>42016</v>
      </c>
      <c r="T153" s="36">
        <v>42020</v>
      </c>
      <c r="U153" s="61">
        <v>44.988</v>
      </c>
      <c r="V153" s="34">
        <v>7</v>
      </c>
      <c r="W153" s="34">
        <v>65.2</v>
      </c>
      <c r="X153" s="34">
        <v>89448</v>
      </c>
      <c r="Y153" s="34" t="s">
        <v>3217</v>
      </c>
      <c r="Z153" s="34">
        <v>174.89905115678772</v>
      </c>
    </row>
    <row r="154" spans="1:26" customFormat="1" x14ac:dyDescent="0.2">
      <c r="A154" s="34">
        <v>1424</v>
      </c>
      <c r="B154" s="34" t="s">
        <v>413</v>
      </c>
      <c r="C154" s="34" t="s">
        <v>23</v>
      </c>
      <c r="D154" s="34">
        <v>0.02</v>
      </c>
      <c r="E154" s="34">
        <v>1.98</v>
      </c>
      <c r="F154" s="34">
        <v>0.7</v>
      </c>
      <c r="G154" s="34" t="s">
        <v>14</v>
      </c>
      <c r="H154" s="34" t="s">
        <v>47</v>
      </c>
      <c r="I154" s="34" t="s">
        <v>24</v>
      </c>
      <c r="J154" s="34" t="s">
        <v>152</v>
      </c>
      <c r="K154" s="34" t="s">
        <v>26</v>
      </c>
      <c r="L154" s="34" t="s">
        <v>417</v>
      </c>
      <c r="M154" s="34">
        <v>0.83</v>
      </c>
      <c r="N154" s="34" t="s">
        <v>8</v>
      </c>
      <c r="O154" s="34" t="s">
        <v>35</v>
      </c>
      <c r="P154" s="34" t="s">
        <v>36</v>
      </c>
      <c r="Q154" s="34" t="s">
        <v>415</v>
      </c>
      <c r="R154" s="34">
        <v>80112</v>
      </c>
      <c r="S154" s="36">
        <v>42016</v>
      </c>
      <c r="T154" s="36">
        <v>42020</v>
      </c>
      <c r="U154" s="61">
        <v>-20.732800000000001</v>
      </c>
      <c r="V154" s="34">
        <v>11</v>
      </c>
      <c r="W154" s="34">
        <v>22.59</v>
      </c>
      <c r="X154" s="34">
        <v>89448</v>
      </c>
      <c r="Y154" s="34" t="s">
        <v>3217</v>
      </c>
      <c r="Z154" s="34">
        <v>428.16380703714913</v>
      </c>
    </row>
    <row r="155" spans="1:26" customFormat="1" x14ac:dyDescent="0.2">
      <c r="A155" s="34">
        <v>2715</v>
      </c>
      <c r="B155" s="34" t="s">
        <v>418</v>
      </c>
      <c r="C155" s="34" t="s">
        <v>23</v>
      </c>
      <c r="D155" s="34">
        <v>0.01</v>
      </c>
      <c r="E155" s="34">
        <v>29.89</v>
      </c>
      <c r="F155" s="34">
        <v>1.99</v>
      </c>
      <c r="G155" s="34" t="s">
        <v>14</v>
      </c>
      <c r="H155" s="34" t="s">
        <v>70</v>
      </c>
      <c r="I155" s="34" t="s">
        <v>16</v>
      </c>
      <c r="J155" s="34" t="s">
        <v>17</v>
      </c>
      <c r="K155" s="34" t="s">
        <v>18</v>
      </c>
      <c r="L155" s="34" t="s">
        <v>419</v>
      </c>
      <c r="M155" s="34">
        <v>0.5</v>
      </c>
      <c r="N155" s="34" t="s">
        <v>8</v>
      </c>
      <c r="O155" s="34" t="s">
        <v>28</v>
      </c>
      <c r="P155" s="34" t="s">
        <v>265</v>
      </c>
      <c r="Q155" s="34" t="s">
        <v>420</v>
      </c>
      <c r="R155" s="34">
        <v>48911</v>
      </c>
      <c r="S155" s="36">
        <v>42016</v>
      </c>
      <c r="T155" s="36">
        <v>42020</v>
      </c>
      <c r="U155" s="61">
        <v>-74.64</v>
      </c>
      <c r="V155" s="34">
        <v>1</v>
      </c>
      <c r="W155" s="34">
        <v>31.96</v>
      </c>
      <c r="X155" s="34">
        <v>88702</v>
      </c>
      <c r="Y155" s="34" t="s">
        <v>3216</v>
      </c>
      <c r="Z155" s="34">
        <v>197.94173058508667</v>
      </c>
    </row>
    <row r="156" spans="1:26" customFormat="1" x14ac:dyDescent="0.2">
      <c r="A156" s="34">
        <v>2069</v>
      </c>
      <c r="B156" s="34" t="s">
        <v>421</v>
      </c>
      <c r="C156" s="34" t="s">
        <v>92</v>
      </c>
      <c r="D156" s="34">
        <v>0.1</v>
      </c>
      <c r="E156" s="34">
        <v>40.98</v>
      </c>
      <c r="F156" s="34">
        <v>6.5</v>
      </c>
      <c r="G156" s="34" t="s">
        <v>14</v>
      </c>
      <c r="H156" s="34" t="s">
        <v>15</v>
      </c>
      <c r="I156" s="34" t="s">
        <v>16</v>
      </c>
      <c r="J156" s="34" t="s">
        <v>17</v>
      </c>
      <c r="K156" s="34" t="s">
        <v>49</v>
      </c>
      <c r="L156" s="34" t="s">
        <v>422</v>
      </c>
      <c r="M156" s="34">
        <v>0.74</v>
      </c>
      <c r="N156" s="34" t="s">
        <v>8</v>
      </c>
      <c r="O156" s="34" t="s">
        <v>9</v>
      </c>
      <c r="P156" s="34" t="s">
        <v>364</v>
      </c>
      <c r="Q156" s="34" t="s">
        <v>423</v>
      </c>
      <c r="R156" s="34">
        <v>41075</v>
      </c>
      <c r="S156" s="36">
        <v>42016</v>
      </c>
      <c r="T156" s="36">
        <v>42018</v>
      </c>
      <c r="U156" s="61">
        <v>66.852000000000004</v>
      </c>
      <c r="V156" s="34">
        <v>3</v>
      </c>
      <c r="W156" s="34">
        <v>120.34</v>
      </c>
      <c r="X156" s="34">
        <v>88554</v>
      </c>
      <c r="Y156" s="34" t="s">
        <v>3215</v>
      </c>
      <c r="Z156" s="34">
        <v>546.30122106644353</v>
      </c>
    </row>
    <row r="157" spans="1:26" customFormat="1" x14ac:dyDescent="0.2">
      <c r="A157" s="34">
        <v>750</v>
      </c>
      <c r="B157" s="34" t="s">
        <v>424</v>
      </c>
      <c r="C157" s="34" t="s">
        <v>46</v>
      </c>
      <c r="D157" s="34">
        <v>0.09</v>
      </c>
      <c r="E157" s="34">
        <v>27.75</v>
      </c>
      <c r="F157" s="34">
        <v>19.989999999999998</v>
      </c>
      <c r="G157" s="34" t="s">
        <v>14</v>
      </c>
      <c r="H157" s="34" t="s">
        <v>70</v>
      </c>
      <c r="I157" s="34" t="s">
        <v>24</v>
      </c>
      <c r="J157" s="34" t="s">
        <v>54</v>
      </c>
      <c r="K157" s="34" t="s">
        <v>49</v>
      </c>
      <c r="L157" s="34" t="s">
        <v>425</v>
      </c>
      <c r="M157" s="34">
        <v>0.67</v>
      </c>
      <c r="N157" s="34" t="s">
        <v>8</v>
      </c>
      <c r="O157" s="34" t="s">
        <v>9</v>
      </c>
      <c r="P157" s="34" t="s">
        <v>364</v>
      </c>
      <c r="Q157" s="34" t="s">
        <v>426</v>
      </c>
      <c r="R157" s="34">
        <v>41042</v>
      </c>
      <c r="S157" s="36">
        <v>42016</v>
      </c>
      <c r="T157" s="36">
        <v>42017</v>
      </c>
      <c r="U157" s="61">
        <v>-224.64400000000001</v>
      </c>
      <c r="V157" s="34">
        <v>10</v>
      </c>
      <c r="W157" s="34">
        <v>257.52</v>
      </c>
      <c r="X157" s="34">
        <v>91200</v>
      </c>
      <c r="Y157" s="34" t="s">
        <v>3215</v>
      </c>
      <c r="Z157" s="34">
        <v>744.83202361248516</v>
      </c>
    </row>
    <row r="158" spans="1:26" customFormat="1" x14ac:dyDescent="0.2">
      <c r="A158" s="34">
        <v>2489</v>
      </c>
      <c r="B158" s="34" t="s">
        <v>427</v>
      </c>
      <c r="C158" s="34" t="s">
        <v>46</v>
      </c>
      <c r="D158" s="34">
        <v>7.0000000000000007E-2</v>
      </c>
      <c r="E158" s="34">
        <v>65.989999999999995</v>
      </c>
      <c r="F158" s="34">
        <v>8.8000000000000007</v>
      </c>
      <c r="G158" s="34" t="s">
        <v>14</v>
      </c>
      <c r="H158" s="34" t="s">
        <v>47</v>
      </c>
      <c r="I158" s="34" t="s">
        <v>16</v>
      </c>
      <c r="J158" s="34" t="s">
        <v>111</v>
      </c>
      <c r="K158" s="34" t="s">
        <v>49</v>
      </c>
      <c r="L158" s="34" t="s">
        <v>428</v>
      </c>
      <c r="M158" s="34">
        <v>0.57999999999999996</v>
      </c>
      <c r="N158" s="34" t="s">
        <v>8</v>
      </c>
      <c r="O158" s="34" t="s">
        <v>35</v>
      </c>
      <c r="P158" s="34" t="s">
        <v>66</v>
      </c>
      <c r="Q158" s="34" t="s">
        <v>429</v>
      </c>
      <c r="R158" s="34">
        <v>94521</v>
      </c>
      <c r="S158" s="36">
        <v>42016</v>
      </c>
      <c r="T158" s="36">
        <v>42016</v>
      </c>
      <c r="U158" s="61">
        <v>109.836</v>
      </c>
      <c r="V158" s="34">
        <v>9</v>
      </c>
      <c r="W158" s="34">
        <v>471.66</v>
      </c>
      <c r="X158" s="34">
        <v>86886</v>
      </c>
      <c r="Y158" s="34" t="s">
        <v>3217</v>
      </c>
      <c r="Z158" s="34">
        <v>866.7258581093555</v>
      </c>
    </row>
    <row r="159" spans="1:26" customFormat="1" x14ac:dyDescent="0.2">
      <c r="A159" s="34">
        <v>2490</v>
      </c>
      <c r="B159" s="34" t="s">
        <v>430</v>
      </c>
      <c r="C159" s="34" t="s">
        <v>46</v>
      </c>
      <c r="D159" s="34">
        <v>0</v>
      </c>
      <c r="E159" s="34">
        <v>10.01</v>
      </c>
      <c r="F159" s="34">
        <v>1.99</v>
      </c>
      <c r="G159" s="34" t="s">
        <v>63</v>
      </c>
      <c r="H159" s="34" t="s">
        <v>47</v>
      </c>
      <c r="I159" s="34" t="s">
        <v>16</v>
      </c>
      <c r="J159" s="34" t="s">
        <v>17</v>
      </c>
      <c r="K159" s="34" t="s">
        <v>18</v>
      </c>
      <c r="L159" s="34" t="s">
        <v>431</v>
      </c>
      <c r="M159" s="34">
        <v>0.41</v>
      </c>
      <c r="N159" s="34" t="s">
        <v>8</v>
      </c>
      <c r="O159" s="34" t="s">
        <v>35</v>
      </c>
      <c r="P159" s="34" t="s">
        <v>66</v>
      </c>
      <c r="Q159" s="34" t="s">
        <v>432</v>
      </c>
      <c r="R159" s="34">
        <v>92627</v>
      </c>
      <c r="S159" s="36">
        <v>42016</v>
      </c>
      <c r="T159" s="36">
        <v>42018</v>
      </c>
      <c r="U159" s="61">
        <v>82.703400000000002</v>
      </c>
      <c r="V159" s="34">
        <v>11</v>
      </c>
      <c r="W159" s="34">
        <v>119.86</v>
      </c>
      <c r="X159" s="34">
        <v>86886</v>
      </c>
      <c r="Y159" s="34" t="s">
        <v>3217</v>
      </c>
      <c r="Z159" s="34">
        <v>298.06384859984257</v>
      </c>
    </row>
    <row r="160" spans="1:26" customFormat="1" x14ac:dyDescent="0.2">
      <c r="A160" s="34">
        <v>2491</v>
      </c>
      <c r="B160" s="34" t="s">
        <v>433</v>
      </c>
      <c r="C160" s="34" t="s">
        <v>46</v>
      </c>
      <c r="D160" s="34">
        <v>7.0000000000000007E-2</v>
      </c>
      <c r="E160" s="34">
        <v>65.989999999999995</v>
      </c>
      <c r="F160" s="34">
        <v>8.8000000000000007</v>
      </c>
      <c r="G160" s="34" t="s">
        <v>14</v>
      </c>
      <c r="H160" s="34" t="s">
        <v>47</v>
      </c>
      <c r="I160" s="34" t="s">
        <v>16</v>
      </c>
      <c r="J160" s="34" t="s">
        <v>111</v>
      </c>
      <c r="K160" s="34" t="s">
        <v>49</v>
      </c>
      <c r="L160" s="34" t="s">
        <v>428</v>
      </c>
      <c r="M160" s="34">
        <v>0.57999999999999996</v>
      </c>
      <c r="N160" s="34" t="s">
        <v>8</v>
      </c>
      <c r="O160" s="34" t="s">
        <v>35</v>
      </c>
      <c r="P160" s="34" t="s">
        <v>66</v>
      </c>
      <c r="Q160" s="34" t="s">
        <v>76</v>
      </c>
      <c r="R160" s="34">
        <v>90045</v>
      </c>
      <c r="S160" s="36">
        <v>42016</v>
      </c>
      <c r="T160" s="36">
        <v>42016</v>
      </c>
      <c r="U160" s="61">
        <v>109.836</v>
      </c>
      <c r="V160" s="34">
        <v>37</v>
      </c>
      <c r="W160" s="34">
        <v>1939.03</v>
      </c>
      <c r="X160" s="34">
        <v>23877</v>
      </c>
      <c r="Y160" s="34" t="s">
        <v>3217</v>
      </c>
      <c r="Z160" s="34">
        <v>866.7258581093555</v>
      </c>
    </row>
    <row r="161" spans="1:26" customFormat="1" x14ac:dyDescent="0.2">
      <c r="A161" s="34">
        <v>2491</v>
      </c>
      <c r="B161" s="34" t="s">
        <v>433</v>
      </c>
      <c r="C161" s="34" t="s">
        <v>46</v>
      </c>
      <c r="D161" s="34">
        <v>0</v>
      </c>
      <c r="E161" s="34">
        <v>10.01</v>
      </c>
      <c r="F161" s="34">
        <v>1.99</v>
      </c>
      <c r="G161" s="34" t="s">
        <v>63</v>
      </c>
      <c r="H161" s="34" t="s">
        <v>47</v>
      </c>
      <c r="I161" s="34" t="s">
        <v>16</v>
      </c>
      <c r="J161" s="34" t="s">
        <v>17</v>
      </c>
      <c r="K161" s="34" t="s">
        <v>18</v>
      </c>
      <c r="L161" s="34" t="s">
        <v>431</v>
      </c>
      <c r="M161" s="34">
        <v>0.41</v>
      </c>
      <c r="N161" s="34" t="s">
        <v>8</v>
      </c>
      <c r="O161" s="34" t="s">
        <v>35</v>
      </c>
      <c r="P161" s="34" t="s">
        <v>66</v>
      </c>
      <c r="Q161" s="34" t="s">
        <v>76</v>
      </c>
      <c r="R161" s="34">
        <v>90045</v>
      </c>
      <c r="S161" s="36">
        <v>42016</v>
      </c>
      <c r="T161" s="36">
        <v>42018</v>
      </c>
      <c r="U161" s="61">
        <v>128.03</v>
      </c>
      <c r="V161" s="34">
        <v>42</v>
      </c>
      <c r="W161" s="34">
        <v>457.63</v>
      </c>
      <c r="X161" s="34">
        <v>23877</v>
      </c>
      <c r="Y161" s="34" t="s">
        <v>3217</v>
      </c>
      <c r="Z161" s="34">
        <v>344.47945290797907</v>
      </c>
    </row>
    <row r="162" spans="1:26" customFormat="1" x14ac:dyDescent="0.2">
      <c r="A162" s="34">
        <v>2338</v>
      </c>
      <c r="B162" s="34" t="s">
        <v>434</v>
      </c>
      <c r="C162" s="34" t="s">
        <v>1</v>
      </c>
      <c r="D162" s="34">
        <v>0.06</v>
      </c>
      <c r="E162" s="34">
        <v>2.08</v>
      </c>
      <c r="F162" s="34">
        <v>5.33</v>
      </c>
      <c r="G162" s="34" t="s">
        <v>14</v>
      </c>
      <c r="H162" s="34" t="s">
        <v>47</v>
      </c>
      <c r="I162" s="34" t="s">
        <v>4</v>
      </c>
      <c r="J162" s="34" t="s">
        <v>102</v>
      </c>
      <c r="K162" s="34" t="s">
        <v>49</v>
      </c>
      <c r="L162" s="34" t="s">
        <v>435</v>
      </c>
      <c r="M162" s="34">
        <v>0.43</v>
      </c>
      <c r="N162" s="34" t="s">
        <v>8</v>
      </c>
      <c r="O162" s="34" t="s">
        <v>87</v>
      </c>
      <c r="P162" s="34" t="s">
        <v>394</v>
      </c>
      <c r="Q162" s="34" t="s">
        <v>436</v>
      </c>
      <c r="R162" s="34">
        <v>20740</v>
      </c>
      <c r="S162" s="36">
        <v>42017</v>
      </c>
      <c r="T162" s="36">
        <v>42017</v>
      </c>
      <c r="U162" s="61">
        <v>-82.559200000000004</v>
      </c>
      <c r="V162" s="34">
        <v>4</v>
      </c>
      <c r="W162" s="34">
        <v>9.23</v>
      </c>
      <c r="X162" s="34">
        <v>91480</v>
      </c>
      <c r="Y162" s="34" t="s">
        <v>3218</v>
      </c>
      <c r="Z162" s="34">
        <v>344.47126476445203</v>
      </c>
    </row>
    <row r="163" spans="1:26" customFormat="1" x14ac:dyDescent="0.2">
      <c r="A163" s="34">
        <v>510</v>
      </c>
      <c r="B163" s="34" t="s">
        <v>437</v>
      </c>
      <c r="C163" s="34" t="s">
        <v>23</v>
      </c>
      <c r="D163" s="34">
        <v>0.02</v>
      </c>
      <c r="E163" s="34">
        <v>48.04</v>
      </c>
      <c r="F163" s="34">
        <v>5.09</v>
      </c>
      <c r="G163" s="34" t="s">
        <v>14</v>
      </c>
      <c r="H163" s="34" t="s">
        <v>70</v>
      </c>
      <c r="I163" s="34" t="s">
        <v>24</v>
      </c>
      <c r="J163" s="34" t="s">
        <v>64</v>
      </c>
      <c r="K163" s="34" t="s">
        <v>49</v>
      </c>
      <c r="L163" s="34" t="s">
        <v>438</v>
      </c>
      <c r="M163" s="34">
        <v>0.37</v>
      </c>
      <c r="N163" s="34" t="s">
        <v>8</v>
      </c>
      <c r="O163" s="34" t="s">
        <v>35</v>
      </c>
      <c r="P163" s="34" t="s">
        <v>66</v>
      </c>
      <c r="Q163" s="34" t="s">
        <v>439</v>
      </c>
      <c r="R163" s="34">
        <v>95336</v>
      </c>
      <c r="S163" s="36">
        <v>42017</v>
      </c>
      <c r="T163" s="36">
        <v>42017</v>
      </c>
      <c r="U163" s="61">
        <v>105.2526</v>
      </c>
      <c r="V163" s="34">
        <v>3</v>
      </c>
      <c r="W163" s="34">
        <v>152.54</v>
      </c>
      <c r="X163" s="34">
        <v>90058</v>
      </c>
      <c r="Y163" s="34" t="s">
        <v>3217</v>
      </c>
      <c r="Z163" s="34">
        <v>410.04319569979964</v>
      </c>
    </row>
    <row r="164" spans="1:26" customFormat="1" x14ac:dyDescent="0.2">
      <c r="A164" s="34">
        <v>570</v>
      </c>
      <c r="B164" s="34" t="s">
        <v>440</v>
      </c>
      <c r="C164" s="34" t="s">
        <v>23</v>
      </c>
      <c r="D164" s="34">
        <v>0.06</v>
      </c>
      <c r="E164" s="34">
        <v>7.99</v>
      </c>
      <c r="F164" s="34">
        <v>5.03</v>
      </c>
      <c r="G164" s="34" t="s">
        <v>14</v>
      </c>
      <c r="H164" s="34" t="s">
        <v>15</v>
      </c>
      <c r="I164" s="34" t="s">
        <v>16</v>
      </c>
      <c r="J164" s="34" t="s">
        <v>111</v>
      </c>
      <c r="K164" s="34" t="s">
        <v>120</v>
      </c>
      <c r="L164" s="34" t="s">
        <v>441</v>
      </c>
      <c r="M164" s="34">
        <v>0.6</v>
      </c>
      <c r="N164" s="34" t="s">
        <v>8</v>
      </c>
      <c r="O164" s="34" t="s">
        <v>35</v>
      </c>
      <c r="P164" s="34" t="s">
        <v>272</v>
      </c>
      <c r="Q164" s="34" t="s">
        <v>442</v>
      </c>
      <c r="R164" s="34">
        <v>89015</v>
      </c>
      <c r="S164" s="36">
        <v>42017</v>
      </c>
      <c r="T164" s="36">
        <v>42017</v>
      </c>
      <c r="U164" s="61">
        <v>-122.133</v>
      </c>
      <c r="V164" s="34">
        <v>10</v>
      </c>
      <c r="W164" s="34">
        <v>65.739999999999995</v>
      </c>
      <c r="X164" s="34">
        <v>88881</v>
      </c>
      <c r="Y164" s="34" t="s">
        <v>3217</v>
      </c>
      <c r="Z164" s="34">
        <v>185.8554408109143</v>
      </c>
    </row>
    <row r="165" spans="1:26" customFormat="1" x14ac:dyDescent="0.2">
      <c r="A165" s="34">
        <v>576</v>
      </c>
      <c r="B165" s="34" t="s">
        <v>443</v>
      </c>
      <c r="C165" s="34" t="s">
        <v>23</v>
      </c>
      <c r="D165" s="34">
        <v>0.06</v>
      </c>
      <c r="E165" s="34">
        <v>4.4800000000000004</v>
      </c>
      <c r="F165" s="34">
        <v>49</v>
      </c>
      <c r="G165" s="34" t="s">
        <v>14</v>
      </c>
      <c r="H165" s="34" t="s">
        <v>70</v>
      </c>
      <c r="I165" s="34" t="s">
        <v>24</v>
      </c>
      <c r="J165" s="34" t="s">
        <v>71</v>
      </c>
      <c r="K165" s="34" t="s">
        <v>40</v>
      </c>
      <c r="L165" s="34" t="s">
        <v>444</v>
      </c>
      <c r="M165" s="34">
        <v>0.6</v>
      </c>
      <c r="N165" s="34" t="s">
        <v>8</v>
      </c>
      <c r="O165" s="34" t="s">
        <v>35</v>
      </c>
      <c r="P165" s="34" t="s">
        <v>66</v>
      </c>
      <c r="Q165" s="34" t="s">
        <v>445</v>
      </c>
      <c r="R165" s="34">
        <v>91767</v>
      </c>
      <c r="S165" s="36">
        <v>42017</v>
      </c>
      <c r="T165" s="36">
        <v>42021</v>
      </c>
      <c r="U165" s="61">
        <v>-566</v>
      </c>
      <c r="V165" s="34">
        <v>4</v>
      </c>
      <c r="W165" s="34">
        <v>32.6</v>
      </c>
      <c r="X165" s="34">
        <v>88645</v>
      </c>
      <c r="Y165" s="34" t="s">
        <v>3217</v>
      </c>
      <c r="Z165" s="34">
        <v>964.56451293494376</v>
      </c>
    </row>
    <row r="166" spans="1:26" customFormat="1" x14ac:dyDescent="0.2">
      <c r="A166" s="34">
        <v>2369</v>
      </c>
      <c r="B166" s="34" t="s">
        <v>446</v>
      </c>
      <c r="C166" s="34" t="s">
        <v>23</v>
      </c>
      <c r="D166" s="34">
        <v>7.0000000000000007E-2</v>
      </c>
      <c r="E166" s="34">
        <v>5.98</v>
      </c>
      <c r="F166" s="34">
        <v>5.79</v>
      </c>
      <c r="G166" s="34" t="s">
        <v>14</v>
      </c>
      <c r="H166" s="34" t="s">
        <v>15</v>
      </c>
      <c r="I166" s="34" t="s">
        <v>24</v>
      </c>
      <c r="J166" s="34" t="s">
        <v>64</v>
      </c>
      <c r="K166" s="34" t="s">
        <v>49</v>
      </c>
      <c r="L166" s="34" t="s">
        <v>447</v>
      </c>
      <c r="M166" s="34">
        <v>0.36</v>
      </c>
      <c r="N166" s="34" t="s">
        <v>8</v>
      </c>
      <c r="O166" s="34" t="s">
        <v>9</v>
      </c>
      <c r="P166" s="34" t="s">
        <v>99</v>
      </c>
      <c r="Q166" s="34" t="s">
        <v>448</v>
      </c>
      <c r="R166" s="34">
        <v>33024</v>
      </c>
      <c r="S166" s="36">
        <v>42017</v>
      </c>
      <c r="T166" s="36">
        <v>42019</v>
      </c>
      <c r="U166" s="61">
        <v>-41.972700000000003</v>
      </c>
      <c r="V166" s="34">
        <v>13</v>
      </c>
      <c r="W166" s="34">
        <v>77.42</v>
      </c>
      <c r="X166" s="34">
        <v>90408</v>
      </c>
      <c r="Y166" s="34" t="s">
        <v>3215</v>
      </c>
      <c r="Z166" s="34">
        <v>76.557352750034312</v>
      </c>
    </row>
    <row r="167" spans="1:26" customFormat="1" x14ac:dyDescent="0.2">
      <c r="A167" s="34">
        <v>3340</v>
      </c>
      <c r="B167" s="34" t="s">
        <v>449</v>
      </c>
      <c r="C167" s="34" t="s">
        <v>92</v>
      </c>
      <c r="D167" s="34">
        <v>0.08</v>
      </c>
      <c r="E167" s="34">
        <v>125.99</v>
      </c>
      <c r="F167" s="34">
        <v>4.2</v>
      </c>
      <c r="G167" s="34" t="s">
        <v>14</v>
      </c>
      <c r="H167" s="34" t="s">
        <v>15</v>
      </c>
      <c r="I167" s="34" t="s">
        <v>16</v>
      </c>
      <c r="J167" s="34" t="s">
        <v>111</v>
      </c>
      <c r="K167" s="34" t="s">
        <v>49</v>
      </c>
      <c r="L167" s="34" t="s">
        <v>450</v>
      </c>
      <c r="M167" s="34">
        <v>0.56999999999999995</v>
      </c>
      <c r="N167" s="34" t="s">
        <v>8</v>
      </c>
      <c r="O167" s="34" t="s">
        <v>35</v>
      </c>
      <c r="P167" s="34" t="s">
        <v>115</v>
      </c>
      <c r="Q167" s="34" t="s">
        <v>451</v>
      </c>
      <c r="R167" s="34">
        <v>97060</v>
      </c>
      <c r="S167" s="36">
        <v>42017</v>
      </c>
      <c r="T167" s="36">
        <v>42018</v>
      </c>
      <c r="U167" s="61">
        <v>989.81190000000004</v>
      </c>
      <c r="V167" s="34">
        <v>14</v>
      </c>
      <c r="W167" s="34">
        <v>1434.51</v>
      </c>
      <c r="X167" s="34">
        <v>85980</v>
      </c>
      <c r="Y167" s="34" t="s">
        <v>3217</v>
      </c>
      <c r="Z167" s="34">
        <v>1566.1321846151545</v>
      </c>
    </row>
    <row r="168" spans="1:26" customFormat="1" x14ac:dyDescent="0.2">
      <c r="A168" s="34">
        <v>772</v>
      </c>
      <c r="B168" s="34" t="s">
        <v>452</v>
      </c>
      <c r="C168" s="34" t="s">
        <v>1</v>
      </c>
      <c r="D168" s="34">
        <v>0.08</v>
      </c>
      <c r="E168" s="34">
        <v>7.77</v>
      </c>
      <c r="F168" s="34">
        <v>9.23</v>
      </c>
      <c r="G168" s="34" t="s">
        <v>14</v>
      </c>
      <c r="H168" s="34" t="s">
        <v>3</v>
      </c>
      <c r="I168" s="34" t="s">
        <v>24</v>
      </c>
      <c r="J168" s="34" t="s">
        <v>71</v>
      </c>
      <c r="K168" s="34" t="s">
        <v>49</v>
      </c>
      <c r="L168" s="34" t="s">
        <v>453</v>
      </c>
      <c r="M168" s="34">
        <v>0.57999999999999996</v>
      </c>
      <c r="N168" s="34" t="s">
        <v>8</v>
      </c>
      <c r="O168" s="34" t="s">
        <v>87</v>
      </c>
      <c r="P168" s="34" t="s">
        <v>296</v>
      </c>
      <c r="Q168" s="34" t="s">
        <v>454</v>
      </c>
      <c r="R168" s="34">
        <v>18103</v>
      </c>
      <c r="S168" s="36">
        <v>42018</v>
      </c>
      <c r="T168" s="36">
        <v>42020</v>
      </c>
      <c r="U168" s="61">
        <v>-209.25</v>
      </c>
      <c r="V168" s="34">
        <v>7</v>
      </c>
      <c r="W168" s="34">
        <v>56.44</v>
      </c>
      <c r="X168" s="34">
        <v>88666</v>
      </c>
      <c r="Y168" s="34" t="s">
        <v>3218</v>
      </c>
      <c r="Z168" s="34">
        <v>412.34293005952338</v>
      </c>
    </row>
    <row r="169" spans="1:26" customFormat="1" x14ac:dyDescent="0.2">
      <c r="A169" s="34">
        <v>772</v>
      </c>
      <c r="B169" s="34" t="s">
        <v>452</v>
      </c>
      <c r="C169" s="34" t="s">
        <v>1</v>
      </c>
      <c r="D169" s="34">
        <v>0.1</v>
      </c>
      <c r="E169" s="34">
        <v>18.97</v>
      </c>
      <c r="F169" s="34">
        <v>9.5399999999999991</v>
      </c>
      <c r="G169" s="34" t="s">
        <v>63</v>
      </c>
      <c r="H169" s="34" t="s">
        <v>3</v>
      </c>
      <c r="I169" s="34" t="s">
        <v>24</v>
      </c>
      <c r="J169" s="34" t="s">
        <v>64</v>
      </c>
      <c r="K169" s="34" t="s">
        <v>49</v>
      </c>
      <c r="L169" s="34" t="s">
        <v>455</v>
      </c>
      <c r="M169" s="34">
        <v>0.37</v>
      </c>
      <c r="N169" s="34" t="s">
        <v>8</v>
      </c>
      <c r="O169" s="34" t="s">
        <v>87</v>
      </c>
      <c r="P169" s="34" t="s">
        <v>296</v>
      </c>
      <c r="Q169" s="34" t="s">
        <v>454</v>
      </c>
      <c r="R169" s="34">
        <v>18103</v>
      </c>
      <c r="S169" s="36">
        <v>42018</v>
      </c>
      <c r="T169" s="36">
        <v>42020</v>
      </c>
      <c r="U169" s="61">
        <v>-9.1636000000000006</v>
      </c>
      <c r="V169" s="34">
        <v>3</v>
      </c>
      <c r="W169" s="34">
        <v>56.73</v>
      </c>
      <c r="X169" s="34">
        <v>88666</v>
      </c>
      <c r="Y169" s="34" t="s">
        <v>3218</v>
      </c>
      <c r="Z169" s="34">
        <v>390.91503861105195</v>
      </c>
    </row>
    <row r="170" spans="1:26" customFormat="1" x14ac:dyDescent="0.2">
      <c r="A170" s="34">
        <v>1636</v>
      </c>
      <c r="B170" s="34" t="s">
        <v>404</v>
      </c>
      <c r="C170" s="34" t="s">
        <v>1</v>
      </c>
      <c r="D170" s="34">
        <v>0.08</v>
      </c>
      <c r="E170" s="34">
        <v>115.99</v>
      </c>
      <c r="F170" s="34">
        <v>56.14</v>
      </c>
      <c r="G170" s="34" t="s">
        <v>2</v>
      </c>
      <c r="H170" s="34" t="s">
        <v>47</v>
      </c>
      <c r="I170" s="34" t="s">
        <v>16</v>
      </c>
      <c r="J170" s="34" t="s">
        <v>32</v>
      </c>
      <c r="K170" s="34" t="s">
        <v>33</v>
      </c>
      <c r="L170" s="34" t="s">
        <v>456</v>
      </c>
      <c r="M170" s="34">
        <v>0.4</v>
      </c>
      <c r="N170" s="34" t="s">
        <v>8</v>
      </c>
      <c r="O170" s="34" t="s">
        <v>35</v>
      </c>
      <c r="P170" s="34" t="s">
        <v>66</v>
      </c>
      <c r="Q170" s="34" t="s">
        <v>406</v>
      </c>
      <c r="R170" s="34">
        <v>93905</v>
      </c>
      <c r="S170" s="36">
        <v>42018</v>
      </c>
      <c r="T170" s="36">
        <v>42020</v>
      </c>
      <c r="U170" s="61">
        <v>-272.860884</v>
      </c>
      <c r="V170" s="34">
        <v>5</v>
      </c>
      <c r="W170" s="34">
        <v>562.92999999999995</v>
      </c>
      <c r="X170" s="34">
        <v>89704</v>
      </c>
      <c r="Y170" s="34" t="s">
        <v>3217</v>
      </c>
      <c r="Z170" s="34">
        <v>2069.1326947082653</v>
      </c>
    </row>
    <row r="171" spans="1:26" customFormat="1" x14ac:dyDescent="0.2">
      <c r="A171" s="34">
        <v>1636</v>
      </c>
      <c r="B171" s="34" t="s">
        <v>404</v>
      </c>
      <c r="C171" s="34" t="s">
        <v>1</v>
      </c>
      <c r="D171" s="34">
        <v>0.08</v>
      </c>
      <c r="E171" s="34">
        <v>4.28</v>
      </c>
      <c r="F171" s="34">
        <v>0.94</v>
      </c>
      <c r="G171" s="34" t="s">
        <v>14</v>
      </c>
      <c r="H171" s="34" t="s">
        <v>47</v>
      </c>
      <c r="I171" s="34" t="s">
        <v>24</v>
      </c>
      <c r="J171" s="34" t="s">
        <v>25</v>
      </c>
      <c r="K171" s="34" t="s">
        <v>26</v>
      </c>
      <c r="L171" s="34" t="s">
        <v>457</v>
      </c>
      <c r="M171" s="34">
        <v>0.56000000000000005</v>
      </c>
      <c r="N171" s="34" t="s">
        <v>8</v>
      </c>
      <c r="O171" s="34" t="s">
        <v>35</v>
      </c>
      <c r="P171" s="34" t="s">
        <v>66</v>
      </c>
      <c r="Q171" s="34" t="s">
        <v>406</v>
      </c>
      <c r="R171" s="34">
        <v>93905</v>
      </c>
      <c r="S171" s="36">
        <v>42018</v>
      </c>
      <c r="T171" s="36">
        <v>42021</v>
      </c>
      <c r="U171" s="61">
        <v>10.5792</v>
      </c>
      <c r="V171" s="34">
        <v>7</v>
      </c>
      <c r="W171" s="34">
        <v>29.18</v>
      </c>
      <c r="X171" s="34">
        <v>89704</v>
      </c>
      <c r="Y171" s="34" t="s">
        <v>3217</v>
      </c>
      <c r="Z171" s="34">
        <v>420.24076771028791</v>
      </c>
    </row>
    <row r="172" spans="1:26" customFormat="1" x14ac:dyDescent="0.2">
      <c r="A172" s="34">
        <v>463</v>
      </c>
      <c r="B172" s="34" t="s">
        <v>458</v>
      </c>
      <c r="C172" s="34" t="s">
        <v>23</v>
      </c>
      <c r="D172" s="34">
        <v>7.0000000000000007E-2</v>
      </c>
      <c r="E172" s="34">
        <v>165.2</v>
      </c>
      <c r="F172" s="34">
        <v>19.989999999999998</v>
      </c>
      <c r="G172" s="34" t="s">
        <v>14</v>
      </c>
      <c r="H172" s="34" t="s">
        <v>3</v>
      </c>
      <c r="I172" s="34" t="s">
        <v>24</v>
      </c>
      <c r="J172" s="34" t="s">
        <v>54</v>
      </c>
      <c r="K172" s="34" t="s">
        <v>49</v>
      </c>
      <c r="L172" s="34" t="s">
        <v>459</v>
      </c>
      <c r="M172" s="34">
        <v>0.59</v>
      </c>
      <c r="N172" s="34" t="s">
        <v>8</v>
      </c>
      <c r="O172" s="34" t="s">
        <v>35</v>
      </c>
      <c r="P172" s="34" t="s">
        <v>66</v>
      </c>
      <c r="Q172" s="34" t="s">
        <v>460</v>
      </c>
      <c r="R172" s="34">
        <v>90069</v>
      </c>
      <c r="S172" s="36">
        <v>42018</v>
      </c>
      <c r="T172" s="36">
        <v>42020</v>
      </c>
      <c r="U172" s="61">
        <v>521.69000000000005</v>
      </c>
      <c r="V172" s="34">
        <v>7</v>
      </c>
      <c r="W172" s="34">
        <v>1081.54</v>
      </c>
      <c r="X172" s="34">
        <v>88061</v>
      </c>
      <c r="Y172" s="34" t="s">
        <v>3217</v>
      </c>
      <c r="Z172" s="34">
        <v>1756.1768085503829</v>
      </c>
    </row>
    <row r="173" spans="1:26" customFormat="1" x14ac:dyDescent="0.2">
      <c r="A173" s="34">
        <v>3064</v>
      </c>
      <c r="B173" s="34" t="s">
        <v>461</v>
      </c>
      <c r="C173" s="34" t="s">
        <v>23</v>
      </c>
      <c r="D173" s="34">
        <v>0.03</v>
      </c>
      <c r="E173" s="34">
        <v>6.45</v>
      </c>
      <c r="F173" s="34">
        <v>1.34</v>
      </c>
      <c r="G173" s="34" t="s">
        <v>14</v>
      </c>
      <c r="H173" s="34" t="s">
        <v>15</v>
      </c>
      <c r="I173" s="34" t="s">
        <v>24</v>
      </c>
      <c r="J173" s="34" t="s">
        <v>64</v>
      </c>
      <c r="K173" s="34" t="s">
        <v>26</v>
      </c>
      <c r="L173" s="34" t="s">
        <v>462</v>
      </c>
      <c r="M173" s="34">
        <v>0.36</v>
      </c>
      <c r="N173" s="34" t="s">
        <v>8</v>
      </c>
      <c r="O173" s="34" t="s">
        <v>35</v>
      </c>
      <c r="P173" s="34" t="s">
        <v>42</v>
      </c>
      <c r="Q173" s="34" t="s">
        <v>463</v>
      </c>
      <c r="R173" s="34">
        <v>98503</v>
      </c>
      <c r="S173" s="36">
        <v>42018</v>
      </c>
      <c r="T173" s="36">
        <v>42023</v>
      </c>
      <c r="U173" s="61">
        <v>39.129899999999999</v>
      </c>
      <c r="V173" s="34">
        <v>9</v>
      </c>
      <c r="W173" s="34">
        <v>56.71</v>
      </c>
      <c r="X173" s="34">
        <v>88448</v>
      </c>
      <c r="Y173" s="34" t="s">
        <v>3217</v>
      </c>
      <c r="Z173" s="34">
        <v>64.519564533803333</v>
      </c>
    </row>
    <row r="174" spans="1:26" customFormat="1" x14ac:dyDescent="0.2">
      <c r="A174" s="34">
        <v>3148</v>
      </c>
      <c r="B174" s="34" t="s">
        <v>464</v>
      </c>
      <c r="C174" s="34" t="s">
        <v>92</v>
      </c>
      <c r="D174" s="34">
        <v>0.06</v>
      </c>
      <c r="E174" s="34">
        <v>19.989999999999998</v>
      </c>
      <c r="F174" s="34">
        <v>11.17</v>
      </c>
      <c r="G174" s="34" t="s">
        <v>14</v>
      </c>
      <c r="H174" s="34" t="s">
        <v>70</v>
      </c>
      <c r="I174" s="34" t="s">
        <v>4</v>
      </c>
      <c r="J174" s="34" t="s">
        <v>102</v>
      </c>
      <c r="K174" s="34" t="s">
        <v>40</v>
      </c>
      <c r="L174" s="34" t="s">
        <v>465</v>
      </c>
      <c r="M174" s="34">
        <v>0.6</v>
      </c>
      <c r="N174" s="34" t="s">
        <v>8</v>
      </c>
      <c r="O174" s="34" t="s">
        <v>35</v>
      </c>
      <c r="P174" s="34" t="s">
        <v>466</v>
      </c>
      <c r="Q174" s="34" t="s">
        <v>467</v>
      </c>
      <c r="R174" s="34">
        <v>83854</v>
      </c>
      <c r="S174" s="36">
        <v>42018</v>
      </c>
      <c r="T174" s="36">
        <v>42018</v>
      </c>
      <c r="U174" s="61">
        <v>-66.823599999999999</v>
      </c>
      <c r="V174" s="34">
        <v>7</v>
      </c>
      <c r="W174" s="34">
        <v>139.49</v>
      </c>
      <c r="X174" s="34">
        <v>89716</v>
      </c>
      <c r="Y174" s="34" t="s">
        <v>3217</v>
      </c>
      <c r="Z174" s="34">
        <v>411.7279098411401</v>
      </c>
    </row>
    <row r="175" spans="1:26" customFormat="1" x14ac:dyDescent="0.2">
      <c r="A175" s="34">
        <v>3149</v>
      </c>
      <c r="B175" s="34" t="s">
        <v>468</v>
      </c>
      <c r="C175" s="34" t="s">
        <v>92</v>
      </c>
      <c r="D175" s="34">
        <v>0.06</v>
      </c>
      <c r="E175" s="34">
        <v>320.98</v>
      </c>
      <c r="F175" s="34">
        <v>58.95</v>
      </c>
      <c r="G175" s="34" t="s">
        <v>2</v>
      </c>
      <c r="H175" s="34" t="s">
        <v>70</v>
      </c>
      <c r="I175" s="34" t="s">
        <v>4</v>
      </c>
      <c r="J175" s="34" t="s">
        <v>85</v>
      </c>
      <c r="K175" s="34" t="s">
        <v>33</v>
      </c>
      <c r="L175" s="34" t="s">
        <v>469</v>
      </c>
      <c r="M175" s="34">
        <v>0.56999999999999995</v>
      </c>
      <c r="N175" s="34" t="s">
        <v>8</v>
      </c>
      <c r="O175" s="34" t="s">
        <v>35</v>
      </c>
      <c r="P175" s="34" t="s">
        <v>466</v>
      </c>
      <c r="Q175" s="34" t="s">
        <v>470</v>
      </c>
      <c r="R175" s="34">
        <v>83440</v>
      </c>
      <c r="S175" s="36">
        <v>42018</v>
      </c>
      <c r="T175" s="36">
        <v>42020</v>
      </c>
      <c r="U175" s="61">
        <v>971.62199999999996</v>
      </c>
      <c r="V175" s="34">
        <v>6</v>
      </c>
      <c r="W175" s="34">
        <v>1952.43</v>
      </c>
      <c r="X175" s="34">
        <v>89716</v>
      </c>
      <c r="Y175" s="34" t="s">
        <v>3217</v>
      </c>
      <c r="Z175" s="34">
        <v>3910.2822185144205</v>
      </c>
    </row>
    <row r="176" spans="1:26" customFormat="1" x14ac:dyDescent="0.2">
      <c r="A176" s="34">
        <v>2820</v>
      </c>
      <c r="B176" s="34" t="s">
        <v>471</v>
      </c>
      <c r="C176" s="34" t="s">
        <v>46</v>
      </c>
      <c r="D176" s="34">
        <v>0.1</v>
      </c>
      <c r="E176" s="34">
        <v>22.01</v>
      </c>
      <c r="F176" s="34">
        <v>5.53</v>
      </c>
      <c r="G176" s="34" t="s">
        <v>14</v>
      </c>
      <c r="H176" s="34" t="s">
        <v>47</v>
      </c>
      <c r="I176" s="34" t="s">
        <v>24</v>
      </c>
      <c r="J176" s="34" t="s">
        <v>25</v>
      </c>
      <c r="K176" s="34" t="s">
        <v>18</v>
      </c>
      <c r="L176" s="34" t="s">
        <v>472</v>
      </c>
      <c r="M176" s="34">
        <v>0.59</v>
      </c>
      <c r="N176" s="34" t="s">
        <v>8</v>
      </c>
      <c r="O176" s="34" t="s">
        <v>28</v>
      </c>
      <c r="P176" s="34" t="s">
        <v>56</v>
      </c>
      <c r="Q176" s="34" t="s">
        <v>473</v>
      </c>
      <c r="R176" s="34">
        <v>63129</v>
      </c>
      <c r="S176" s="36">
        <v>42018</v>
      </c>
      <c r="T176" s="36">
        <v>42019</v>
      </c>
      <c r="U176" s="61">
        <v>31.59</v>
      </c>
      <c r="V176" s="34">
        <v>14</v>
      </c>
      <c r="W176" s="34">
        <v>281.75</v>
      </c>
      <c r="X176" s="34">
        <v>87900</v>
      </c>
      <c r="Y176" s="34" t="s">
        <v>3216</v>
      </c>
      <c r="Z176" s="34">
        <v>546.90889159260598</v>
      </c>
    </row>
    <row r="177" spans="1:26" customFormat="1" x14ac:dyDescent="0.2">
      <c r="A177" s="34">
        <v>3225</v>
      </c>
      <c r="B177" s="34" t="s">
        <v>474</v>
      </c>
      <c r="C177" s="34" t="s">
        <v>46</v>
      </c>
      <c r="D177" s="34">
        <v>0.1</v>
      </c>
      <c r="E177" s="34">
        <v>208.16</v>
      </c>
      <c r="F177" s="34">
        <v>68.02</v>
      </c>
      <c r="G177" s="34" t="s">
        <v>2</v>
      </c>
      <c r="H177" s="34" t="s">
        <v>3</v>
      </c>
      <c r="I177" s="34" t="s">
        <v>24</v>
      </c>
      <c r="J177" s="34" t="s">
        <v>71</v>
      </c>
      <c r="K177" s="34" t="s">
        <v>33</v>
      </c>
      <c r="L177" s="34" t="s">
        <v>475</v>
      </c>
      <c r="M177" s="34">
        <v>0.57999999999999996</v>
      </c>
      <c r="N177" s="34" t="s">
        <v>8</v>
      </c>
      <c r="O177" s="34" t="s">
        <v>9</v>
      </c>
      <c r="P177" s="34" t="s">
        <v>376</v>
      </c>
      <c r="Q177" s="34" t="s">
        <v>476</v>
      </c>
      <c r="R177" s="34">
        <v>38138</v>
      </c>
      <c r="S177" s="36">
        <v>42018</v>
      </c>
      <c r="T177" s="36">
        <v>42018</v>
      </c>
      <c r="U177" s="61">
        <v>-137.52199999999999</v>
      </c>
      <c r="V177" s="34">
        <v>4</v>
      </c>
      <c r="W177" s="34">
        <v>768.81</v>
      </c>
      <c r="X177" s="34">
        <v>86507</v>
      </c>
      <c r="Y177" s="34" t="s">
        <v>3215</v>
      </c>
      <c r="Z177" s="34">
        <v>2832.8020010843979</v>
      </c>
    </row>
    <row r="178" spans="1:26" customFormat="1" x14ac:dyDescent="0.2">
      <c r="A178" s="34">
        <v>3226</v>
      </c>
      <c r="B178" s="34" t="s">
        <v>477</v>
      </c>
      <c r="C178" s="34" t="s">
        <v>46</v>
      </c>
      <c r="D178" s="34">
        <v>7.0000000000000007E-2</v>
      </c>
      <c r="E178" s="34">
        <v>90.48</v>
      </c>
      <c r="F178" s="34">
        <v>19.989999999999998</v>
      </c>
      <c r="G178" s="34" t="s">
        <v>14</v>
      </c>
      <c r="H178" s="34" t="s">
        <v>3</v>
      </c>
      <c r="I178" s="34" t="s">
        <v>24</v>
      </c>
      <c r="J178" s="34" t="s">
        <v>321</v>
      </c>
      <c r="K178" s="34" t="s">
        <v>49</v>
      </c>
      <c r="L178" s="34" t="s">
        <v>478</v>
      </c>
      <c r="M178" s="34">
        <v>0.4</v>
      </c>
      <c r="N178" s="34" t="s">
        <v>8</v>
      </c>
      <c r="O178" s="34" t="s">
        <v>9</v>
      </c>
      <c r="P178" s="34" t="s">
        <v>376</v>
      </c>
      <c r="Q178" s="34" t="s">
        <v>479</v>
      </c>
      <c r="R178" s="34">
        <v>37075</v>
      </c>
      <c r="S178" s="36">
        <v>42018</v>
      </c>
      <c r="T178" s="36">
        <v>42019</v>
      </c>
      <c r="U178" s="61">
        <v>-11.816000000000001</v>
      </c>
      <c r="V178" s="34">
        <v>2</v>
      </c>
      <c r="W178" s="34">
        <v>183.39</v>
      </c>
      <c r="X178" s="34">
        <v>86507</v>
      </c>
      <c r="Y178" s="34" t="s">
        <v>3215</v>
      </c>
      <c r="Z178" s="34">
        <v>939.07801408334797</v>
      </c>
    </row>
    <row r="179" spans="1:26" customFormat="1" x14ac:dyDescent="0.2">
      <c r="A179" s="34">
        <v>3226</v>
      </c>
      <c r="B179" s="34" t="s">
        <v>477</v>
      </c>
      <c r="C179" s="34" t="s">
        <v>46</v>
      </c>
      <c r="D179" s="34">
        <v>0.01</v>
      </c>
      <c r="E179" s="34">
        <v>9.48</v>
      </c>
      <c r="F179" s="34">
        <v>7.29</v>
      </c>
      <c r="G179" s="34" t="s">
        <v>63</v>
      </c>
      <c r="H179" s="34" t="s">
        <v>3</v>
      </c>
      <c r="I179" s="34" t="s">
        <v>4</v>
      </c>
      <c r="J179" s="34" t="s">
        <v>102</v>
      </c>
      <c r="K179" s="34" t="s">
        <v>18</v>
      </c>
      <c r="L179" s="34" t="s">
        <v>480</v>
      </c>
      <c r="M179" s="34">
        <v>0.45</v>
      </c>
      <c r="N179" s="34" t="s">
        <v>8</v>
      </c>
      <c r="O179" s="34" t="s">
        <v>9</v>
      </c>
      <c r="P179" s="34" t="s">
        <v>376</v>
      </c>
      <c r="Q179" s="34" t="s">
        <v>479</v>
      </c>
      <c r="R179" s="34">
        <v>37075</v>
      </c>
      <c r="S179" s="36">
        <v>42018</v>
      </c>
      <c r="T179" s="36">
        <v>42020</v>
      </c>
      <c r="U179" s="61">
        <v>238.93379999999999</v>
      </c>
      <c r="V179" s="34">
        <v>1</v>
      </c>
      <c r="W179" s="34">
        <v>12.9</v>
      </c>
      <c r="X179" s="34">
        <v>86507</v>
      </c>
      <c r="Y179" s="34" t="s">
        <v>3215</v>
      </c>
      <c r="Z179" s="34">
        <v>590.0389950061367</v>
      </c>
    </row>
    <row r="180" spans="1:26" customFormat="1" x14ac:dyDescent="0.2">
      <c r="A180" s="34">
        <v>3226</v>
      </c>
      <c r="B180" s="34" t="s">
        <v>477</v>
      </c>
      <c r="C180" s="34" t="s">
        <v>46</v>
      </c>
      <c r="D180" s="34">
        <v>0.02</v>
      </c>
      <c r="E180" s="34">
        <v>4.28</v>
      </c>
      <c r="F180" s="34">
        <v>0.94</v>
      </c>
      <c r="G180" s="34" t="s">
        <v>14</v>
      </c>
      <c r="H180" s="34" t="s">
        <v>3</v>
      </c>
      <c r="I180" s="34" t="s">
        <v>24</v>
      </c>
      <c r="J180" s="34" t="s">
        <v>25</v>
      </c>
      <c r="K180" s="34" t="s">
        <v>26</v>
      </c>
      <c r="L180" s="34" t="s">
        <v>457</v>
      </c>
      <c r="M180" s="34">
        <v>0.56000000000000005</v>
      </c>
      <c r="N180" s="34" t="s">
        <v>8</v>
      </c>
      <c r="O180" s="34" t="s">
        <v>9</v>
      </c>
      <c r="P180" s="34" t="s">
        <v>376</v>
      </c>
      <c r="Q180" s="34" t="s">
        <v>479</v>
      </c>
      <c r="R180" s="34">
        <v>37075</v>
      </c>
      <c r="S180" s="36">
        <v>42018</v>
      </c>
      <c r="T180" s="36">
        <v>42019</v>
      </c>
      <c r="U180" s="61">
        <v>-105.126</v>
      </c>
      <c r="V180" s="34">
        <v>4</v>
      </c>
      <c r="W180" s="34">
        <v>17.89</v>
      </c>
      <c r="X180" s="34">
        <v>86507</v>
      </c>
      <c r="Y180" s="34" t="s">
        <v>3215</v>
      </c>
      <c r="Z180" s="34">
        <v>212.94827717284537</v>
      </c>
    </row>
    <row r="181" spans="1:26" customFormat="1" x14ac:dyDescent="0.2">
      <c r="A181" s="34">
        <v>152</v>
      </c>
      <c r="B181" s="34" t="s">
        <v>481</v>
      </c>
      <c r="C181" s="34" t="s">
        <v>1</v>
      </c>
      <c r="D181" s="34">
        <v>0.09</v>
      </c>
      <c r="E181" s="34">
        <v>2.88</v>
      </c>
      <c r="F181" s="34">
        <v>0.7</v>
      </c>
      <c r="G181" s="34" t="s">
        <v>14</v>
      </c>
      <c r="H181" s="34" t="s">
        <v>15</v>
      </c>
      <c r="I181" s="34" t="s">
        <v>24</v>
      </c>
      <c r="J181" s="34" t="s">
        <v>25</v>
      </c>
      <c r="K181" s="34" t="s">
        <v>26</v>
      </c>
      <c r="L181" s="34" t="s">
        <v>482</v>
      </c>
      <c r="M181" s="34">
        <v>0.56000000000000005</v>
      </c>
      <c r="N181" s="34" t="s">
        <v>8</v>
      </c>
      <c r="O181" s="34" t="s">
        <v>9</v>
      </c>
      <c r="P181" s="34" t="s">
        <v>376</v>
      </c>
      <c r="Q181" s="34" t="s">
        <v>483</v>
      </c>
      <c r="R181" s="34">
        <v>37918</v>
      </c>
      <c r="S181" s="36">
        <v>42019</v>
      </c>
      <c r="T181" s="36">
        <v>42020</v>
      </c>
      <c r="U181" s="61">
        <v>-172.71799999999999</v>
      </c>
      <c r="V181" s="34">
        <v>2</v>
      </c>
      <c r="W181" s="34">
        <v>5.5</v>
      </c>
      <c r="X181" s="34">
        <v>89520</v>
      </c>
      <c r="Y181" s="34" t="s">
        <v>3215</v>
      </c>
      <c r="Z181" s="34">
        <v>155.5365846866593</v>
      </c>
    </row>
    <row r="182" spans="1:26" customFormat="1" x14ac:dyDescent="0.2">
      <c r="A182" s="34">
        <v>2791</v>
      </c>
      <c r="B182" s="34" t="s">
        <v>484</v>
      </c>
      <c r="C182" s="34" t="s">
        <v>1</v>
      </c>
      <c r="D182" s="34">
        <v>0.09</v>
      </c>
      <c r="E182" s="34">
        <v>2.88</v>
      </c>
      <c r="F182" s="34">
        <v>0.7</v>
      </c>
      <c r="G182" s="34" t="s">
        <v>14</v>
      </c>
      <c r="H182" s="34" t="s">
        <v>70</v>
      </c>
      <c r="I182" s="34" t="s">
        <v>24</v>
      </c>
      <c r="J182" s="34" t="s">
        <v>25</v>
      </c>
      <c r="K182" s="34" t="s">
        <v>26</v>
      </c>
      <c r="L182" s="34" t="s">
        <v>485</v>
      </c>
      <c r="M182" s="34">
        <v>0.56000000000000005</v>
      </c>
      <c r="N182" s="34" t="s">
        <v>8</v>
      </c>
      <c r="O182" s="34" t="s">
        <v>28</v>
      </c>
      <c r="P182" s="34" t="s">
        <v>265</v>
      </c>
      <c r="Q182" s="34" t="s">
        <v>486</v>
      </c>
      <c r="R182" s="34">
        <v>48071</v>
      </c>
      <c r="S182" s="36">
        <v>42019</v>
      </c>
      <c r="T182" s="36">
        <v>42019</v>
      </c>
      <c r="U182" s="61">
        <v>4.8499999999999996</v>
      </c>
      <c r="V182" s="34">
        <v>7</v>
      </c>
      <c r="W182" s="34">
        <v>19.29</v>
      </c>
      <c r="X182" s="34">
        <v>88758</v>
      </c>
      <c r="Y182" s="34" t="s">
        <v>3216</v>
      </c>
      <c r="Z182" s="34">
        <v>366.30652476131468</v>
      </c>
    </row>
    <row r="183" spans="1:26" customFormat="1" x14ac:dyDescent="0.2">
      <c r="A183" s="34">
        <v>428</v>
      </c>
      <c r="B183" s="34" t="s">
        <v>487</v>
      </c>
      <c r="C183" s="34" t="s">
        <v>13</v>
      </c>
      <c r="D183" s="34">
        <v>0.02</v>
      </c>
      <c r="E183" s="34">
        <v>15.28</v>
      </c>
      <c r="F183" s="34">
        <v>1.99</v>
      </c>
      <c r="G183" s="34" t="s">
        <v>14</v>
      </c>
      <c r="H183" s="34" t="s">
        <v>70</v>
      </c>
      <c r="I183" s="34" t="s">
        <v>16</v>
      </c>
      <c r="J183" s="34" t="s">
        <v>17</v>
      </c>
      <c r="K183" s="34" t="s">
        <v>18</v>
      </c>
      <c r="L183" s="34" t="s">
        <v>488</v>
      </c>
      <c r="M183" s="34">
        <v>0.42</v>
      </c>
      <c r="N183" s="34" t="s">
        <v>8</v>
      </c>
      <c r="O183" s="34" t="s">
        <v>35</v>
      </c>
      <c r="P183" s="34" t="s">
        <v>272</v>
      </c>
      <c r="Q183" s="34" t="s">
        <v>489</v>
      </c>
      <c r="R183" s="34">
        <v>89701</v>
      </c>
      <c r="S183" s="36">
        <v>42019</v>
      </c>
      <c r="T183" s="36">
        <v>42020</v>
      </c>
      <c r="U183" s="61">
        <v>163.1574</v>
      </c>
      <c r="V183" s="34">
        <v>15</v>
      </c>
      <c r="W183" s="34">
        <v>236.46</v>
      </c>
      <c r="X183" s="34">
        <v>88479</v>
      </c>
      <c r="Y183" s="34" t="s">
        <v>3217</v>
      </c>
      <c r="Z183" s="34">
        <v>240.31680552460736</v>
      </c>
    </row>
    <row r="184" spans="1:26" customFormat="1" x14ac:dyDescent="0.2">
      <c r="A184" s="34">
        <v>428</v>
      </c>
      <c r="B184" s="34" t="s">
        <v>487</v>
      </c>
      <c r="C184" s="34" t="s">
        <v>13</v>
      </c>
      <c r="D184" s="34">
        <v>0</v>
      </c>
      <c r="E184" s="34">
        <v>85.99</v>
      </c>
      <c r="F184" s="34">
        <v>3.3</v>
      </c>
      <c r="G184" s="34" t="s">
        <v>14</v>
      </c>
      <c r="H184" s="34" t="s">
        <v>70</v>
      </c>
      <c r="I184" s="34" t="s">
        <v>16</v>
      </c>
      <c r="J184" s="34" t="s">
        <v>111</v>
      </c>
      <c r="K184" s="34" t="s">
        <v>18</v>
      </c>
      <c r="L184" s="34" t="s">
        <v>490</v>
      </c>
      <c r="M184" s="34">
        <v>0.37</v>
      </c>
      <c r="N184" s="34" t="s">
        <v>8</v>
      </c>
      <c r="O184" s="34" t="s">
        <v>35</v>
      </c>
      <c r="P184" s="34" t="s">
        <v>272</v>
      </c>
      <c r="Q184" s="34" t="s">
        <v>489</v>
      </c>
      <c r="R184" s="34">
        <v>89701</v>
      </c>
      <c r="S184" s="36">
        <v>42019</v>
      </c>
      <c r="T184" s="36">
        <v>42020</v>
      </c>
      <c r="U184" s="61">
        <v>-302.22500000000002</v>
      </c>
      <c r="V184" s="34">
        <v>1</v>
      </c>
      <c r="W184" s="34">
        <v>73.819999999999993</v>
      </c>
      <c r="X184" s="34">
        <v>88479</v>
      </c>
      <c r="Y184" s="34" t="s">
        <v>3217</v>
      </c>
      <c r="Z184" s="34">
        <v>-6.8347692195462457</v>
      </c>
    </row>
    <row r="185" spans="1:26" customFormat="1" x14ac:dyDescent="0.2">
      <c r="A185" s="34">
        <v>1212</v>
      </c>
      <c r="B185" s="34" t="s">
        <v>491</v>
      </c>
      <c r="C185" s="34" t="s">
        <v>13</v>
      </c>
      <c r="D185" s="34">
        <v>0.08</v>
      </c>
      <c r="E185" s="34">
        <v>4.91</v>
      </c>
      <c r="F185" s="34">
        <v>4.97</v>
      </c>
      <c r="G185" s="34" t="s">
        <v>14</v>
      </c>
      <c r="H185" s="34" t="s">
        <v>70</v>
      </c>
      <c r="I185" s="34" t="s">
        <v>24</v>
      </c>
      <c r="J185" s="34" t="s">
        <v>48</v>
      </c>
      <c r="K185" s="34" t="s">
        <v>49</v>
      </c>
      <c r="L185" s="34" t="s">
        <v>492</v>
      </c>
      <c r="M185" s="34">
        <v>0.38</v>
      </c>
      <c r="N185" s="34" t="s">
        <v>8</v>
      </c>
      <c r="O185" s="34" t="s">
        <v>28</v>
      </c>
      <c r="P185" s="34" t="s">
        <v>29</v>
      </c>
      <c r="Q185" s="34" t="s">
        <v>493</v>
      </c>
      <c r="R185" s="34">
        <v>46404</v>
      </c>
      <c r="S185" s="36">
        <v>42019</v>
      </c>
      <c r="T185" s="36">
        <v>42020</v>
      </c>
      <c r="U185" s="61">
        <v>-99.762500000000003</v>
      </c>
      <c r="V185" s="34">
        <v>12</v>
      </c>
      <c r="W185" s="34">
        <v>58.95</v>
      </c>
      <c r="X185" s="34">
        <v>88600</v>
      </c>
      <c r="Y185" s="34" t="s">
        <v>3216</v>
      </c>
      <c r="Z185" s="34">
        <v>-51.943406652669466</v>
      </c>
    </row>
    <row r="186" spans="1:26" customFormat="1" x14ac:dyDescent="0.2">
      <c r="A186" s="34">
        <v>1212</v>
      </c>
      <c r="B186" s="34" t="s">
        <v>491</v>
      </c>
      <c r="C186" s="34" t="s">
        <v>13</v>
      </c>
      <c r="D186" s="34">
        <v>0.01</v>
      </c>
      <c r="E186" s="34">
        <v>3174.835</v>
      </c>
      <c r="F186" s="34">
        <v>24.49</v>
      </c>
      <c r="G186" s="34" t="s">
        <v>14</v>
      </c>
      <c r="H186" s="34" t="s">
        <v>70</v>
      </c>
      <c r="I186" s="34" t="s">
        <v>16</v>
      </c>
      <c r="J186" s="34" t="s">
        <v>39</v>
      </c>
      <c r="K186" s="34" t="s">
        <v>40</v>
      </c>
      <c r="L186" s="34" t="s">
        <v>494</v>
      </c>
      <c r="M186" s="34">
        <v>0.37</v>
      </c>
      <c r="N186" s="34" t="s">
        <v>8</v>
      </c>
      <c r="O186" s="34" t="s">
        <v>28</v>
      </c>
      <c r="P186" s="34" t="s">
        <v>29</v>
      </c>
      <c r="Q186" s="34" t="s">
        <v>493</v>
      </c>
      <c r="R186" s="34">
        <v>46404</v>
      </c>
      <c r="S186" s="36">
        <v>42019</v>
      </c>
      <c r="T186" s="36">
        <v>42020</v>
      </c>
      <c r="U186" s="61">
        <v>-3061.82</v>
      </c>
      <c r="V186" s="34">
        <v>1</v>
      </c>
      <c r="W186" s="34">
        <v>3672.89</v>
      </c>
      <c r="X186" s="34">
        <v>88600</v>
      </c>
      <c r="Y186" s="34" t="s">
        <v>3216</v>
      </c>
      <c r="Z186" s="34">
        <v>8442.9997953103266</v>
      </c>
    </row>
    <row r="187" spans="1:26" customFormat="1" x14ac:dyDescent="0.2">
      <c r="A187" s="34">
        <v>1213</v>
      </c>
      <c r="B187" s="34" t="s">
        <v>495</v>
      </c>
      <c r="C187" s="34" t="s">
        <v>13</v>
      </c>
      <c r="D187" s="34">
        <v>0.03</v>
      </c>
      <c r="E187" s="34">
        <v>5.84</v>
      </c>
      <c r="F187" s="34">
        <v>1.2</v>
      </c>
      <c r="G187" s="34" t="s">
        <v>14</v>
      </c>
      <c r="H187" s="34" t="s">
        <v>70</v>
      </c>
      <c r="I187" s="34" t="s">
        <v>24</v>
      </c>
      <c r="J187" s="34" t="s">
        <v>25</v>
      </c>
      <c r="K187" s="34" t="s">
        <v>26</v>
      </c>
      <c r="L187" s="34" t="s">
        <v>44</v>
      </c>
      <c r="M187" s="34">
        <v>0.55000000000000004</v>
      </c>
      <c r="N187" s="34" t="s">
        <v>8</v>
      </c>
      <c r="O187" s="34" t="s">
        <v>28</v>
      </c>
      <c r="P187" s="34" t="s">
        <v>29</v>
      </c>
      <c r="Q187" s="34" t="s">
        <v>496</v>
      </c>
      <c r="R187" s="34">
        <v>46530</v>
      </c>
      <c r="S187" s="36">
        <v>42019</v>
      </c>
      <c r="T187" s="36">
        <v>42021</v>
      </c>
      <c r="U187" s="61">
        <v>-0.01</v>
      </c>
      <c r="V187" s="34">
        <v>2</v>
      </c>
      <c r="W187" s="34">
        <v>11.74</v>
      </c>
      <c r="X187" s="34">
        <v>88600</v>
      </c>
      <c r="Y187" s="34" t="s">
        <v>3216</v>
      </c>
      <c r="Z187" s="34">
        <v>123.26244387021544</v>
      </c>
    </row>
    <row r="188" spans="1:26" customFormat="1" x14ac:dyDescent="0.2">
      <c r="A188" s="34">
        <v>1632</v>
      </c>
      <c r="B188" s="34" t="s">
        <v>497</v>
      </c>
      <c r="C188" s="34" t="s">
        <v>13</v>
      </c>
      <c r="D188" s="34">
        <v>0.08</v>
      </c>
      <c r="E188" s="34">
        <v>8.09</v>
      </c>
      <c r="F188" s="34">
        <v>7.96</v>
      </c>
      <c r="G188" s="34" t="s">
        <v>63</v>
      </c>
      <c r="H188" s="34" t="s">
        <v>47</v>
      </c>
      <c r="I188" s="34" t="s">
        <v>4</v>
      </c>
      <c r="J188" s="34" t="s">
        <v>102</v>
      </c>
      <c r="K188" s="34" t="s">
        <v>49</v>
      </c>
      <c r="L188" s="34" t="s">
        <v>498</v>
      </c>
      <c r="M188" s="34">
        <v>0.49</v>
      </c>
      <c r="N188" s="34" t="s">
        <v>8</v>
      </c>
      <c r="O188" s="34" t="s">
        <v>9</v>
      </c>
      <c r="P188" s="34" t="s">
        <v>10</v>
      </c>
      <c r="Q188" s="34" t="s">
        <v>499</v>
      </c>
      <c r="R188" s="34">
        <v>39401</v>
      </c>
      <c r="S188" s="36">
        <v>42019</v>
      </c>
      <c r="T188" s="36">
        <v>42020</v>
      </c>
      <c r="U188" s="61">
        <v>15.984</v>
      </c>
      <c r="V188" s="34">
        <v>6</v>
      </c>
      <c r="W188" s="34">
        <v>48.25</v>
      </c>
      <c r="X188" s="34">
        <v>90530</v>
      </c>
      <c r="Y188" s="34" t="s">
        <v>3215</v>
      </c>
      <c r="Z188" s="34">
        <v>198.84258312778206</v>
      </c>
    </row>
    <row r="189" spans="1:26" customFormat="1" x14ac:dyDescent="0.2">
      <c r="A189" s="34">
        <v>3035</v>
      </c>
      <c r="B189" s="34" t="s">
        <v>500</v>
      </c>
      <c r="C189" s="34" t="s">
        <v>23</v>
      </c>
      <c r="D189" s="34">
        <v>0.01</v>
      </c>
      <c r="E189" s="34">
        <v>4.9800000000000004</v>
      </c>
      <c r="F189" s="34">
        <v>4.75</v>
      </c>
      <c r="G189" s="34" t="s">
        <v>14</v>
      </c>
      <c r="H189" s="34" t="s">
        <v>47</v>
      </c>
      <c r="I189" s="34" t="s">
        <v>24</v>
      </c>
      <c r="J189" s="34" t="s">
        <v>64</v>
      </c>
      <c r="K189" s="34" t="s">
        <v>49</v>
      </c>
      <c r="L189" s="34" t="s">
        <v>501</v>
      </c>
      <c r="M189" s="34">
        <v>0.36</v>
      </c>
      <c r="N189" s="34" t="s">
        <v>8</v>
      </c>
      <c r="O189" s="34" t="s">
        <v>28</v>
      </c>
      <c r="P189" s="34" t="s">
        <v>79</v>
      </c>
      <c r="Q189" s="34" t="s">
        <v>502</v>
      </c>
      <c r="R189" s="34">
        <v>60148</v>
      </c>
      <c r="S189" s="36">
        <v>42019</v>
      </c>
      <c r="T189" s="36">
        <v>42024</v>
      </c>
      <c r="U189" s="61">
        <v>-75.900400000000005</v>
      </c>
      <c r="V189" s="34">
        <v>10</v>
      </c>
      <c r="W189" s="34">
        <v>52.93</v>
      </c>
      <c r="X189" s="34">
        <v>89128</v>
      </c>
      <c r="Y189" s="34" t="s">
        <v>3216</v>
      </c>
      <c r="Z189" s="34">
        <v>108.96161287686513</v>
      </c>
    </row>
    <row r="190" spans="1:26" customFormat="1" x14ac:dyDescent="0.2">
      <c r="A190" s="34">
        <v>3035</v>
      </c>
      <c r="B190" s="34" t="s">
        <v>500</v>
      </c>
      <c r="C190" s="34" t="s">
        <v>23</v>
      </c>
      <c r="D190" s="34">
        <v>0.04</v>
      </c>
      <c r="E190" s="34">
        <v>6.35</v>
      </c>
      <c r="F190" s="34">
        <v>1.02</v>
      </c>
      <c r="G190" s="34" t="s">
        <v>14</v>
      </c>
      <c r="H190" s="34" t="s">
        <v>47</v>
      </c>
      <c r="I190" s="34" t="s">
        <v>24</v>
      </c>
      <c r="J190" s="34" t="s">
        <v>64</v>
      </c>
      <c r="K190" s="34" t="s">
        <v>26</v>
      </c>
      <c r="L190" s="34" t="s">
        <v>503</v>
      </c>
      <c r="M190" s="34">
        <v>0.39</v>
      </c>
      <c r="N190" s="34" t="s">
        <v>8</v>
      </c>
      <c r="O190" s="34" t="s">
        <v>28</v>
      </c>
      <c r="P190" s="34" t="s">
        <v>79</v>
      </c>
      <c r="Q190" s="34" t="s">
        <v>502</v>
      </c>
      <c r="R190" s="34">
        <v>60148</v>
      </c>
      <c r="S190" s="36">
        <v>42019</v>
      </c>
      <c r="T190" s="36">
        <v>42024</v>
      </c>
      <c r="U190" s="61">
        <v>52.170900000000003</v>
      </c>
      <c r="V190" s="34">
        <v>12</v>
      </c>
      <c r="W190" s="34">
        <v>75.61</v>
      </c>
      <c r="X190" s="34">
        <v>89128</v>
      </c>
      <c r="Y190" s="34" t="s">
        <v>3216</v>
      </c>
      <c r="Z190" s="34">
        <v>146.41796049027388</v>
      </c>
    </row>
    <row r="191" spans="1:26" customFormat="1" x14ac:dyDescent="0.2">
      <c r="A191" s="34">
        <v>145</v>
      </c>
      <c r="B191" s="34" t="s">
        <v>504</v>
      </c>
      <c r="C191" s="34" t="s">
        <v>92</v>
      </c>
      <c r="D191" s="34">
        <v>0.06</v>
      </c>
      <c r="E191" s="34">
        <v>7.04</v>
      </c>
      <c r="F191" s="34">
        <v>2.17</v>
      </c>
      <c r="G191" s="34" t="s">
        <v>14</v>
      </c>
      <c r="H191" s="34" t="s">
        <v>3</v>
      </c>
      <c r="I191" s="34" t="s">
        <v>24</v>
      </c>
      <c r="J191" s="34" t="s">
        <v>64</v>
      </c>
      <c r="K191" s="34" t="s">
        <v>26</v>
      </c>
      <c r="L191" s="34" t="s">
        <v>505</v>
      </c>
      <c r="M191" s="34">
        <v>0.38</v>
      </c>
      <c r="N191" s="34" t="s">
        <v>8</v>
      </c>
      <c r="O191" s="34" t="s">
        <v>87</v>
      </c>
      <c r="P191" s="34" t="s">
        <v>296</v>
      </c>
      <c r="Q191" s="34" t="s">
        <v>506</v>
      </c>
      <c r="R191" s="34">
        <v>15122</v>
      </c>
      <c r="S191" s="36">
        <v>42019</v>
      </c>
      <c r="T191" s="36">
        <v>42021</v>
      </c>
      <c r="U191" s="61">
        <v>2.4851999999999999</v>
      </c>
      <c r="V191" s="34">
        <v>2</v>
      </c>
      <c r="W191" s="34">
        <v>14.65</v>
      </c>
      <c r="X191" s="34">
        <v>91086</v>
      </c>
      <c r="Y191" s="34" t="s">
        <v>3218</v>
      </c>
      <c r="Z191" s="34">
        <v>1.4761278605897097</v>
      </c>
    </row>
    <row r="192" spans="1:26" customFormat="1" x14ac:dyDescent="0.2">
      <c r="A192" s="34">
        <v>1402</v>
      </c>
      <c r="B192" s="34" t="s">
        <v>507</v>
      </c>
      <c r="C192" s="34" t="s">
        <v>46</v>
      </c>
      <c r="D192" s="34">
        <v>0</v>
      </c>
      <c r="E192" s="34">
        <v>8.6</v>
      </c>
      <c r="F192" s="34">
        <v>6.19</v>
      </c>
      <c r="G192" s="34" t="s">
        <v>14</v>
      </c>
      <c r="H192" s="34" t="s">
        <v>70</v>
      </c>
      <c r="I192" s="34" t="s">
        <v>24</v>
      </c>
      <c r="J192" s="34" t="s">
        <v>48</v>
      </c>
      <c r="K192" s="34" t="s">
        <v>49</v>
      </c>
      <c r="L192" s="34" t="s">
        <v>508</v>
      </c>
      <c r="M192" s="34">
        <v>0.38</v>
      </c>
      <c r="N192" s="34" t="s">
        <v>8</v>
      </c>
      <c r="O192" s="34" t="s">
        <v>28</v>
      </c>
      <c r="P192" s="34" t="s">
        <v>79</v>
      </c>
      <c r="Q192" s="34" t="s">
        <v>509</v>
      </c>
      <c r="R192" s="34">
        <v>60653</v>
      </c>
      <c r="S192" s="36">
        <v>42019</v>
      </c>
      <c r="T192" s="36">
        <v>42019</v>
      </c>
      <c r="U192" s="61">
        <v>-42.8536</v>
      </c>
      <c r="V192" s="34">
        <v>48</v>
      </c>
      <c r="W192" s="34">
        <v>447.89</v>
      </c>
      <c r="X192" s="34">
        <v>37729</v>
      </c>
      <c r="Y192" s="34" t="s">
        <v>3216</v>
      </c>
      <c r="Z192" s="34">
        <v>307.998975543955</v>
      </c>
    </row>
    <row r="193" spans="1:26" customFormat="1" x14ac:dyDescent="0.2">
      <c r="A193" s="34">
        <v>1405</v>
      </c>
      <c r="B193" s="34" t="s">
        <v>510</v>
      </c>
      <c r="C193" s="34" t="s">
        <v>46</v>
      </c>
      <c r="D193" s="34">
        <v>0</v>
      </c>
      <c r="E193" s="34">
        <v>8.6</v>
      </c>
      <c r="F193" s="34">
        <v>6.19</v>
      </c>
      <c r="G193" s="34" t="s">
        <v>14</v>
      </c>
      <c r="H193" s="34" t="s">
        <v>70</v>
      </c>
      <c r="I193" s="34" t="s">
        <v>24</v>
      </c>
      <c r="J193" s="34" t="s">
        <v>48</v>
      </c>
      <c r="K193" s="34" t="s">
        <v>49</v>
      </c>
      <c r="L193" s="34" t="s">
        <v>508</v>
      </c>
      <c r="M193" s="34">
        <v>0.38</v>
      </c>
      <c r="N193" s="34" t="s">
        <v>8</v>
      </c>
      <c r="O193" s="34" t="s">
        <v>28</v>
      </c>
      <c r="P193" s="34" t="s">
        <v>265</v>
      </c>
      <c r="Q193" s="34" t="s">
        <v>511</v>
      </c>
      <c r="R193" s="34">
        <v>49017</v>
      </c>
      <c r="S193" s="36">
        <v>42019</v>
      </c>
      <c r="T193" s="36">
        <v>42019</v>
      </c>
      <c r="U193" s="61">
        <v>-33.211539999999999</v>
      </c>
      <c r="V193" s="34">
        <v>12</v>
      </c>
      <c r="W193" s="34">
        <v>111.97</v>
      </c>
      <c r="X193" s="34">
        <v>86144</v>
      </c>
      <c r="Y193" s="34" t="s">
        <v>3216</v>
      </c>
      <c r="Z193" s="34">
        <v>317.87269300070909</v>
      </c>
    </row>
    <row r="194" spans="1:26" customFormat="1" x14ac:dyDescent="0.2">
      <c r="A194" s="34">
        <v>288</v>
      </c>
      <c r="B194" s="34" t="s">
        <v>512</v>
      </c>
      <c r="C194" s="34" t="s">
        <v>1</v>
      </c>
      <c r="D194" s="34">
        <v>0.09</v>
      </c>
      <c r="E194" s="34">
        <v>28.48</v>
      </c>
      <c r="F194" s="34">
        <v>1.99</v>
      </c>
      <c r="G194" s="34" t="s">
        <v>14</v>
      </c>
      <c r="H194" s="34" t="s">
        <v>3</v>
      </c>
      <c r="I194" s="34" t="s">
        <v>16</v>
      </c>
      <c r="J194" s="34" t="s">
        <v>17</v>
      </c>
      <c r="K194" s="34" t="s">
        <v>18</v>
      </c>
      <c r="L194" s="34" t="s">
        <v>188</v>
      </c>
      <c r="M194" s="34">
        <v>0.4</v>
      </c>
      <c r="N194" s="34" t="s">
        <v>8</v>
      </c>
      <c r="O194" s="34" t="s">
        <v>28</v>
      </c>
      <c r="P194" s="34" t="s">
        <v>513</v>
      </c>
      <c r="Q194" s="34" t="s">
        <v>514</v>
      </c>
      <c r="R194" s="34">
        <v>67212</v>
      </c>
      <c r="S194" s="36">
        <v>42020</v>
      </c>
      <c r="T194" s="36">
        <v>42023</v>
      </c>
      <c r="U194" s="61">
        <v>132.68700000000001</v>
      </c>
      <c r="V194" s="34">
        <v>7</v>
      </c>
      <c r="W194" s="34">
        <v>192.3</v>
      </c>
      <c r="X194" s="34">
        <v>89762</v>
      </c>
      <c r="Y194" s="34" t="s">
        <v>3216</v>
      </c>
      <c r="Z194" s="34">
        <v>471.05293713357833</v>
      </c>
    </row>
    <row r="195" spans="1:26" customFormat="1" x14ac:dyDescent="0.2">
      <c r="A195" s="34">
        <v>288</v>
      </c>
      <c r="B195" s="34" t="s">
        <v>512</v>
      </c>
      <c r="C195" s="34" t="s">
        <v>1</v>
      </c>
      <c r="D195" s="34">
        <v>0.08</v>
      </c>
      <c r="E195" s="34">
        <v>65.989999999999995</v>
      </c>
      <c r="F195" s="34">
        <v>4.99</v>
      </c>
      <c r="G195" s="34" t="s">
        <v>63</v>
      </c>
      <c r="H195" s="34" t="s">
        <v>3</v>
      </c>
      <c r="I195" s="34" t="s">
        <v>16</v>
      </c>
      <c r="J195" s="34" t="s">
        <v>111</v>
      </c>
      <c r="K195" s="34" t="s">
        <v>49</v>
      </c>
      <c r="L195" s="34" t="s">
        <v>515</v>
      </c>
      <c r="M195" s="34">
        <v>0.57999999999999996</v>
      </c>
      <c r="N195" s="34" t="s">
        <v>8</v>
      </c>
      <c r="O195" s="34" t="s">
        <v>28</v>
      </c>
      <c r="P195" s="34" t="s">
        <v>513</v>
      </c>
      <c r="Q195" s="34" t="s">
        <v>514</v>
      </c>
      <c r="R195" s="34">
        <v>67212</v>
      </c>
      <c r="S195" s="36">
        <v>42020</v>
      </c>
      <c r="T195" s="36">
        <v>42022</v>
      </c>
      <c r="U195" s="61">
        <v>496.89</v>
      </c>
      <c r="V195" s="34">
        <v>14</v>
      </c>
      <c r="W195" s="34">
        <v>748.1</v>
      </c>
      <c r="X195" s="34">
        <v>89762</v>
      </c>
      <c r="Y195" s="34" t="s">
        <v>3216</v>
      </c>
      <c r="Z195" s="34">
        <v>1118.4552280936891</v>
      </c>
    </row>
    <row r="196" spans="1:26" customFormat="1" x14ac:dyDescent="0.2">
      <c r="A196" s="34">
        <v>1603</v>
      </c>
      <c r="B196" s="34" t="s">
        <v>516</v>
      </c>
      <c r="C196" s="34" t="s">
        <v>1</v>
      </c>
      <c r="D196" s="34">
        <v>0.09</v>
      </c>
      <c r="E196" s="34">
        <v>2.1800000000000002</v>
      </c>
      <c r="F196" s="34">
        <v>0.78</v>
      </c>
      <c r="G196" s="34" t="s">
        <v>14</v>
      </c>
      <c r="H196" s="34" t="s">
        <v>3</v>
      </c>
      <c r="I196" s="34" t="s">
        <v>24</v>
      </c>
      <c r="J196" s="34" t="s">
        <v>152</v>
      </c>
      <c r="K196" s="34" t="s">
        <v>26</v>
      </c>
      <c r="L196" s="34" t="s">
        <v>517</v>
      </c>
      <c r="M196" s="34">
        <v>0.52</v>
      </c>
      <c r="N196" s="34" t="s">
        <v>8</v>
      </c>
      <c r="O196" s="34" t="s">
        <v>87</v>
      </c>
      <c r="P196" s="34" t="s">
        <v>88</v>
      </c>
      <c r="Q196" s="34" t="s">
        <v>518</v>
      </c>
      <c r="R196" s="34">
        <v>11598</v>
      </c>
      <c r="S196" s="36">
        <v>42020</v>
      </c>
      <c r="T196" s="36">
        <v>42022</v>
      </c>
      <c r="U196" s="61">
        <v>2.4548000000000001</v>
      </c>
      <c r="V196" s="34">
        <v>9</v>
      </c>
      <c r="W196" s="34">
        <v>19.12</v>
      </c>
      <c r="X196" s="34">
        <v>89679</v>
      </c>
      <c r="Y196" s="34" t="s">
        <v>3218</v>
      </c>
      <c r="Z196" s="34">
        <v>321.58775235465248</v>
      </c>
    </row>
    <row r="197" spans="1:26" customFormat="1" x14ac:dyDescent="0.2">
      <c r="A197" s="34">
        <v>1603</v>
      </c>
      <c r="B197" s="34" t="s">
        <v>516</v>
      </c>
      <c r="C197" s="34" t="s">
        <v>1</v>
      </c>
      <c r="D197" s="34">
        <v>0.05</v>
      </c>
      <c r="E197" s="34">
        <v>179.29</v>
      </c>
      <c r="F197" s="34">
        <v>29.21</v>
      </c>
      <c r="G197" s="34" t="s">
        <v>2</v>
      </c>
      <c r="H197" s="34" t="s">
        <v>3</v>
      </c>
      <c r="I197" s="34" t="s">
        <v>4</v>
      </c>
      <c r="J197" s="34" t="s">
        <v>5</v>
      </c>
      <c r="K197" s="34" t="s">
        <v>6</v>
      </c>
      <c r="L197" s="34" t="s">
        <v>519</v>
      </c>
      <c r="M197" s="34">
        <v>0.76</v>
      </c>
      <c r="N197" s="34" t="s">
        <v>8</v>
      </c>
      <c r="O197" s="34" t="s">
        <v>87</v>
      </c>
      <c r="P197" s="34" t="s">
        <v>88</v>
      </c>
      <c r="Q197" s="34" t="s">
        <v>518</v>
      </c>
      <c r="R197" s="34">
        <v>11598</v>
      </c>
      <c r="S197" s="36">
        <v>42020</v>
      </c>
      <c r="T197" s="36">
        <v>42022</v>
      </c>
      <c r="U197" s="61">
        <v>-537.27977731999999</v>
      </c>
      <c r="V197" s="34">
        <v>1</v>
      </c>
      <c r="W197" s="34">
        <v>186.64</v>
      </c>
      <c r="X197" s="34">
        <v>89679</v>
      </c>
      <c r="Y197" s="34" t="s">
        <v>3218</v>
      </c>
      <c r="Z197" s="34">
        <v>1531.9390440353855</v>
      </c>
    </row>
    <row r="198" spans="1:26" customFormat="1" x14ac:dyDescent="0.2">
      <c r="A198" s="34">
        <v>2924</v>
      </c>
      <c r="B198" s="34" t="s">
        <v>520</v>
      </c>
      <c r="C198" s="34" t="s">
        <v>1</v>
      </c>
      <c r="D198" s="34">
        <v>0.02</v>
      </c>
      <c r="E198" s="34">
        <v>110.98</v>
      </c>
      <c r="F198" s="34">
        <v>13.99</v>
      </c>
      <c r="G198" s="34" t="s">
        <v>14</v>
      </c>
      <c r="H198" s="34" t="s">
        <v>15</v>
      </c>
      <c r="I198" s="34" t="s">
        <v>4</v>
      </c>
      <c r="J198" s="34" t="s">
        <v>102</v>
      </c>
      <c r="K198" s="34" t="s">
        <v>120</v>
      </c>
      <c r="L198" s="34" t="s">
        <v>521</v>
      </c>
      <c r="M198" s="34">
        <v>0.69</v>
      </c>
      <c r="N198" s="34" t="s">
        <v>8</v>
      </c>
      <c r="O198" s="34" t="s">
        <v>87</v>
      </c>
      <c r="P198" s="34" t="s">
        <v>394</v>
      </c>
      <c r="Q198" s="34" t="s">
        <v>522</v>
      </c>
      <c r="R198" s="34">
        <v>20707</v>
      </c>
      <c r="S198" s="36">
        <v>42020</v>
      </c>
      <c r="T198" s="36">
        <v>42022</v>
      </c>
      <c r="U198" s="61">
        <v>-106.3424</v>
      </c>
      <c r="V198" s="34">
        <v>2</v>
      </c>
      <c r="W198" s="34">
        <v>226.53</v>
      </c>
      <c r="X198" s="34">
        <v>86591</v>
      </c>
      <c r="Y198" s="34" t="s">
        <v>3218</v>
      </c>
      <c r="Z198" s="34">
        <v>1083.8427106726162</v>
      </c>
    </row>
    <row r="199" spans="1:26" customFormat="1" x14ac:dyDescent="0.2">
      <c r="A199" s="34">
        <v>2924</v>
      </c>
      <c r="B199" s="34" t="s">
        <v>520</v>
      </c>
      <c r="C199" s="34" t="s">
        <v>1</v>
      </c>
      <c r="D199" s="34">
        <v>0.01</v>
      </c>
      <c r="E199" s="34">
        <v>8.01</v>
      </c>
      <c r="F199" s="34">
        <v>2.87</v>
      </c>
      <c r="G199" s="34" t="s">
        <v>14</v>
      </c>
      <c r="H199" s="34" t="s">
        <v>15</v>
      </c>
      <c r="I199" s="34" t="s">
        <v>24</v>
      </c>
      <c r="J199" s="34" t="s">
        <v>64</v>
      </c>
      <c r="K199" s="34" t="s">
        <v>26</v>
      </c>
      <c r="L199" s="34" t="s">
        <v>523</v>
      </c>
      <c r="M199" s="34">
        <v>0.4</v>
      </c>
      <c r="N199" s="34" t="s">
        <v>8</v>
      </c>
      <c r="O199" s="34" t="s">
        <v>87</v>
      </c>
      <c r="P199" s="34" t="s">
        <v>394</v>
      </c>
      <c r="Q199" s="34" t="s">
        <v>522</v>
      </c>
      <c r="R199" s="34">
        <v>20707</v>
      </c>
      <c r="S199" s="36">
        <v>42020</v>
      </c>
      <c r="T199" s="36">
        <v>42022</v>
      </c>
      <c r="U199" s="61">
        <v>44.976799999999997</v>
      </c>
      <c r="V199" s="34">
        <v>8</v>
      </c>
      <c r="W199" s="34">
        <v>68.650000000000006</v>
      </c>
      <c r="X199" s="34">
        <v>86591</v>
      </c>
      <c r="Y199" s="34" t="s">
        <v>3218</v>
      </c>
      <c r="Z199" s="34">
        <v>374.38992350967374</v>
      </c>
    </row>
    <row r="200" spans="1:26" customFormat="1" x14ac:dyDescent="0.2">
      <c r="A200" s="34">
        <v>202</v>
      </c>
      <c r="B200" s="34" t="s">
        <v>524</v>
      </c>
      <c r="C200" s="34" t="s">
        <v>13</v>
      </c>
      <c r="D200" s="34">
        <v>0.03</v>
      </c>
      <c r="E200" s="34">
        <v>7.37</v>
      </c>
      <c r="F200" s="34">
        <v>5.53</v>
      </c>
      <c r="G200" s="34" t="s">
        <v>14</v>
      </c>
      <c r="H200" s="34" t="s">
        <v>70</v>
      </c>
      <c r="I200" s="34" t="s">
        <v>16</v>
      </c>
      <c r="J200" s="34" t="s">
        <v>17</v>
      </c>
      <c r="K200" s="34" t="s">
        <v>18</v>
      </c>
      <c r="L200" s="34" t="s">
        <v>525</v>
      </c>
      <c r="M200" s="34">
        <v>0.69</v>
      </c>
      <c r="N200" s="34" t="s">
        <v>8</v>
      </c>
      <c r="O200" s="34" t="s">
        <v>28</v>
      </c>
      <c r="P200" s="34" t="s">
        <v>183</v>
      </c>
      <c r="Q200" s="34" t="s">
        <v>526</v>
      </c>
      <c r="R200" s="34">
        <v>74006</v>
      </c>
      <c r="S200" s="36">
        <v>42020</v>
      </c>
      <c r="T200" s="36">
        <v>42022</v>
      </c>
      <c r="U200" s="61">
        <v>-133.69999999999999</v>
      </c>
      <c r="V200" s="34">
        <v>11</v>
      </c>
      <c r="W200" s="34">
        <v>85.79</v>
      </c>
      <c r="X200" s="34">
        <v>88972</v>
      </c>
      <c r="Y200" s="34" t="s">
        <v>3216</v>
      </c>
      <c r="Z200" s="34">
        <v>227.1983088961513</v>
      </c>
    </row>
    <row r="201" spans="1:26" customFormat="1" x14ac:dyDescent="0.2">
      <c r="A201" s="34">
        <v>665</v>
      </c>
      <c r="B201" s="34" t="s">
        <v>527</v>
      </c>
      <c r="C201" s="34" t="s">
        <v>23</v>
      </c>
      <c r="D201" s="34">
        <v>0.04</v>
      </c>
      <c r="E201" s="34">
        <v>22.72</v>
      </c>
      <c r="F201" s="34">
        <v>8.99</v>
      </c>
      <c r="G201" s="34" t="s">
        <v>14</v>
      </c>
      <c r="H201" s="34" t="s">
        <v>70</v>
      </c>
      <c r="I201" s="34" t="s">
        <v>4</v>
      </c>
      <c r="J201" s="34" t="s">
        <v>102</v>
      </c>
      <c r="K201" s="34" t="s">
        <v>18</v>
      </c>
      <c r="L201" s="34" t="s">
        <v>304</v>
      </c>
      <c r="M201" s="34">
        <v>0.44</v>
      </c>
      <c r="N201" s="34" t="s">
        <v>8</v>
      </c>
      <c r="O201" s="34" t="s">
        <v>9</v>
      </c>
      <c r="P201" s="34" t="s">
        <v>376</v>
      </c>
      <c r="Q201" s="34" t="s">
        <v>528</v>
      </c>
      <c r="R201" s="34">
        <v>37130</v>
      </c>
      <c r="S201" s="36">
        <v>42020</v>
      </c>
      <c r="T201" s="36">
        <v>42024</v>
      </c>
      <c r="U201" s="61">
        <v>-678.49599999999998</v>
      </c>
      <c r="V201" s="34">
        <v>9</v>
      </c>
      <c r="W201" s="34">
        <v>202.41</v>
      </c>
      <c r="X201" s="34">
        <v>88677</v>
      </c>
      <c r="Y201" s="34" t="s">
        <v>3215</v>
      </c>
      <c r="Z201" s="34">
        <v>-319.10799859309259</v>
      </c>
    </row>
    <row r="202" spans="1:26" customFormat="1" x14ac:dyDescent="0.2">
      <c r="A202" s="34">
        <v>667</v>
      </c>
      <c r="B202" s="34" t="s">
        <v>529</v>
      </c>
      <c r="C202" s="34" t="s">
        <v>23</v>
      </c>
      <c r="D202" s="34">
        <v>0.04</v>
      </c>
      <c r="E202" s="34">
        <v>22.72</v>
      </c>
      <c r="F202" s="34">
        <v>8.99</v>
      </c>
      <c r="G202" s="34" t="s">
        <v>14</v>
      </c>
      <c r="H202" s="34" t="s">
        <v>70</v>
      </c>
      <c r="I202" s="34" t="s">
        <v>4</v>
      </c>
      <c r="J202" s="34" t="s">
        <v>102</v>
      </c>
      <c r="K202" s="34" t="s">
        <v>18</v>
      </c>
      <c r="L202" s="34" t="s">
        <v>304</v>
      </c>
      <c r="M202" s="34">
        <v>0.44</v>
      </c>
      <c r="N202" s="34" t="s">
        <v>8</v>
      </c>
      <c r="O202" s="34" t="s">
        <v>28</v>
      </c>
      <c r="P202" s="34" t="s">
        <v>163</v>
      </c>
      <c r="Q202" s="34" t="s">
        <v>530</v>
      </c>
      <c r="R202" s="34">
        <v>75203</v>
      </c>
      <c r="S202" s="36">
        <v>42020</v>
      </c>
      <c r="T202" s="36">
        <v>42024</v>
      </c>
      <c r="U202" s="61">
        <v>70.028000000000006</v>
      </c>
      <c r="V202" s="34">
        <v>37</v>
      </c>
      <c r="W202" s="34">
        <v>832.14</v>
      </c>
      <c r="X202" s="34">
        <v>22147</v>
      </c>
      <c r="Y202" s="34" t="s">
        <v>3216</v>
      </c>
      <c r="Z202" s="34">
        <v>447.39983122744388</v>
      </c>
    </row>
    <row r="203" spans="1:26" customFormat="1" x14ac:dyDescent="0.2">
      <c r="A203" s="34">
        <v>3385</v>
      </c>
      <c r="B203" s="34" t="s">
        <v>531</v>
      </c>
      <c r="C203" s="34" t="s">
        <v>23</v>
      </c>
      <c r="D203" s="34">
        <v>0.04</v>
      </c>
      <c r="E203" s="34">
        <v>2.98</v>
      </c>
      <c r="F203" s="34">
        <v>2.0299999999999998</v>
      </c>
      <c r="G203" s="34" t="s">
        <v>63</v>
      </c>
      <c r="H203" s="34" t="s">
        <v>70</v>
      </c>
      <c r="I203" s="34" t="s">
        <v>24</v>
      </c>
      <c r="J203" s="34" t="s">
        <v>25</v>
      </c>
      <c r="K203" s="34" t="s">
        <v>26</v>
      </c>
      <c r="L203" s="34" t="s">
        <v>532</v>
      </c>
      <c r="M203" s="34">
        <v>0.56999999999999995</v>
      </c>
      <c r="N203" s="34" t="s">
        <v>8</v>
      </c>
      <c r="O203" s="34" t="s">
        <v>87</v>
      </c>
      <c r="P203" s="34" t="s">
        <v>293</v>
      </c>
      <c r="Q203" s="34" t="s">
        <v>533</v>
      </c>
      <c r="R203" s="34">
        <v>44512</v>
      </c>
      <c r="S203" s="36">
        <v>42020</v>
      </c>
      <c r="T203" s="36">
        <v>42020</v>
      </c>
      <c r="U203" s="61">
        <v>-22.01</v>
      </c>
      <c r="V203" s="34">
        <v>5</v>
      </c>
      <c r="W203" s="34">
        <v>15.7</v>
      </c>
      <c r="X203" s="34">
        <v>88745</v>
      </c>
      <c r="Y203" s="34" t="s">
        <v>3218</v>
      </c>
      <c r="Z203" s="34">
        <v>124.76984025557201</v>
      </c>
    </row>
    <row r="204" spans="1:26" customFormat="1" x14ac:dyDescent="0.2">
      <c r="A204" s="34">
        <v>3385</v>
      </c>
      <c r="B204" s="34" t="s">
        <v>531</v>
      </c>
      <c r="C204" s="34" t="s">
        <v>23</v>
      </c>
      <c r="D204" s="34">
        <v>0.01</v>
      </c>
      <c r="E204" s="34">
        <v>125.99</v>
      </c>
      <c r="F204" s="34">
        <v>8.99</v>
      </c>
      <c r="G204" s="34" t="s">
        <v>14</v>
      </c>
      <c r="H204" s="34" t="s">
        <v>70</v>
      </c>
      <c r="I204" s="34" t="s">
        <v>16</v>
      </c>
      <c r="J204" s="34" t="s">
        <v>111</v>
      </c>
      <c r="K204" s="34" t="s">
        <v>49</v>
      </c>
      <c r="L204" s="34" t="s">
        <v>329</v>
      </c>
      <c r="M204" s="34">
        <v>0.59</v>
      </c>
      <c r="N204" s="34" t="s">
        <v>8</v>
      </c>
      <c r="O204" s="34" t="s">
        <v>87</v>
      </c>
      <c r="P204" s="34" t="s">
        <v>293</v>
      </c>
      <c r="Q204" s="34" t="s">
        <v>533</v>
      </c>
      <c r="R204" s="34">
        <v>44512</v>
      </c>
      <c r="S204" s="36">
        <v>42020</v>
      </c>
      <c r="T204" s="36">
        <v>42025</v>
      </c>
      <c r="U204" s="61">
        <v>426.46032000000002</v>
      </c>
      <c r="V204" s="34">
        <v>6</v>
      </c>
      <c r="W204" s="34">
        <v>680.65</v>
      </c>
      <c r="X204" s="34">
        <v>88745</v>
      </c>
      <c r="Y204" s="34" t="s">
        <v>3218</v>
      </c>
      <c r="Z204" s="34">
        <v>1280.4614861557002</v>
      </c>
    </row>
    <row r="205" spans="1:26" customFormat="1" x14ac:dyDescent="0.2">
      <c r="A205" s="34">
        <v>1697</v>
      </c>
      <c r="B205" s="34" t="s">
        <v>534</v>
      </c>
      <c r="C205" s="34" t="s">
        <v>92</v>
      </c>
      <c r="D205" s="34">
        <v>0</v>
      </c>
      <c r="E205" s="34">
        <v>13.43</v>
      </c>
      <c r="F205" s="34">
        <v>5.5</v>
      </c>
      <c r="G205" s="34" t="s">
        <v>14</v>
      </c>
      <c r="H205" s="34" t="s">
        <v>47</v>
      </c>
      <c r="I205" s="34" t="s">
        <v>24</v>
      </c>
      <c r="J205" s="34" t="s">
        <v>54</v>
      </c>
      <c r="K205" s="34" t="s">
        <v>49</v>
      </c>
      <c r="L205" s="34" t="s">
        <v>535</v>
      </c>
      <c r="M205" s="34">
        <v>0.56999999999999995</v>
      </c>
      <c r="N205" s="34" t="s">
        <v>8</v>
      </c>
      <c r="O205" s="34" t="s">
        <v>9</v>
      </c>
      <c r="P205" s="34" t="s">
        <v>20</v>
      </c>
      <c r="Q205" s="34" t="s">
        <v>536</v>
      </c>
      <c r="R205" s="34">
        <v>71901</v>
      </c>
      <c r="S205" s="36">
        <v>42020</v>
      </c>
      <c r="T205" s="36">
        <v>42021</v>
      </c>
      <c r="U205" s="61">
        <v>-253.77799999999999</v>
      </c>
      <c r="V205" s="34">
        <v>9</v>
      </c>
      <c r="W205" s="34">
        <v>129.54</v>
      </c>
      <c r="X205" s="34">
        <v>86338</v>
      </c>
      <c r="Y205" s="34" t="s">
        <v>3215</v>
      </c>
      <c r="Z205" s="34">
        <v>88.167012375616878</v>
      </c>
    </row>
    <row r="206" spans="1:26" customFormat="1" x14ac:dyDescent="0.2">
      <c r="A206" s="34">
        <v>3133</v>
      </c>
      <c r="B206" s="34" t="s">
        <v>537</v>
      </c>
      <c r="C206" s="34" t="s">
        <v>92</v>
      </c>
      <c r="D206" s="34">
        <v>0.1</v>
      </c>
      <c r="E206" s="34">
        <v>5.81</v>
      </c>
      <c r="F206" s="34">
        <v>8.49</v>
      </c>
      <c r="G206" s="34" t="s">
        <v>14</v>
      </c>
      <c r="H206" s="34" t="s">
        <v>70</v>
      </c>
      <c r="I206" s="34" t="s">
        <v>24</v>
      </c>
      <c r="J206" s="34" t="s">
        <v>48</v>
      </c>
      <c r="K206" s="34" t="s">
        <v>49</v>
      </c>
      <c r="L206" s="34" t="s">
        <v>306</v>
      </c>
      <c r="M206" s="34">
        <v>0.39</v>
      </c>
      <c r="N206" s="34" t="s">
        <v>8</v>
      </c>
      <c r="O206" s="34" t="s">
        <v>28</v>
      </c>
      <c r="P206" s="34" t="s">
        <v>79</v>
      </c>
      <c r="Q206" s="34" t="s">
        <v>538</v>
      </c>
      <c r="R206" s="34">
        <v>60540</v>
      </c>
      <c r="S206" s="36">
        <v>42020</v>
      </c>
      <c r="T206" s="36">
        <v>42021</v>
      </c>
      <c r="U206" s="61">
        <v>-350.43950000000001</v>
      </c>
      <c r="V206" s="34">
        <v>12</v>
      </c>
      <c r="W206" s="34">
        <v>64.959999999999994</v>
      </c>
      <c r="X206" s="34">
        <v>86789</v>
      </c>
      <c r="Y206" s="34" t="s">
        <v>3216</v>
      </c>
      <c r="Z206" s="34">
        <v>-198.18610963180129</v>
      </c>
    </row>
    <row r="207" spans="1:26" customFormat="1" x14ac:dyDescent="0.2">
      <c r="A207" s="34">
        <v>3133</v>
      </c>
      <c r="B207" s="34" t="s">
        <v>537</v>
      </c>
      <c r="C207" s="34" t="s">
        <v>92</v>
      </c>
      <c r="D207" s="34">
        <v>0.03</v>
      </c>
      <c r="E207" s="34">
        <v>1.81</v>
      </c>
      <c r="F207" s="34">
        <v>0.75</v>
      </c>
      <c r="G207" s="34" t="s">
        <v>14</v>
      </c>
      <c r="H207" s="34" t="s">
        <v>70</v>
      </c>
      <c r="I207" s="34" t="s">
        <v>24</v>
      </c>
      <c r="J207" s="34" t="s">
        <v>152</v>
      </c>
      <c r="K207" s="34" t="s">
        <v>26</v>
      </c>
      <c r="L207" s="34" t="s">
        <v>539</v>
      </c>
      <c r="M207" s="34">
        <v>0.52</v>
      </c>
      <c r="N207" s="34" t="s">
        <v>8</v>
      </c>
      <c r="O207" s="34" t="s">
        <v>28</v>
      </c>
      <c r="P207" s="34" t="s">
        <v>79</v>
      </c>
      <c r="Q207" s="34" t="s">
        <v>538</v>
      </c>
      <c r="R207" s="34">
        <v>60540</v>
      </c>
      <c r="S207" s="36">
        <v>42020</v>
      </c>
      <c r="T207" s="36">
        <v>42021</v>
      </c>
      <c r="U207" s="61">
        <v>4.2027999999999999</v>
      </c>
      <c r="V207" s="34">
        <v>10</v>
      </c>
      <c r="W207" s="34">
        <v>19.14</v>
      </c>
      <c r="X207" s="34">
        <v>86789</v>
      </c>
      <c r="Y207" s="34" t="s">
        <v>3216</v>
      </c>
      <c r="Z207" s="34">
        <v>92.828120378403696</v>
      </c>
    </row>
    <row r="208" spans="1:26" customFormat="1" x14ac:dyDescent="0.2">
      <c r="A208" s="34">
        <v>3036</v>
      </c>
      <c r="B208" s="34" t="s">
        <v>540</v>
      </c>
      <c r="C208" s="34" t="s">
        <v>46</v>
      </c>
      <c r="D208" s="34">
        <v>0.02</v>
      </c>
      <c r="E208" s="34">
        <v>12.99</v>
      </c>
      <c r="F208" s="34">
        <v>14.37</v>
      </c>
      <c r="G208" s="34" t="s">
        <v>14</v>
      </c>
      <c r="H208" s="34" t="s">
        <v>47</v>
      </c>
      <c r="I208" s="34" t="s">
        <v>4</v>
      </c>
      <c r="J208" s="34" t="s">
        <v>102</v>
      </c>
      <c r="K208" s="34" t="s">
        <v>40</v>
      </c>
      <c r="L208" s="34" t="s">
        <v>382</v>
      </c>
      <c r="M208" s="34">
        <v>0.73</v>
      </c>
      <c r="N208" s="34" t="s">
        <v>8</v>
      </c>
      <c r="O208" s="34" t="s">
        <v>28</v>
      </c>
      <c r="P208" s="34" t="s">
        <v>541</v>
      </c>
      <c r="Q208" s="34" t="s">
        <v>542</v>
      </c>
      <c r="R208" s="34">
        <v>58554</v>
      </c>
      <c r="S208" s="36">
        <v>42020</v>
      </c>
      <c r="T208" s="36">
        <v>42022</v>
      </c>
      <c r="U208" s="61">
        <v>-159.86000000000001</v>
      </c>
      <c r="V208" s="34">
        <v>5</v>
      </c>
      <c r="W208" s="34">
        <v>67.64</v>
      </c>
      <c r="X208" s="34">
        <v>89129</v>
      </c>
      <c r="Y208" s="34" t="s">
        <v>3216</v>
      </c>
      <c r="Z208" s="34">
        <v>736.16258725523426</v>
      </c>
    </row>
    <row r="209" spans="1:26" customFormat="1" x14ac:dyDescent="0.2">
      <c r="A209" s="34">
        <v>3036</v>
      </c>
      <c r="B209" s="34" t="s">
        <v>540</v>
      </c>
      <c r="C209" s="34" t="s">
        <v>46</v>
      </c>
      <c r="D209" s="34">
        <v>0.05</v>
      </c>
      <c r="E209" s="34">
        <v>35.44</v>
      </c>
      <c r="F209" s="34">
        <v>7.5</v>
      </c>
      <c r="G209" s="34" t="s">
        <v>14</v>
      </c>
      <c r="H209" s="34" t="s">
        <v>47</v>
      </c>
      <c r="I209" s="34" t="s">
        <v>24</v>
      </c>
      <c r="J209" s="34" t="s">
        <v>64</v>
      </c>
      <c r="K209" s="34" t="s">
        <v>49</v>
      </c>
      <c r="L209" s="34" t="s">
        <v>543</v>
      </c>
      <c r="M209" s="34">
        <v>0.38</v>
      </c>
      <c r="N209" s="34" t="s">
        <v>8</v>
      </c>
      <c r="O209" s="34" t="s">
        <v>28</v>
      </c>
      <c r="P209" s="34" t="s">
        <v>541</v>
      </c>
      <c r="Q209" s="34" t="s">
        <v>542</v>
      </c>
      <c r="R209" s="34">
        <v>58554</v>
      </c>
      <c r="S209" s="36">
        <v>42020</v>
      </c>
      <c r="T209" s="36">
        <v>42022</v>
      </c>
      <c r="U209" s="61">
        <v>165.88980000000001</v>
      </c>
      <c r="V209" s="34">
        <v>7</v>
      </c>
      <c r="W209" s="34">
        <v>240.42</v>
      </c>
      <c r="X209" s="34">
        <v>89129</v>
      </c>
      <c r="Y209" s="34" t="s">
        <v>3216</v>
      </c>
      <c r="Z209" s="34">
        <v>639.456733311726</v>
      </c>
    </row>
    <row r="210" spans="1:26" customFormat="1" x14ac:dyDescent="0.2">
      <c r="A210" s="34">
        <v>3036</v>
      </c>
      <c r="B210" s="34" t="s">
        <v>540</v>
      </c>
      <c r="C210" s="34" t="s">
        <v>46</v>
      </c>
      <c r="D210" s="34">
        <v>0.02</v>
      </c>
      <c r="E210" s="34">
        <v>12.98</v>
      </c>
      <c r="F210" s="34">
        <v>3.14</v>
      </c>
      <c r="G210" s="34" t="s">
        <v>14</v>
      </c>
      <c r="H210" s="34" t="s">
        <v>47</v>
      </c>
      <c r="I210" s="34" t="s">
        <v>24</v>
      </c>
      <c r="J210" s="34" t="s">
        <v>544</v>
      </c>
      <c r="K210" s="34" t="s">
        <v>18</v>
      </c>
      <c r="L210" s="34" t="s">
        <v>545</v>
      </c>
      <c r="M210" s="34">
        <v>0.6</v>
      </c>
      <c r="N210" s="34" t="s">
        <v>8</v>
      </c>
      <c r="O210" s="34" t="s">
        <v>28</v>
      </c>
      <c r="P210" s="34" t="s">
        <v>541</v>
      </c>
      <c r="Q210" s="34" t="s">
        <v>542</v>
      </c>
      <c r="R210" s="34">
        <v>58554</v>
      </c>
      <c r="S210" s="36">
        <v>42020</v>
      </c>
      <c r="T210" s="36">
        <v>42023</v>
      </c>
      <c r="U210" s="61">
        <v>75.010000000000005</v>
      </c>
      <c r="V210" s="34">
        <v>14</v>
      </c>
      <c r="W210" s="34">
        <v>184.4</v>
      </c>
      <c r="X210" s="34">
        <v>89129</v>
      </c>
      <c r="Y210" s="34" t="s">
        <v>3216</v>
      </c>
      <c r="Z210" s="34">
        <v>558.20042931662135</v>
      </c>
    </row>
    <row r="211" spans="1:26" customFormat="1" x14ac:dyDescent="0.2">
      <c r="A211" s="34">
        <v>592</v>
      </c>
      <c r="B211" s="34" t="s">
        <v>546</v>
      </c>
      <c r="C211" s="34" t="s">
        <v>1</v>
      </c>
      <c r="D211" s="34">
        <v>0.08</v>
      </c>
      <c r="E211" s="34">
        <v>30.53</v>
      </c>
      <c r="F211" s="34">
        <v>19.989999999999998</v>
      </c>
      <c r="G211" s="34" t="s">
        <v>14</v>
      </c>
      <c r="H211" s="34" t="s">
        <v>3</v>
      </c>
      <c r="I211" s="34" t="s">
        <v>24</v>
      </c>
      <c r="J211" s="34" t="s">
        <v>128</v>
      </c>
      <c r="K211" s="34" t="s">
        <v>49</v>
      </c>
      <c r="L211" s="34" t="s">
        <v>547</v>
      </c>
      <c r="M211" s="34">
        <v>0.39</v>
      </c>
      <c r="N211" s="34" t="s">
        <v>8</v>
      </c>
      <c r="O211" s="34" t="s">
        <v>28</v>
      </c>
      <c r="P211" s="34" t="s">
        <v>79</v>
      </c>
      <c r="Q211" s="34" t="s">
        <v>548</v>
      </c>
      <c r="R211" s="34">
        <v>60091</v>
      </c>
      <c r="S211" s="36">
        <v>42021</v>
      </c>
      <c r="T211" s="36">
        <v>42021</v>
      </c>
      <c r="U211" s="61">
        <v>-239.8656</v>
      </c>
      <c r="V211" s="34">
        <v>10</v>
      </c>
      <c r="W211" s="34">
        <v>285.87</v>
      </c>
      <c r="X211" s="34">
        <v>86307</v>
      </c>
      <c r="Y211" s="34" t="s">
        <v>3216</v>
      </c>
      <c r="Z211" s="34">
        <v>591.77726365545675</v>
      </c>
    </row>
    <row r="212" spans="1:26" customFormat="1" x14ac:dyDescent="0.2">
      <c r="A212" s="34">
        <v>593</v>
      </c>
      <c r="B212" s="34" t="s">
        <v>549</v>
      </c>
      <c r="C212" s="34" t="s">
        <v>1</v>
      </c>
      <c r="D212" s="34">
        <v>0.01</v>
      </c>
      <c r="E212" s="34">
        <v>1.68</v>
      </c>
      <c r="F212" s="34">
        <v>1.57</v>
      </c>
      <c r="G212" s="34" t="s">
        <v>14</v>
      </c>
      <c r="H212" s="34" t="s">
        <v>3</v>
      </c>
      <c r="I212" s="34" t="s">
        <v>24</v>
      </c>
      <c r="J212" s="34" t="s">
        <v>25</v>
      </c>
      <c r="K212" s="34" t="s">
        <v>26</v>
      </c>
      <c r="L212" s="34" t="s">
        <v>550</v>
      </c>
      <c r="M212" s="34">
        <v>0.59</v>
      </c>
      <c r="N212" s="34" t="s">
        <v>8</v>
      </c>
      <c r="O212" s="34" t="s">
        <v>28</v>
      </c>
      <c r="P212" s="34" t="s">
        <v>79</v>
      </c>
      <c r="Q212" s="34" t="s">
        <v>551</v>
      </c>
      <c r="R212" s="34">
        <v>60517</v>
      </c>
      <c r="S212" s="36">
        <v>42021</v>
      </c>
      <c r="T212" s="36">
        <v>42023</v>
      </c>
      <c r="U212" s="61">
        <v>-53.444000000000003</v>
      </c>
      <c r="V212" s="34">
        <v>12</v>
      </c>
      <c r="W212" s="34">
        <v>20.37</v>
      </c>
      <c r="X212" s="34">
        <v>86307</v>
      </c>
      <c r="Y212" s="34" t="s">
        <v>3216</v>
      </c>
      <c r="Z212" s="34">
        <v>395.6644212285874</v>
      </c>
    </row>
    <row r="213" spans="1:26" customFormat="1" x14ac:dyDescent="0.2">
      <c r="A213" s="34">
        <v>1531</v>
      </c>
      <c r="B213" s="34" t="s">
        <v>552</v>
      </c>
      <c r="C213" s="34" t="s">
        <v>1</v>
      </c>
      <c r="D213" s="34">
        <v>7.0000000000000007E-2</v>
      </c>
      <c r="E213" s="34">
        <v>4.91</v>
      </c>
      <c r="F213" s="34">
        <v>0.5</v>
      </c>
      <c r="G213" s="34" t="s">
        <v>14</v>
      </c>
      <c r="H213" s="34" t="s">
        <v>15</v>
      </c>
      <c r="I213" s="34" t="s">
        <v>24</v>
      </c>
      <c r="J213" s="34" t="s">
        <v>128</v>
      </c>
      <c r="K213" s="34" t="s">
        <v>49</v>
      </c>
      <c r="L213" s="34" t="s">
        <v>553</v>
      </c>
      <c r="M213" s="34">
        <v>0.36</v>
      </c>
      <c r="N213" s="34" t="s">
        <v>8</v>
      </c>
      <c r="O213" s="34" t="s">
        <v>9</v>
      </c>
      <c r="P213" s="34" t="s">
        <v>99</v>
      </c>
      <c r="Q213" s="34" t="s">
        <v>554</v>
      </c>
      <c r="R213" s="34">
        <v>32137</v>
      </c>
      <c r="S213" s="36">
        <v>42021</v>
      </c>
      <c r="T213" s="36">
        <v>42022</v>
      </c>
      <c r="U213" s="61">
        <v>-157.696</v>
      </c>
      <c r="V213" s="34">
        <v>6</v>
      </c>
      <c r="W213" s="34">
        <v>28.22</v>
      </c>
      <c r="X213" s="34">
        <v>88852</v>
      </c>
      <c r="Y213" s="34" t="s">
        <v>3215</v>
      </c>
      <c r="Z213" s="34">
        <v>18.731981854721177</v>
      </c>
    </row>
    <row r="214" spans="1:26" customFormat="1" x14ac:dyDescent="0.2">
      <c r="A214" s="34">
        <v>210</v>
      </c>
      <c r="B214" s="34" t="s">
        <v>555</v>
      </c>
      <c r="C214" s="34" t="s">
        <v>23</v>
      </c>
      <c r="D214" s="34">
        <v>0.05</v>
      </c>
      <c r="E214" s="34">
        <v>1.86</v>
      </c>
      <c r="F214" s="34">
        <v>2.58</v>
      </c>
      <c r="G214" s="34" t="s">
        <v>14</v>
      </c>
      <c r="H214" s="34" t="s">
        <v>47</v>
      </c>
      <c r="I214" s="34" t="s">
        <v>24</v>
      </c>
      <c r="J214" s="34" t="s">
        <v>152</v>
      </c>
      <c r="K214" s="34" t="s">
        <v>26</v>
      </c>
      <c r="L214" s="34" t="s">
        <v>556</v>
      </c>
      <c r="M214" s="34">
        <v>0.82</v>
      </c>
      <c r="N214" s="34" t="s">
        <v>8</v>
      </c>
      <c r="O214" s="34" t="s">
        <v>87</v>
      </c>
      <c r="P214" s="34" t="s">
        <v>88</v>
      </c>
      <c r="Q214" s="34" t="s">
        <v>557</v>
      </c>
      <c r="R214" s="34">
        <v>12180</v>
      </c>
      <c r="S214" s="36">
        <v>42021</v>
      </c>
      <c r="T214" s="36">
        <v>42025</v>
      </c>
      <c r="U214" s="61">
        <v>-66.62</v>
      </c>
      <c r="V214" s="34">
        <v>9</v>
      </c>
      <c r="W214" s="34">
        <v>17.61</v>
      </c>
      <c r="X214" s="34">
        <v>85965</v>
      </c>
      <c r="Y214" s="34" t="s">
        <v>3218</v>
      </c>
      <c r="Z214" s="34">
        <v>404.62311571530608</v>
      </c>
    </row>
    <row r="215" spans="1:26" customFormat="1" x14ac:dyDescent="0.2">
      <c r="A215" s="34">
        <v>366</v>
      </c>
      <c r="B215" s="34" t="s">
        <v>558</v>
      </c>
      <c r="C215" s="34" t="s">
        <v>92</v>
      </c>
      <c r="D215" s="34">
        <v>0.05</v>
      </c>
      <c r="E215" s="34">
        <v>328.14</v>
      </c>
      <c r="F215" s="34">
        <v>91.05</v>
      </c>
      <c r="G215" s="34" t="s">
        <v>2</v>
      </c>
      <c r="H215" s="34" t="s">
        <v>3</v>
      </c>
      <c r="I215" s="34" t="s">
        <v>24</v>
      </c>
      <c r="J215" s="34" t="s">
        <v>71</v>
      </c>
      <c r="K215" s="34" t="s">
        <v>33</v>
      </c>
      <c r="L215" s="34" t="s">
        <v>559</v>
      </c>
      <c r="M215" s="34">
        <v>0.56999999999999995</v>
      </c>
      <c r="N215" s="34" t="s">
        <v>8</v>
      </c>
      <c r="O215" s="34" t="s">
        <v>87</v>
      </c>
      <c r="P215" s="34" t="s">
        <v>560</v>
      </c>
      <c r="Q215" s="34" t="s">
        <v>561</v>
      </c>
      <c r="R215" s="34">
        <v>2910</v>
      </c>
      <c r="S215" s="36">
        <v>42021</v>
      </c>
      <c r="T215" s="36">
        <v>42023</v>
      </c>
      <c r="U215" s="61">
        <v>411.5172</v>
      </c>
      <c r="V215" s="34">
        <v>6</v>
      </c>
      <c r="W215" s="34">
        <v>1967.98</v>
      </c>
      <c r="X215" s="34">
        <v>87347</v>
      </c>
      <c r="Y215" s="34" t="s">
        <v>3218</v>
      </c>
      <c r="Z215" s="34">
        <v>4243.9488034184078</v>
      </c>
    </row>
    <row r="216" spans="1:26" customFormat="1" x14ac:dyDescent="0.2">
      <c r="A216" s="34">
        <v>744</v>
      </c>
      <c r="B216" s="34" t="s">
        <v>562</v>
      </c>
      <c r="C216" s="34" t="s">
        <v>92</v>
      </c>
      <c r="D216" s="34">
        <v>0.03</v>
      </c>
      <c r="E216" s="34">
        <v>119.99</v>
      </c>
      <c r="F216" s="34">
        <v>56.14</v>
      </c>
      <c r="G216" s="34" t="s">
        <v>2</v>
      </c>
      <c r="H216" s="34" t="s">
        <v>15</v>
      </c>
      <c r="I216" s="34" t="s">
        <v>16</v>
      </c>
      <c r="J216" s="34" t="s">
        <v>32</v>
      </c>
      <c r="K216" s="34" t="s">
        <v>6</v>
      </c>
      <c r="L216" s="34" t="s">
        <v>563</v>
      </c>
      <c r="M216" s="34">
        <v>0.39</v>
      </c>
      <c r="N216" s="34" t="s">
        <v>8</v>
      </c>
      <c r="O216" s="34" t="s">
        <v>35</v>
      </c>
      <c r="P216" s="34" t="s">
        <v>564</v>
      </c>
      <c r="Q216" s="34" t="s">
        <v>565</v>
      </c>
      <c r="R216" s="34">
        <v>85737</v>
      </c>
      <c r="S216" s="36">
        <v>42021</v>
      </c>
      <c r="T216" s="36">
        <v>42023</v>
      </c>
      <c r="U216" s="61">
        <v>1400.1</v>
      </c>
      <c r="V216" s="34">
        <v>13</v>
      </c>
      <c r="W216" s="34">
        <v>1545.58</v>
      </c>
      <c r="X216" s="34">
        <v>87726</v>
      </c>
      <c r="Y216" s="34" t="s">
        <v>3217</v>
      </c>
      <c r="Z216" s="34">
        <v>3482.927519761382</v>
      </c>
    </row>
    <row r="217" spans="1:26" customFormat="1" x14ac:dyDescent="0.2">
      <c r="A217" s="34">
        <v>745</v>
      </c>
      <c r="B217" s="34" t="s">
        <v>566</v>
      </c>
      <c r="C217" s="34" t="s">
        <v>92</v>
      </c>
      <c r="D217" s="34">
        <v>0.05</v>
      </c>
      <c r="E217" s="34">
        <v>115.79</v>
      </c>
      <c r="F217" s="34">
        <v>1.99</v>
      </c>
      <c r="G217" s="34" t="s">
        <v>14</v>
      </c>
      <c r="H217" s="34" t="s">
        <v>15</v>
      </c>
      <c r="I217" s="34" t="s">
        <v>16</v>
      </c>
      <c r="J217" s="34" t="s">
        <v>17</v>
      </c>
      <c r="K217" s="34" t="s">
        <v>18</v>
      </c>
      <c r="L217" s="34" t="s">
        <v>567</v>
      </c>
      <c r="M217" s="34">
        <v>0.49</v>
      </c>
      <c r="N217" s="34" t="s">
        <v>8</v>
      </c>
      <c r="O217" s="34" t="s">
        <v>35</v>
      </c>
      <c r="P217" s="34" t="s">
        <v>564</v>
      </c>
      <c r="Q217" s="34" t="s">
        <v>568</v>
      </c>
      <c r="R217" s="34">
        <v>85345</v>
      </c>
      <c r="S217" s="36">
        <v>42021</v>
      </c>
      <c r="T217" s="36">
        <v>42023</v>
      </c>
      <c r="U217" s="61">
        <v>67.599999999999994</v>
      </c>
      <c r="V217" s="34">
        <v>3</v>
      </c>
      <c r="W217" s="34">
        <v>353.1</v>
      </c>
      <c r="X217" s="34">
        <v>87726</v>
      </c>
      <c r="Y217" s="34" t="s">
        <v>3217</v>
      </c>
      <c r="Z217" s="34">
        <v>482.05259188749011</v>
      </c>
    </row>
    <row r="218" spans="1:26" customFormat="1" x14ac:dyDescent="0.2">
      <c r="A218" s="34">
        <v>1702</v>
      </c>
      <c r="B218" s="34" t="s">
        <v>569</v>
      </c>
      <c r="C218" s="34" t="s">
        <v>92</v>
      </c>
      <c r="D218" s="34">
        <v>0.05</v>
      </c>
      <c r="E218" s="34">
        <v>14.81</v>
      </c>
      <c r="F218" s="34">
        <v>13.32</v>
      </c>
      <c r="G218" s="34" t="s">
        <v>14</v>
      </c>
      <c r="H218" s="34" t="s">
        <v>47</v>
      </c>
      <c r="I218" s="34" t="s">
        <v>24</v>
      </c>
      <c r="J218" s="34" t="s">
        <v>71</v>
      </c>
      <c r="K218" s="34" t="s">
        <v>49</v>
      </c>
      <c r="L218" s="34" t="s">
        <v>570</v>
      </c>
      <c r="M218" s="34">
        <v>0.43</v>
      </c>
      <c r="N218" s="34" t="s">
        <v>8</v>
      </c>
      <c r="O218" s="34" t="s">
        <v>9</v>
      </c>
      <c r="P218" s="34" t="s">
        <v>10</v>
      </c>
      <c r="Q218" s="34" t="s">
        <v>571</v>
      </c>
      <c r="R218" s="34">
        <v>39301</v>
      </c>
      <c r="S218" s="36">
        <v>42021</v>
      </c>
      <c r="T218" s="36">
        <v>42024</v>
      </c>
      <c r="U218" s="61">
        <v>-220.05199999999999</v>
      </c>
      <c r="V218" s="34">
        <v>3</v>
      </c>
      <c r="W218" s="34">
        <v>45.28</v>
      </c>
      <c r="X218" s="34">
        <v>90473</v>
      </c>
      <c r="Y218" s="34" t="s">
        <v>3215</v>
      </c>
      <c r="Z218" s="34">
        <v>193.75907837296262</v>
      </c>
    </row>
    <row r="219" spans="1:26" customFormat="1" x14ac:dyDescent="0.2">
      <c r="A219" s="34">
        <v>1702</v>
      </c>
      <c r="B219" s="34" t="s">
        <v>569</v>
      </c>
      <c r="C219" s="34" t="s">
        <v>92</v>
      </c>
      <c r="D219" s="34">
        <v>0.05</v>
      </c>
      <c r="E219" s="34">
        <v>4.2</v>
      </c>
      <c r="F219" s="34">
        <v>2.2599999999999998</v>
      </c>
      <c r="G219" s="34" t="s">
        <v>63</v>
      </c>
      <c r="H219" s="34" t="s">
        <v>47</v>
      </c>
      <c r="I219" s="34" t="s">
        <v>24</v>
      </c>
      <c r="J219" s="34" t="s">
        <v>64</v>
      </c>
      <c r="K219" s="34" t="s">
        <v>26</v>
      </c>
      <c r="L219" s="34" t="s">
        <v>572</v>
      </c>
      <c r="M219" s="34">
        <v>0.36</v>
      </c>
      <c r="N219" s="34" t="s">
        <v>8</v>
      </c>
      <c r="O219" s="34" t="s">
        <v>9</v>
      </c>
      <c r="P219" s="34" t="s">
        <v>10</v>
      </c>
      <c r="Q219" s="34" t="s">
        <v>571</v>
      </c>
      <c r="R219" s="34">
        <v>39301</v>
      </c>
      <c r="S219" s="36">
        <v>42021</v>
      </c>
      <c r="T219" s="36">
        <v>42023</v>
      </c>
      <c r="U219" s="61">
        <v>20.393370000000001</v>
      </c>
      <c r="V219" s="34">
        <v>3</v>
      </c>
      <c r="W219" s="34">
        <v>13.57</v>
      </c>
      <c r="X219" s="34">
        <v>90473</v>
      </c>
      <c r="Y219" s="34" t="s">
        <v>3215</v>
      </c>
      <c r="Z219" s="34">
        <v>-39.351583904030932</v>
      </c>
    </row>
    <row r="220" spans="1:26" customFormat="1" x14ac:dyDescent="0.2">
      <c r="A220" s="34">
        <v>1708</v>
      </c>
      <c r="B220" s="34" t="s">
        <v>573</v>
      </c>
      <c r="C220" s="34" t="s">
        <v>92</v>
      </c>
      <c r="D220" s="34">
        <v>0.05</v>
      </c>
      <c r="E220" s="34">
        <v>5.68</v>
      </c>
      <c r="F220" s="34">
        <v>1.39</v>
      </c>
      <c r="G220" s="34" t="s">
        <v>14</v>
      </c>
      <c r="H220" s="34" t="s">
        <v>3</v>
      </c>
      <c r="I220" s="34" t="s">
        <v>24</v>
      </c>
      <c r="J220" s="34" t="s">
        <v>321</v>
      </c>
      <c r="K220" s="34" t="s">
        <v>49</v>
      </c>
      <c r="L220" s="34" t="s">
        <v>574</v>
      </c>
      <c r="M220" s="34">
        <v>0.38</v>
      </c>
      <c r="N220" s="34" t="s">
        <v>8</v>
      </c>
      <c r="O220" s="34" t="s">
        <v>87</v>
      </c>
      <c r="P220" s="34" t="s">
        <v>293</v>
      </c>
      <c r="Q220" s="34" t="s">
        <v>575</v>
      </c>
      <c r="R220" s="34">
        <v>44118</v>
      </c>
      <c r="S220" s="36">
        <v>42021</v>
      </c>
      <c r="T220" s="36">
        <v>42022</v>
      </c>
      <c r="U220" s="61">
        <v>38.281199999999998</v>
      </c>
      <c r="V220" s="34">
        <v>10</v>
      </c>
      <c r="W220" s="34">
        <v>55.48</v>
      </c>
      <c r="X220" s="34">
        <v>88781</v>
      </c>
      <c r="Y220" s="34" t="s">
        <v>3218</v>
      </c>
      <c r="Z220" s="34">
        <v>18.920733718778063</v>
      </c>
    </row>
    <row r="221" spans="1:26" customFormat="1" x14ac:dyDescent="0.2">
      <c r="A221" s="34">
        <v>1719</v>
      </c>
      <c r="B221" s="34" t="s">
        <v>576</v>
      </c>
      <c r="C221" s="34" t="s">
        <v>92</v>
      </c>
      <c r="D221" s="34">
        <v>0.06</v>
      </c>
      <c r="E221" s="34">
        <v>16.48</v>
      </c>
      <c r="F221" s="34">
        <v>1.99</v>
      </c>
      <c r="G221" s="34" t="s">
        <v>14</v>
      </c>
      <c r="H221" s="34" t="s">
        <v>70</v>
      </c>
      <c r="I221" s="34" t="s">
        <v>16</v>
      </c>
      <c r="J221" s="34" t="s">
        <v>17</v>
      </c>
      <c r="K221" s="34" t="s">
        <v>18</v>
      </c>
      <c r="L221" s="34" t="s">
        <v>577</v>
      </c>
      <c r="M221" s="34">
        <v>0.42</v>
      </c>
      <c r="N221" s="34" t="s">
        <v>8</v>
      </c>
      <c r="O221" s="34" t="s">
        <v>9</v>
      </c>
      <c r="P221" s="34" t="s">
        <v>140</v>
      </c>
      <c r="Q221" s="34" t="s">
        <v>578</v>
      </c>
      <c r="R221" s="34">
        <v>35473</v>
      </c>
      <c r="S221" s="36">
        <v>42021</v>
      </c>
      <c r="T221" s="36">
        <v>42023</v>
      </c>
      <c r="U221" s="61">
        <v>-144.59200000000001</v>
      </c>
      <c r="V221" s="34">
        <v>8</v>
      </c>
      <c r="W221" s="34">
        <v>128.13</v>
      </c>
      <c r="X221" s="34">
        <v>90786</v>
      </c>
      <c r="Y221" s="34" t="s">
        <v>3215</v>
      </c>
      <c r="Z221" s="34">
        <v>-82.248661892475468</v>
      </c>
    </row>
    <row r="222" spans="1:26" customFormat="1" x14ac:dyDescent="0.2">
      <c r="A222" s="34">
        <v>1873</v>
      </c>
      <c r="B222" s="34" t="s">
        <v>579</v>
      </c>
      <c r="C222" s="34" t="s">
        <v>92</v>
      </c>
      <c r="D222" s="34">
        <v>0.03</v>
      </c>
      <c r="E222" s="34">
        <v>90.48</v>
      </c>
      <c r="F222" s="34">
        <v>19.989999999999998</v>
      </c>
      <c r="G222" s="34" t="s">
        <v>14</v>
      </c>
      <c r="H222" s="34" t="s">
        <v>70</v>
      </c>
      <c r="I222" s="34" t="s">
        <v>24</v>
      </c>
      <c r="J222" s="34" t="s">
        <v>321</v>
      </c>
      <c r="K222" s="34" t="s">
        <v>49</v>
      </c>
      <c r="L222" s="34" t="s">
        <v>478</v>
      </c>
      <c r="M222" s="34">
        <v>0.4</v>
      </c>
      <c r="N222" s="34" t="s">
        <v>8</v>
      </c>
      <c r="O222" s="34" t="s">
        <v>9</v>
      </c>
      <c r="P222" s="34" t="s">
        <v>99</v>
      </c>
      <c r="Q222" s="34" t="s">
        <v>580</v>
      </c>
      <c r="R222" s="34">
        <v>33403</v>
      </c>
      <c r="S222" s="36">
        <v>42021</v>
      </c>
      <c r="T222" s="36">
        <v>42023</v>
      </c>
      <c r="U222" s="61">
        <v>15.353999999999999</v>
      </c>
      <c r="V222" s="34">
        <v>1</v>
      </c>
      <c r="W222" s="34">
        <v>99.69</v>
      </c>
      <c r="X222" s="34">
        <v>90099</v>
      </c>
      <c r="Y222" s="34" t="s">
        <v>3215</v>
      </c>
      <c r="Z222" s="34">
        <v>814.10485201657104</v>
      </c>
    </row>
    <row r="223" spans="1:26" customFormat="1" x14ac:dyDescent="0.2">
      <c r="A223" s="34">
        <v>1873</v>
      </c>
      <c r="B223" s="34" t="s">
        <v>579</v>
      </c>
      <c r="C223" s="34" t="s">
        <v>92</v>
      </c>
      <c r="D223" s="34">
        <v>0.06</v>
      </c>
      <c r="E223" s="34">
        <v>22.84</v>
      </c>
      <c r="F223" s="34">
        <v>8.18</v>
      </c>
      <c r="G223" s="34" t="s">
        <v>14</v>
      </c>
      <c r="H223" s="34" t="s">
        <v>70</v>
      </c>
      <c r="I223" s="34" t="s">
        <v>24</v>
      </c>
      <c r="J223" s="34" t="s">
        <v>64</v>
      </c>
      <c r="K223" s="34" t="s">
        <v>49</v>
      </c>
      <c r="L223" s="34" t="s">
        <v>581</v>
      </c>
      <c r="M223" s="34">
        <v>0.39</v>
      </c>
      <c r="N223" s="34" t="s">
        <v>8</v>
      </c>
      <c r="O223" s="34" t="s">
        <v>9</v>
      </c>
      <c r="P223" s="34" t="s">
        <v>99</v>
      </c>
      <c r="Q223" s="34" t="s">
        <v>580</v>
      </c>
      <c r="R223" s="34">
        <v>33403</v>
      </c>
      <c r="S223" s="36">
        <v>42021</v>
      </c>
      <c r="T223" s="36">
        <v>42021</v>
      </c>
      <c r="U223" s="61">
        <v>-357.92399999999998</v>
      </c>
      <c r="V223" s="34">
        <v>7</v>
      </c>
      <c r="W223" s="34">
        <v>152.49</v>
      </c>
      <c r="X223" s="34">
        <v>90099</v>
      </c>
      <c r="Y223" s="34" t="s">
        <v>3215</v>
      </c>
      <c r="Z223" s="34">
        <v>-134.62709036786245</v>
      </c>
    </row>
    <row r="224" spans="1:26" customFormat="1" x14ac:dyDescent="0.2">
      <c r="A224" s="34">
        <v>2579</v>
      </c>
      <c r="B224" s="34" t="s">
        <v>138</v>
      </c>
      <c r="C224" s="34" t="s">
        <v>92</v>
      </c>
      <c r="D224" s="34">
        <v>7.0000000000000007E-2</v>
      </c>
      <c r="E224" s="34">
        <v>1.76</v>
      </c>
      <c r="F224" s="34">
        <v>4.8600000000000003</v>
      </c>
      <c r="G224" s="34" t="s">
        <v>14</v>
      </c>
      <c r="H224" s="34" t="s">
        <v>47</v>
      </c>
      <c r="I224" s="34" t="s">
        <v>4</v>
      </c>
      <c r="J224" s="34" t="s">
        <v>102</v>
      </c>
      <c r="K224" s="34" t="s">
        <v>49</v>
      </c>
      <c r="L224" s="34" t="s">
        <v>582</v>
      </c>
      <c r="M224" s="34">
        <v>0.41</v>
      </c>
      <c r="N224" s="34" t="s">
        <v>8</v>
      </c>
      <c r="O224" s="34" t="s">
        <v>9</v>
      </c>
      <c r="P224" s="34" t="s">
        <v>140</v>
      </c>
      <c r="Q224" s="34" t="s">
        <v>141</v>
      </c>
      <c r="R224" s="34">
        <v>36869</v>
      </c>
      <c r="S224" s="36">
        <v>42021</v>
      </c>
      <c r="T224" s="36">
        <v>42021</v>
      </c>
      <c r="U224" s="61">
        <v>0.58799999999999997</v>
      </c>
      <c r="V224" s="34">
        <v>15</v>
      </c>
      <c r="W224" s="34">
        <v>26.01</v>
      </c>
      <c r="X224" s="34">
        <v>88297</v>
      </c>
      <c r="Y224" s="34" t="s">
        <v>3215</v>
      </c>
      <c r="Z224" s="34">
        <v>115.14285737436467</v>
      </c>
    </row>
    <row r="225" spans="1:26" customFormat="1" x14ac:dyDescent="0.2">
      <c r="A225" s="34">
        <v>2618</v>
      </c>
      <c r="B225" s="34" t="s">
        <v>583</v>
      </c>
      <c r="C225" s="34" t="s">
        <v>92</v>
      </c>
      <c r="D225" s="34">
        <v>0.1</v>
      </c>
      <c r="E225" s="34">
        <v>7.64</v>
      </c>
      <c r="F225" s="34">
        <v>1.39</v>
      </c>
      <c r="G225" s="34" t="s">
        <v>14</v>
      </c>
      <c r="H225" s="34" t="s">
        <v>70</v>
      </c>
      <c r="I225" s="34" t="s">
        <v>24</v>
      </c>
      <c r="J225" s="34" t="s">
        <v>321</v>
      </c>
      <c r="K225" s="34" t="s">
        <v>49</v>
      </c>
      <c r="L225" s="34" t="s">
        <v>584</v>
      </c>
      <c r="M225" s="34">
        <v>0.36</v>
      </c>
      <c r="N225" s="34" t="s">
        <v>8</v>
      </c>
      <c r="O225" s="34" t="s">
        <v>87</v>
      </c>
      <c r="P225" s="34" t="s">
        <v>88</v>
      </c>
      <c r="Q225" s="34" t="s">
        <v>89</v>
      </c>
      <c r="R225" s="34">
        <v>10004</v>
      </c>
      <c r="S225" s="36">
        <v>42021</v>
      </c>
      <c r="T225" s="36">
        <v>42023</v>
      </c>
      <c r="U225" s="61">
        <v>16.12</v>
      </c>
      <c r="V225" s="34">
        <v>18</v>
      </c>
      <c r="W225" s="34">
        <v>130.11000000000001</v>
      </c>
      <c r="X225" s="34">
        <v>46884</v>
      </c>
      <c r="Y225" s="34" t="s">
        <v>3218</v>
      </c>
      <c r="Z225" s="34">
        <v>-38.260907499447868</v>
      </c>
    </row>
    <row r="226" spans="1:26" customFormat="1" x14ac:dyDescent="0.2">
      <c r="A226" s="34">
        <v>2618</v>
      </c>
      <c r="B226" s="34" t="s">
        <v>583</v>
      </c>
      <c r="C226" s="34" t="s">
        <v>92</v>
      </c>
      <c r="D226" s="34">
        <v>0</v>
      </c>
      <c r="E226" s="34">
        <v>125.99</v>
      </c>
      <c r="F226" s="34">
        <v>2.5</v>
      </c>
      <c r="G226" s="34" t="s">
        <v>14</v>
      </c>
      <c r="H226" s="34" t="s">
        <v>70</v>
      </c>
      <c r="I226" s="34" t="s">
        <v>16</v>
      </c>
      <c r="J226" s="34" t="s">
        <v>111</v>
      </c>
      <c r="K226" s="34" t="s">
        <v>49</v>
      </c>
      <c r="L226" s="34" t="s">
        <v>585</v>
      </c>
      <c r="M226" s="34">
        <v>0.59</v>
      </c>
      <c r="N226" s="34" t="s">
        <v>8</v>
      </c>
      <c r="O226" s="34" t="s">
        <v>87</v>
      </c>
      <c r="P226" s="34" t="s">
        <v>88</v>
      </c>
      <c r="Q226" s="34" t="s">
        <v>89</v>
      </c>
      <c r="R226" s="34">
        <v>10004</v>
      </c>
      <c r="S226" s="36">
        <v>42021</v>
      </c>
      <c r="T226" s="36">
        <v>42023</v>
      </c>
      <c r="U226" s="61">
        <v>-815.9008</v>
      </c>
      <c r="V226" s="34">
        <v>3</v>
      </c>
      <c r="W226" s="34">
        <v>337.34</v>
      </c>
      <c r="X226" s="34">
        <v>46884</v>
      </c>
      <c r="Y226" s="34" t="s">
        <v>3218</v>
      </c>
      <c r="Z226" s="34">
        <v>-231.52442355084975</v>
      </c>
    </row>
    <row r="227" spans="1:26" customFormat="1" x14ac:dyDescent="0.2">
      <c r="A227" s="34">
        <v>2618</v>
      </c>
      <c r="B227" s="34" t="s">
        <v>583</v>
      </c>
      <c r="C227" s="34" t="s">
        <v>92</v>
      </c>
      <c r="D227" s="34">
        <v>0.1</v>
      </c>
      <c r="E227" s="34">
        <v>11.55</v>
      </c>
      <c r="F227" s="34">
        <v>2.36</v>
      </c>
      <c r="G227" s="34" t="s">
        <v>14</v>
      </c>
      <c r="H227" s="34" t="s">
        <v>70</v>
      </c>
      <c r="I227" s="34" t="s">
        <v>24</v>
      </c>
      <c r="J227" s="34" t="s">
        <v>25</v>
      </c>
      <c r="K227" s="34" t="s">
        <v>26</v>
      </c>
      <c r="L227" s="34" t="s">
        <v>356</v>
      </c>
      <c r="M227" s="34">
        <v>0.55000000000000004</v>
      </c>
      <c r="N227" s="34" t="s">
        <v>8</v>
      </c>
      <c r="O227" s="34" t="s">
        <v>87</v>
      </c>
      <c r="P227" s="34" t="s">
        <v>88</v>
      </c>
      <c r="Q227" s="34" t="s">
        <v>89</v>
      </c>
      <c r="R227" s="34">
        <v>10004</v>
      </c>
      <c r="S227" s="36">
        <v>42021</v>
      </c>
      <c r="T227" s="36">
        <v>42022</v>
      </c>
      <c r="U227" s="61">
        <v>15.808</v>
      </c>
      <c r="V227" s="34">
        <v>25</v>
      </c>
      <c r="W227" s="34">
        <v>280.43</v>
      </c>
      <c r="X227" s="34">
        <v>46884</v>
      </c>
      <c r="Y227" s="34" t="s">
        <v>3218</v>
      </c>
      <c r="Z227" s="34">
        <v>158.40541199067516</v>
      </c>
    </row>
    <row r="228" spans="1:26" customFormat="1" x14ac:dyDescent="0.2">
      <c r="A228" s="34">
        <v>2628</v>
      </c>
      <c r="B228" s="34" t="s">
        <v>586</v>
      </c>
      <c r="C228" s="34" t="s">
        <v>92</v>
      </c>
      <c r="D228" s="34">
        <v>0.02</v>
      </c>
      <c r="E228" s="34">
        <v>30.53</v>
      </c>
      <c r="F228" s="34">
        <v>19.989999999999998</v>
      </c>
      <c r="G228" s="34" t="s">
        <v>63</v>
      </c>
      <c r="H228" s="34" t="s">
        <v>70</v>
      </c>
      <c r="I228" s="34" t="s">
        <v>24</v>
      </c>
      <c r="J228" s="34" t="s">
        <v>128</v>
      </c>
      <c r="K228" s="34" t="s">
        <v>49</v>
      </c>
      <c r="L228" s="34" t="s">
        <v>547</v>
      </c>
      <c r="M228" s="34">
        <v>0.39</v>
      </c>
      <c r="N228" s="34" t="s">
        <v>8</v>
      </c>
      <c r="O228" s="34" t="s">
        <v>28</v>
      </c>
      <c r="P228" s="34" t="s">
        <v>183</v>
      </c>
      <c r="Q228" s="34" t="s">
        <v>587</v>
      </c>
      <c r="R228" s="34">
        <v>73160</v>
      </c>
      <c r="S228" s="36">
        <v>42021</v>
      </c>
      <c r="T228" s="36">
        <v>42023</v>
      </c>
      <c r="U228" s="61">
        <v>-54.63</v>
      </c>
      <c r="V228" s="34">
        <v>14</v>
      </c>
      <c r="W228" s="34">
        <v>448.47</v>
      </c>
      <c r="X228" s="34">
        <v>85916</v>
      </c>
      <c r="Y228" s="34" t="s">
        <v>3216</v>
      </c>
      <c r="Z228" s="34">
        <v>470.68622334484803</v>
      </c>
    </row>
    <row r="229" spans="1:26" customFormat="1" x14ac:dyDescent="0.2">
      <c r="A229" s="34">
        <v>526</v>
      </c>
      <c r="B229" s="34" t="s">
        <v>588</v>
      </c>
      <c r="C229" s="34" t="s">
        <v>46</v>
      </c>
      <c r="D229" s="34">
        <v>0</v>
      </c>
      <c r="E229" s="34">
        <v>1.88</v>
      </c>
      <c r="F229" s="34">
        <v>1.49</v>
      </c>
      <c r="G229" s="34" t="s">
        <v>14</v>
      </c>
      <c r="H229" s="34" t="s">
        <v>47</v>
      </c>
      <c r="I229" s="34" t="s">
        <v>24</v>
      </c>
      <c r="J229" s="34" t="s">
        <v>48</v>
      </c>
      <c r="K229" s="34" t="s">
        <v>49</v>
      </c>
      <c r="L229" s="34" t="s">
        <v>589</v>
      </c>
      <c r="M229" s="34">
        <v>0.37</v>
      </c>
      <c r="N229" s="34" t="s">
        <v>8</v>
      </c>
      <c r="O229" s="34" t="s">
        <v>35</v>
      </c>
      <c r="P229" s="34" t="s">
        <v>564</v>
      </c>
      <c r="Q229" s="34" t="s">
        <v>590</v>
      </c>
      <c r="R229" s="34">
        <v>85204</v>
      </c>
      <c r="S229" s="36">
        <v>42021</v>
      </c>
      <c r="T229" s="36">
        <v>42022</v>
      </c>
      <c r="U229" s="61">
        <v>-15.5595</v>
      </c>
      <c r="V229" s="34">
        <v>13</v>
      </c>
      <c r="W229" s="34">
        <v>25.39</v>
      </c>
      <c r="X229" s="34">
        <v>90027</v>
      </c>
      <c r="Y229" s="34" t="s">
        <v>3217</v>
      </c>
      <c r="Z229" s="34">
        <v>207.1162525135689</v>
      </c>
    </row>
    <row r="230" spans="1:26" customFormat="1" x14ac:dyDescent="0.2">
      <c r="A230" s="34">
        <v>526</v>
      </c>
      <c r="B230" s="34" t="s">
        <v>588</v>
      </c>
      <c r="C230" s="34" t="s">
        <v>46</v>
      </c>
      <c r="D230" s="34">
        <v>0.06</v>
      </c>
      <c r="E230" s="34">
        <v>5.78</v>
      </c>
      <c r="F230" s="34">
        <v>5.67</v>
      </c>
      <c r="G230" s="34" t="s">
        <v>14</v>
      </c>
      <c r="H230" s="34" t="s">
        <v>47</v>
      </c>
      <c r="I230" s="34" t="s">
        <v>24</v>
      </c>
      <c r="J230" s="34" t="s">
        <v>64</v>
      </c>
      <c r="K230" s="34" t="s">
        <v>49</v>
      </c>
      <c r="L230" s="34" t="s">
        <v>591</v>
      </c>
      <c r="M230" s="34">
        <v>0.36</v>
      </c>
      <c r="N230" s="34" t="s">
        <v>8</v>
      </c>
      <c r="O230" s="34" t="s">
        <v>35</v>
      </c>
      <c r="P230" s="34" t="s">
        <v>564</v>
      </c>
      <c r="Q230" s="34" t="s">
        <v>590</v>
      </c>
      <c r="R230" s="34">
        <v>85204</v>
      </c>
      <c r="S230" s="36">
        <v>42021</v>
      </c>
      <c r="T230" s="36">
        <v>42022</v>
      </c>
      <c r="U230" s="61">
        <v>-108.19</v>
      </c>
      <c r="V230" s="34">
        <v>15</v>
      </c>
      <c r="W230" s="34">
        <v>87.27</v>
      </c>
      <c r="X230" s="34">
        <v>90027</v>
      </c>
      <c r="Y230" s="34" t="s">
        <v>3217</v>
      </c>
      <c r="Z230" s="34">
        <v>192.04991200416694</v>
      </c>
    </row>
    <row r="231" spans="1:26" customFormat="1" x14ac:dyDescent="0.2">
      <c r="A231" s="34">
        <v>2059</v>
      </c>
      <c r="B231" s="34" t="s">
        <v>592</v>
      </c>
      <c r="C231" s="34" t="s">
        <v>46</v>
      </c>
      <c r="D231" s="34">
        <v>0.09</v>
      </c>
      <c r="E231" s="34">
        <v>28.48</v>
      </c>
      <c r="F231" s="34">
        <v>1.99</v>
      </c>
      <c r="G231" s="34" t="s">
        <v>14</v>
      </c>
      <c r="H231" s="34" t="s">
        <v>70</v>
      </c>
      <c r="I231" s="34" t="s">
        <v>16</v>
      </c>
      <c r="J231" s="34" t="s">
        <v>17</v>
      </c>
      <c r="K231" s="34" t="s">
        <v>18</v>
      </c>
      <c r="L231" s="34" t="s">
        <v>188</v>
      </c>
      <c r="M231" s="34">
        <v>0.4</v>
      </c>
      <c r="N231" s="34" t="s">
        <v>8</v>
      </c>
      <c r="O231" s="34" t="s">
        <v>9</v>
      </c>
      <c r="P231" s="34" t="s">
        <v>73</v>
      </c>
      <c r="Q231" s="34" t="s">
        <v>593</v>
      </c>
      <c r="R231" s="34">
        <v>27260</v>
      </c>
      <c r="S231" s="36">
        <v>42021</v>
      </c>
      <c r="T231" s="36">
        <v>42022</v>
      </c>
      <c r="U231" s="61">
        <v>-1250.7460000000001</v>
      </c>
      <c r="V231" s="34">
        <v>13</v>
      </c>
      <c r="W231" s="34">
        <v>336.92</v>
      </c>
      <c r="X231" s="34">
        <v>88039</v>
      </c>
      <c r="Y231" s="34" t="s">
        <v>3215</v>
      </c>
      <c r="Z231" s="34">
        <v>-1025.563454768208</v>
      </c>
    </row>
    <row r="232" spans="1:26" customFormat="1" x14ac:dyDescent="0.2">
      <c r="A232" s="34">
        <v>2725</v>
      </c>
      <c r="B232" s="34" t="s">
        <v>594</v>
      </c>
      <c r="C232" s="34" t="s">
        <v>46</v>
      </c>
      <c r="D232" s="34">
        <v>0.05</v>
      </c>
      <c r="E232" s="34">
        <v>28.15</v>
      </c>
      <c r="F232" s="34">
        <v>6.17</v>
      </c>
      <c r="G232" s="34" t="s">
        <v>14</v>
      </c>
      <c r="H232" s="34" t="s">
        <v>47</v>
      </c>
      <c r="I232" s="34" t="s">
        <v>24</v>
      </c>
      <c r="J232" s="34" t="s">
        <v>25</v>
      </c>
      <c r="K232" s="34" t="s">
        <v>18</v>
      </c>
      <c r="L232" s="34" t="s">
        <v>595</v>
      </c>
      <c r="M232" s="34">
        <v>0.55000000000000004</v>
      </c>
      <c r="N232" s="34" t="s">
        <v>8</v>
      </c>
      <c r="O232" s="34" t="s">
        <v>9</v>
      </c>
      <c r="P232" s="34" t="s">
        <v>376</v>
      </c>
      <c r="Q232" s="34" t="s">
        <v>596</v>
      </c>
      <c r="R232" s="34">
        <v>37042</v>
      </c>
      <c r="S232" s="36">
        <v>42021</v>
      </c>
      <c r="T232" s="36">
        <v>42022</v>
      </c>
      <c r="U232" s="61">
        <v>-66.248000000000005</v>
      </c>
      <c r="V232" s="34">
        <v>10</v>
      </c>
      <c r="W232" s="34">
        <v>282.38</v>
      </c>
      <c r="X232" s="34">
        <v>88958</v>
      </c>
      <c r="Y232" s="34" t="s">
        <v>3215</v>
      </c>
      <c r="Z232" s="34">
        <v>483.44173281315307</v>
      </c>
    </row>
    <row r="233" spans="1:26" customFormat="1" x14ac:dyDescent="0.2">
      <c r="A233" s="34">
        <v>2443</v>
      </c>
      <c r="B233" s="34" t="s">
        <v>597</v>
      </c>
      <c r="C233" s="34" t="s">
        <v>13</v>
      </c>
      <c r="D233" s="34">
        <v>0.05</v>
      </c>
      <c r="E233" s="34">
        <v>58.1</v>
      </c>
      <c r="F233" s="34">
        <v>1.49</v>
      </c>
      <c r="G233" s="34" t="s">
        <v>14</v>
      </c>
      <c r="H233" s="34" t="s">
        <v>70</v>
      </c>
      <c r="I233" s="34" t="s">
        <v>24</v>
      </c>
      <c r="J233" s="34" t="s">
        <v>48</v>
      </c>
      <c r="K233" s="34" t="s">
        <v>49</v>
      </c>
      <c r="L233" s="34" t="s">
        <v>598</v>
      </c>
      <c r="M233" s="34">
        <v>0.38</v>
      </c>
      <c r="N233" s="34" t="s">
        <v>8</v>
      </c>
      <c r="O233" s="34" t="s">
        <v>9</v>
      </c>
      <c r="P233" s="34" t="s">
        <v>99</v>
      </c>
      <c r="Q233" s="34" t="s">
        <v>104</v>
      </c>
      <c r="R233" s="34">
        <v>33142</v>
      </c>
      <c r="S233" s="36">
        <v>42022</v>
      </c>
      <c r="T233" s="36">
        <v>42022</v>
      </c>
      <c r="U233" s="61">
        <v>1633.9860000000001</v>
      </c>
      <c r="V233" s="34">
        <v>13</v>
      </c>
      <c r="W233" s="34">
        <v>739.06</v>
      </c>
      <c r="X233" s="34">
        <v>89299</v>
      </c>
      <c r="Y233" s="34" t="s">
        <v>3215</v>
      </c>
      <c r="Z233" s="34">
        <v>1813.7535099468278</v>
      </c>
    </row>
    <row r="234" spans="1:26" customFormat="1" x14ac:dyDescent="0.2">
      <c r="A234" s="34">
        <v>1971</v>
      </c>
      <c r="B234" s="34" t="s">
        <v>599</v>
      </c>
      <c r="C234" s="34" t="s">
        <v>92</v>
      </c>
      <c r="D234" s="34">
        <v>0.02</v>
      </c>
      <c r="E234" s="34">
        <v>11.58</v>
      </c>
      <c r="F234" s="34">
        <v>5.72</v>
      </c>
      <c r="G234" s="34" t="s">
        <v>14</v>
      </c>
      <c r="H234" s="34" t="s">
        <v>70</v>
      </c>
      <c r="I234" s="34" t="s">
        <v>24</v>
      </c>
      <c r="J234" s="34" t="s">
        <v>321</v>
      </c>
      <c r="K234" s="34" t="s">
        <v>49</v>
      </c>
      <c r="L234" s="34" t="s">
        <v>600</v>
      </c>
      <c r="M234" s="34">
        <v>0.35</v>
      </c>
      <c r="N234" s="34" t="s">
        <v>8</v>
      </c>
      <c r="O234" s="34" t="s">
        <v>9</v>
      </c>
      <c r="P234" s="34" t="s">
        <v>10</v>
      </c>
      <c r="Q234" s="34" t="s">
        <v>601</v>
      </c>
      <c r="R234" s="34">
        <v>38801</v>
      </c>
      <c r="S234" s="36">
        <v>42022</v>
      </c>
      <c r="T234" s="36">
        <v>42023</v>
      </c>
      <c r="U234" s="61">
        <v>-259.75599999999997</v>
      </c>
      <c r="V234" s="34">
        <v>3</v>
      </c>
      <c r="W234" s="34">
        <v>35.479999999999997</v>
      </c>
      <c r="X234" s="34">
        <v>91550</v>
      </c>
      <c r="Y234" s="34" t="s">
        <v>3215</v>
      </c>
      <c r="Z234" s="34">
        <v>-144.18667765394264</v>
      </c>
    </row>
    <row r="235" spans="1:26" customFormat="1" x14ac:dyDescent="0.2">
      <c r="A235" s="34">
        <v>1972</v>
      </c>
      <c r="B235" s="34" t="s">
        <v>602</v>
      </c>
      <c r="C235" s="34" t="s">
        <v>92</v>
      </c>
      <c r="D235" s="34">
        <v>0.05</v>
      </c>
      <c r="E235" s="34">
        <v>350.99</v>
      </c>
      <c r="F235" s="34">
        <v>39</v>
      </c>
      <c r="G235" s="34" t="s">
        <v>2</v>
      </c>
      <c r="H235" s="34" t="s">
        <v>70</v>
      </c>
      <c r="I235" s="34" t="s">
        <v>4</v>
      </c>
      <c r="J235" s="34" t="s">
        <v>85</v>
      </c>
      <c r="K235" s="34" t="s">
        <v>33</v>
      </c>
      <c r="L235" s="34" t="s">
        <v>414</v>
      </c>
      <c r="M235" s="34">
        <v>0.55000000000000004</v>
      </c>
      <c r="N235" s="34" t="s">
        <v>8</v>
      </c>
      <c r="O235" s="34" t="s">
        <v>87</v>
      </c>
      <c r="P235" s="34" t="s">
        <v>296</v>
      </c>
      <c r="Q235" s="34" t="s">
        <v>603</v>
      </c>
      <c r="R235" s="34">
        <v>19090</v>
      </c>
      <c r="S235" s="36">
        <v>42022</v>
      </c>
      <c r="T235" s="36">
        <v>42024</v>
      </c>
      <c r="U235" s="61">
        <v>1469.7275999999999</v>
      </c>
      <c r="V235" s="34">
        <v>6</v>
      </c>
      <c r="W235" s="34">
        <v>2130.04</v>
      </c>
      <c r="X235" s="34">
        <v>91550</v>
      </c>
      <c r="Y235" s="34" t="s">
        <v>3218</v>
      </c>
      <c r="Z235" s="34">
        <v>3952.961542537761</v>
      </c>
    </row>
    <row r="236" spans="1:26" customFormat="1" x14ac:dyDescent="0.2">
      <c r="A236" s="34">
        <v>1972</v>
      </c>
      <c r="B236" s="34" t="s">
        <v>602</v>
      </c>
      <c r="C236" s="34" t="s">
        <v>92</v>
      </c>
      <c r="D236" s="34">
        <v>0.04</v>
      </c>
      <c r="E236" s="34">
        <v>15.99</v>
      </c>
      <c r="F236" s="34">
        <v>9.4</v>
      </c>
      <c r="G236" s="34" t="s">
        <v>63</v>
      </c>
      <c r="H236" s="34" t="s">
        <v>70</v>
      </c>
      <c r="I236" s="34" t="s">
        <v>16</v>
      </c>
      <c r="J236" s="34" t="s">
        <v>32</v>
      </c>
      <c r="K236" s="34" t="s">
        <v>49</v>
      </c>
      <c r="L236" s="34" t="s">
        <v>604</v>
      </c>
      <c r="M236" s="34">
        <v>0.49</v>
      </c>
      <c r="N236" s="34" t="s">
        <v>8</v>
      </c>
      <c r="O236" s="34" t="s">
        <v>87</v>
      </c>
      <c r="P236" s="34" t="s">
        <v>296</v>
      </c>
      <c r="Q236" s="34" t="s">
        <v>603</v>
      </c>
      <c r="R236" s="34">
        <v>19090</v>
      </c>
      <c r="S236" s="36">
        <v>42022</v>
      </c>
      <c r="T236" s="36">
        <v>42024</v>
      </c>
      <c r="U236" s="61">
        <v>-83.553060000000002</v>
      </c>
      <c r="V236" s="34">
        <v>5</v>
      </c>
      <c r="W236" s="34">
        <v>82.8</v>
      </c>
      <c r="X236" s="34">
        <v>91550</v>
      </c>
      <c r="Y236" s="34" t="s">
        <v>3218</v>
      </c>
      <c r="Z236" s="34">
        <v>172.71283658841597</v>
      </c>
    </row>
    <row r="237" spans="1:26" customFormat="1" x14ac:dyDescent="0.2">
      <c r="A237" s="34">
        <v>657</v>
      </c>
      <c r="B237" s="34" t="s">
        <v>605</v>
      </c>
      <c r="C237" s="34" t="s">
        <v>1</v>
      </c>
      <c r="D237" s="34">
        <v>0.1</v>
      </c>
      <c r="E237" s="34">
        <v>18.97</v>
      </c>
      <c r="F237" s="34">
        <v>9.0299999999999994</v>
      </c>
      <c r="G237" s="34" t="s">
        <v>14</v>
      </c>
      <c r="H237" s="34" t="s">
        <v>15</v>
      </c>
      <c r="I237" s="34" t="s">
        <v>24</v>
      </c>
      <c r="J237" s="34" t="s">
        <v>64</v>
      </c>
      <c r="K237" s="34" t="s">
        <v>49</v>
      </c>
      <c r="L237" s="34" t="s">
        <v>606</v>
      </c>
      <c r="M237" s="34">
        <v>0.37</v>
      </c>
      <c r="N237" s="34" t="s">
        <v>8</v>
      </c>
      <c r="O237" s="34" t="s">
        <v>87</v>
      </c>
      <c r="P237" s="34" t="s">
        <v>379</v>
      </c>
      <c r="Q237" s="34" t="s">
        <v>607</v>
      </c>
      <c r="R237" s="34">
        <v>1540</v>
      </c>
      <c r="S237" s="36">
        <v>42023</v>
      </c>
      <c r="T237" s="36">
        <v>42025</v>
      </c>
      <c r="U237" s="61">
        <v>-24.204799999999999</v>
      </c>
      <c r="V237" s="34">
        <v>1</v>
      </c>
      <c r="W237" s="34">
        <v>19.73</v>
      </c>
      <c r="X237" s="34">
        <v>91212</v>
      </c>
      <c r="Y237" s="34" t="s">
        <v>3218</v>
      </c>
      <c r="Z237" s="34">
        <v>423.73313823451724</v>
      </c>
    </row>
    <row r="238" spans="1:26" customFormat="1" x14ac:dyDescent="0.2">
      <c r="A238" s="34">
        <v>659</v>
      </c>
      <c r="B238" s="34" t="s">
        <v>608</v>
      </c>
      <c r="C238" s="34" t="s">
        <v>1</v>
      </c>
      <c r="D238" s="34">
        <v>0</v>
      </c>
      <c r="E238" s="34">
        <v>119.99</v>
      </c>
      <c r="F238" s="34">
        <v>56.14</v>
      </c>
      <c r="G238" s="34" t="s">
        <v>2</v>
      </c>
      <c r="H238" s="34" t="s">
        <v>15</v>
      </c>
      <c r="I238" s="34" t="s">
        <v>16</v>
      </c>
      <c r="J238" s="34" t="s">
        <v>32</v>
      </c>
      <c r="K238" s="34" t="s">
        <v>6</v>
      </c>
      <c r="L238" s="34" t="s">
        <v>563</v>
      </c>
      <c r="M238" s="34">
        <v>0.39</v>
      </c>
      <c r="N238" s="34" t="s">
        <v>8</v>
      </c>
      <c r="O238" s="34" t="s">
        <v>87</v>
      </c>
      <c r="P238" s="34" t="s">
        <v>609</v>
      </c>
      <c r="Q238" s="34" t="s">
        <v>610</v>
      </c>
      <c r="R238" s="34">
        <v>5403</v>
      </c>
      <c r="S238" s="36">
        <v>42023</v>
      </c>
      <c r="T238" s="36">
        <v>42024</v>
      </c>
      <c r="U238" s="61">
        <v>-126.05777999999999</v>
      </c>
      <c r="V238" s="34">
        <v>5</v>
      </c>
      <c r="W238" s="34">
        <v>615.54</v>
      </c>
      <c r="X238" s="34">
        <v>91212</v>
      </c>
      <c r="Y238" s="34" t="s">
        <v>3218</v>
      </c>
      <c r="Z238" s="34">
        <v>2217.1759680525706</v>
      </c>
    </row>
    <row r="239" spans="1:26" customFormat="1" x14ac:dyDescent="0.2">
      <c r="A239" s="34">
        <v>3095</v>
      </c>
      <c r="B239" s="34" t="s">
        <v>611</v>
      </c>
      <c r="C239" s="34" t="s">
        <v>1</v>
      </c>
      <c r="D239" s="34">
        <v>0.09</v>
      </c>
      <c r="E239" s="34">
        <v>207.48</v>
      </c>
      <c r="F239" s="34">
        <v>0.99</v>
      </c>
      <c r="G239" s="34" t="s">
        <v>14</v>
      </c>
      <c r="H239" s="34" t="s">
        <v>15</v>
      </c>
      <c r="I239" s="34" t="s">
        <v>24</v>
      </c>
      <c r="J239" s="34" t="s">
        <v>71</v>
      </c>
      <c r="K239" s="34" t="s">
        <v>49</v>
      </c>
      <c r="L239" s="34" t="s">
        <v>612</v>
      </c>
      <c r="M239" s="34">
        <v>0.55000000000000004</v>
      </c>
      <c r="N239" s="34" t="s">
        <v>8</v>
      </c>
      <c r="O239" s="34" t="s">
        <v>87</v>
      </c>
      <c r="P239" s="34" t="s">
        <v>293</v>
      </c>
      <c r="Q239" s="34" t="s">
        <v>613</v>
      </c>
      <c r="R239" s="34">
        <v>45011</v>
      </c>
      <c r="S239" s="36">
        <v>42023</v>
      </c>
      <c r="T239" s="36">
        <v>42025</v>
      </c>
      <c r="U239" s="61">
        <v>683.9556</v>
      </c>
      <c r="V239" s="34">
        <v>5</v>
      </c>
      <c r="W239" s="34">
        <v>991.24</v>
      </c>
      <c r="X239" s="34">
        <v>86220</v>
      </c>
      <c r="Y239" s="34" t="s">
        <v>3218</v>
      </c>
      <c r="Z239" s="34">
        <v>1673.5436857428108</v>
      </c>
    </row>
    <row r="240" spans="1:26" customFormat="1" x14ac:dyDescent="0.2">
      <c r="A240" s="34">
        <v>259</v>
      </c>
      <c r="B240" s="34" t="s">
        <v>614</v>
      </c>
      <c r="C240" s="34" t="s">
        <v>23</v>
      </c>
      <c r="D240" s="34">
        <v>0.09</v>
      </c>
      <c r="E240" s="34">
        <v>2.88</v>
      </c>
      <c r="F240" s="34">
        <v>0.7</v>
      </c>
      <c r="G240" s="34" t="s">
        <v>14</v>
      </c>
      <c r="H240" s="34" t="s">
        <v>15</v>
      </c>
      <c r="I240" s="34" t="s">
        <v>24</v>
      </c>
      <c r="J240" s="34" t="s">
        <v>25</v>
      </c>
      <c r="K240" s="34" t="s">
        <v>26</v>
      </c>
      <c r="L240" s="34" t="s">
        <v>615</v>
      </c>
      <c r="M240" s="34">
        <v>0.56000000000000005</v>
      </c>
      <c r="N240" s="34" t="s">
        <v>8</v>
      </c>
      <c r="O240" s="34" t="s">
        <v>35</v>
      </c>
      <c r="P240" s="34" t="s">
        <v>616</v>
      </c>
      <c r="Q240" s="34" t="s">
        <v>617</v>
      </c>
      <c r="R240" s="34">
        <v>87505</v>
      </c>
      <c r="S240" s="36">
        <v>42023</v>
      </c>
      <c r="T240" s="36">
        <v>42023</v>
      </c>
      <c r="U240" s="61">
        <v>5.7531999999999996</v>
      </c>
      <c r="V240" s="34">
        <v>10</v>
      </c>
      <c r="W240" s="34">
        <v>26.38</v>
      </c>
      <c r="X240" s="34">
        <v>85857</v>
      </c>
      <c r="Y240" s="34" t="s">
        <v>3217</v>
      </c>
      <c r="Z240" s="34">
        <v>128.05278584067906</v>
      </c>
    </row>
    <row r="241" spans="1:26" customFormat="1" x14ac:dyDescent="0.2">
      <c r="A241" s="34">
        <v>3155</v>
      </c>
      <c r="B241" s="34" t="s">
        <v>618</v>
      </c>
      <c r="C241" s="34" t="s">
        <v>1</v>
      </c>
      <c r="D241" s="34">
        <v>0.02</v>
      </c>
      <c r="E241" s="34">
        <v>60.22</v>
      </c>
      <c r="F241" s="34">
        <v>3.5</v>
      </c>
      <c r="G241" s="34" t="s">
        <v>14</v>
      </c>
      <c r="H241" s="34" t="s">
        <v>70</v>
      </c>
      <c r="I241" s="34" t="s">
        <v>24</v>
      </c>
      <c r="J241" s="34" t="s">
        <v>71</v>
      </c>
      <c r="K241" s="34" t="s">
        <v>49</v>
      </c>
      <c r="L241" s="34" t="s">
        <v>619</v>
      </c>
      <c r="M241" s="34">
        <v>0.56999999999999995</v>
      </c>
      <c r="N241" s="34" t="s">
        <v>8</v>
      </c>
      <c r="O241" s="34" t="s">
        <v>9</v>
      </c>
      <c r="P241" s="34" t="s">
        <v>99</v>
      </c>
      <c r="Q241" s="34" t="s">
        <v>308</v>
      </c>
      <c r="R241" s="34">
        <v>32771</v>
      </c>
      <c r="S241" s="36">
        <v>42024</v>
      </c>
      <c r="T241" s="36">
        <v>42025</v>
      </c>
      <c r="U241" s="61">
        <v>-193.91399999999999</v>
      </c>
      <c r="V241" s="34">
        <v>9</v>
      </c>
      <c r="W241" s="34">
        <v>541.76</v>
      </c>
      <c r="X241" s="34">
        <v>86898</v>
      </c>
      <c r="Y241" s="34" t="s">
        <v>3215</v>
      </c>
      <c r="Z241" s="34">
        <v>474.38409332687189</v>
      </c>
    </row>
    <row r="242" spans="1:26" customFormat="1" x14ac:dyDescent="0.2">
      <c r="A242" s="34">
        <v>32</v>
      </c>
      <c r="B242" s="34" t="s">
        <v>620</v>
      </c>
      <c r="C242" s="34" t="s">
        <v>92</v>
      </c>
      <c r="D242" s="34">
        <v>0.09</v>
      </c>
      <c r="E242" s="34">
        <v>125.99</v>
      </c>
      <c r="F242" s="34">
        <v>7.69</v>
      </c>
      <c r="G242" s="34" t="s">
        <v>63</v>
      </c>
      <c r="H242" s="34" t="s">
        <v>70</v>
      </c>
      <c r="I242" s="34" t="s">
        <v>16</v>
      </c>
      <c r="J242" s="34" t="s">
        <v>111</v>
      </c>
      <c r="K242" s="34" t="s">
        <v>49</v>
      </c>
      <c r="L242" s="34" t="s">
        <v>621</v>
      </c>
      <c r="M242" s="34">
        <v>0.59</v>
      </c>
      <c r="N242" s="34" t="s">
        <v>8</v>
      </c>
      <c r="O242" s="34" t="s">
        <v>35</v>
      </c>
      <c r="P242" s="34" t="s">
        <v>115</v>
      </c>
      <c r="Q242" s="34" t="s">
        <v>622</v>
      </c>
      <c r="R242" s="34">
        <v>97526</v>
      </c>
      <c r="S242" s="36">
        <v>42024</v>
      </c>
      <c r="T242" s="36">
        <v>42026</v>
      </c>
      <c r="U242" s="61">
        <v>209.99700000000001</v>
      </c>
      <c r="V242" s="34">
        <v>8</v>
      </c>
      <c r="W242" s="34">
        <v>783.55</v>
      </c>
      <c r="X242" s="34">
        <v>89202</v>
      </c>
      <c r="Y242" s="34" t="s">
        <v>3217</v>
      </c>
      <c r="Z242" s="34">
        <v>820.77812566183502</v>
      </c>
    </row>
    <row r="243" spans="1:26" customFormat="1" x14ac:dyDescent="0.2">
      <c r="A243" s="34">
        <v>493</v>
      </c>
      <c r="B243" s="34" t="s">
        <v>623</v>
      </c>
      <c r="C243" s="34" t="s">
        <v>46</v>
      </c>
      <c r="D243" s="34">
        <v>0.02</v>
      </c>
      <c r="E243" s="34">
        <v>6.48</v>
      </c>
      <c r="F243" s="34">
        <v>6.6</v>
      </c>
      <c r="G243" s="34" t="s">
        <v>14</v>
      </c>
      <c r="H243" s="34" t="s">
        <v>15</v>
      </c>
      <c r="I243" s="34" t="s">
        <v>24</v>
      </c>
      <c r="J243" s="34" t="s">
        <v>64</v>
      </c>
      <c r="K243" s="34" t="s">
        <v>49</v>
      </c>
      <c r="L243" s="34" t="s">
        <v>624</v>
      </c>
      <c r="M243" s="34">
        <v>0.37</v>
      </c>
      <c r="N243" s="34" t="s">
        <v>8</v>
      </c>
      <c r="O243" s="34" t="s">
        <v>35</v>
      </c>
      <c r="P243" s="34" t="s">
        <v>42</v>
      </c>
      <c r="Q243" s="34" t="s">
        <v>625</v>
      </c>
      <c r="R243" s="34">
        <v>98158</v>
      </c>
      <c r="S243" s="36">
        <v>42024</v>
      </c>
      <c r="T243" s="36">
        <v>42026</v>
      </c>
      <c r="U243" s="61">
        <v>-92.05</v>
      </c>
      <c r="V243" s="34">
        <v>10</v>
      </c>
      <c r="W243" s="34">
        <v>66.709999999999994</v>
      </c>
      <c r="X243" s="34">
        <v>88906</v>
      </c>
      <c r="Y243" s="34" t="s">
        <v>3217</v>
      </c>
      <c r="Z243" s="34">
        <v>211.846038309866</v>
      </c>
    </row>
    <row r="244" spans="1:26" customFormat="1" x14ac:dyDescent="0.2">
      <c r="A244" s="34">
        <v>493</v>
      </c>
      <c r="B244" s="34" t="s">
        <v>623</v>
      </c>
      <c r="C244" s="34" t="s">
        <v>46</v>
      </c>
      <c r="D244" s="34">
        <v>0.04</v>
      </c>
      <c r="E244" s="34">
        <v>17.149999999999999</v>
      </c>
      <c r="F244" s="34">
        <v>4.96</v>
      </c>
      <c r="G244" s="34" t="s">
        <v>14</v>
      </c>
      <c r="H244" s="34" t="s">
        <v>15</v>
      </c>
      <c r="I244" s="34" t="s">
        <v>24</v>
      </c>
      <c r="J244" s="34" t="s">
        <v>54</v>
      </c>
      <c r="K244" s="34" t="s">
        <v>49</v>
      </c>
      <c r="L244" s="34" t="s">
        <v>626</v>
      </c>
      <c r="M244" s="34">
        <v>0.57999999999999996</v>
      </c>
      <c r="N244" s="34" t="s">
        <v>8</v>
      </c>
      <c r="O244" s="34" t="s">
        <v>35</v>
      </c>
      <c r="P244" s="34" t="s">
        <v>42</v>
      </c>
      <c r="Q244" s="34" t="s">
        <v>625</v>
      </c>
      <c r="R244" s="34">
        <v>98158</v>
      </c>
      <c r="S244" s="36">
        <v>42024</v>
      </c>
      <c r="T244" s="36">
        <v>42025</v>
      </c>
      <c r="U244" s="61">
        <v>6.11</v>
      </c>
      <c r="V244" s="34">
        <v>5</v>
      </c>
      <c r="W244" s="34">
        <v>87.16</v>
      </c>
      <c r="X244" s="34">
        <v>88906</v>
      </c>
      <c r="Y244" s="34" t="s">
        <v>3217</v>
      </c>
      <c r="Z244" s="34">
        <v>461.79869425248006</v>
      </c>
    </row>
    <row r="245" spans="1:26" customFormat="1" x14ac:dyDescent="0.2">
      <c r="A245" s="34">
        <v>524</v>
      </c>
      <c r="B245" s="34" t="s">
        <v>627</v>
      </c>
      <c r="C245" s="34" t="s">
        <v>46</v>
      </c>
      <c r="D245" s="34">
        <v>0.03</v>
      </c>
      <c r="E245" s="34">
        <v>1270.99</v>
      </c>
      <c r="F245" s="34">
        <v>19.989999999999998</v>
      </c>
      <c r="G245" s="34" t="s">
        <v>14</v>
      </c>
      <c r="H245" s="34" t="s">
        <v>15</v>
      </c>
      <c r="I245" s="34" t="s">
        <v>24</v>
      </c>
      <c r="J245" s="34" t="s">
        <v>48</v>
      </c>
      <c r="K245" s="34" t="s">
        <v>49</v>
      </c>
      <c r="L245" s="34" t="s">
        <v>628</v>
      </c>
      <c r="M245" s="34">
        <v>0.35</v>
      </c>
      <c r="N245" s="34" t="s">
        <v>8</v>
      </c>
      <c r="O245" s="34" t="s">
        <v>9</v>
      </c>
      <c r="P245" s="34" t="s">
        <v>376</v>
      </c>
      <c r="Q245" s="34" t="s">
        <v>629</v>
      </c>
      <c r="R245" s="34">
        <v>37922</v>
      </c>
      <c r="S245" s="36">
        <v>42024</v>
      </c>
      <c r="T245" s="36">
        <v>42026</v>
      </c>
      <c r="U245" s="61">
        <v>363.55200000000002</v>
      </c>
      <c r="V245" s="34">
        <v>2</v>
      </c>
      <c r="W245" s="34">
        <v>2589.0100000000002</v>
      </c>
      <c r="X245" s="34">
        <v>91127</v>
      </c>
      <c r="Y245" s="34" t="s">
        <v>3215</v>
      </c>
      <c r="Z245" s="34">
        <v>4987.1848463347033</v>
      </c>
    </row>
    <row r="246" spans="1:26" customFormat="1" x14ac:dyDescent="0.2">
      <c r="A246" s="34">
        <v>524</v>
      </c>
      <c r="B246" s="34" t="s">
        <v>627</v>
      </c>
      <c r="C246" s="34" t="s">
        <v>46</v>
      </c>
      <c r="D246" s="34">
        <v>7.0000000000000007E-2</v>
      </c>
      <c r="E246" s="34">
        <v>2036.48</v>
      </c>
      <c r="F246" s="34">
        <v>14.7</v>
      </c>
      <c r="G246" s="34" t="s">
        <v>2</v>
      </c>
      <c r="H246" s="34" t="s">
        <v>15</v>
      </c>
      <c r="I246" s="34" t="s">
        <v>16</v>
      </c>
      <c r="J246" s="34" t="s">
        <v>32</v>
      </c>
      <c r="K246" s="34" t="s">
        <v>33</v>
      </c>
      <c r="L246" s="34" t="s">
        <v>34</v>
      </c>
      <c r="M246" s="34">
        <v>0.55000000000000004</v>
      </c>
      <c r="N246" s="34" t="s">
        <v>8</v>
      </c>
      <c r="O246" s="34" t="s">
        <v>9</v>
      </c>
      <c r="P246" s="34" t="s">
        <v>376</v>
      </c>
      <c r="Q246" s="34" t="s">
        <v>629</v>
      </c>
      <c r="R246" s="34">
        <v>37922</v>
      </c>
      <c r="S246" s="36">
        <v>42024</v>
      </c>
      <c r="T246" s="36">
        <v>42026</v>
      </c>
      <c r="U246" s="61">
        <v>-11.536</v>
      </c>
      <c r="V246" s="34">
        <v>1</v>
      </c>
      <c r="W246" s="34">
        <v>1893.93</v>
      </c>
      <c r="X246" s="34">
        <v>91127</v>
      </c>
      <c r="Y246" s="34" t="s">
        <v>3215</v>
      </c>
      <c r="Z246" s="34">
        <v>7191.5231438857018</v>
      </c>
    </row>
    <row r="247" spans="1:26" customFormat="1" x14ac:dyDescent="0.2">
      <c r="A247" s="34">
        <v>549</v>
      </c>
      <c r="B247" s="34" t="s">
        <v>630</v>
      </c>
      <c r="C247" s="34" t="s">
        <v>46</v>
      </c>
      <c r="D247" s="34">
        <v>0.02</v>
      </c>
      <c r="E247" s="34">
        <v>7.1</v>
      </c>
      <c r="F247" s="34">
        <v>6.05</v>
      </c>
      <c r="G247" s="34" t="s">
        <v>14</v>
      </c>
      <c r="H247" s="34" t="s">
        <v>70</v>
      </c>
      <c r="I247" s="34" t="s">
        <v>24</v>
      </c>
      <c r="J247" s="34" t="s">
        <v>48</v>
      </c>
      <c r="K247" s="34" t="s">
        <v>49</v>
      </c>
      <c r="L247" s="34" t="s">
        <v>227</v>
      </c>
      <c r="M247" s="34">
        <v>0.39</v>
      </c>
      <c r="N247" s="34" t="s">
        <v>8</v>
      </c>
      <c r="O247" s="34" t="s">
        <v>35</v>
      </c>
      <c r="P247" s="34" t="s">
        <v>616</v>
      </c>
      <c r="Q247" s="34" t="s">
        <v>171</v>
      </c>
      <c r="R247" s="34">
        <v>88201</v>
      </c>
      <c r="S247" s="36">
        <v>42024</v>
      </c>
      <c r="T247" s="36">
        <v>42024</v>
      </c>
      <c r="U247" s="61">
        <v>-66.378</v>
      </c>
      <c r="V247" s="34">
        <v>9</v>
      </c>
      <c r="W247" s="34">
        <v>66.319999999999993</v>
      </c>
      <c r="X247" s="34">
        <v>90908</v>
      </c>
      <c r="Y247" s="34" t="s">
        <v>3217</v>
      </c>
      <c r="Z247" s="34">
        <v>270.43517361832698</v>
      </c>
    </row>
    <row r="248" spans="1:26" customFormat="1" x14ac:dyDescent="0.2">
      <c r="A248" s="34">
        <v>2464</v>
      </c>
      <c r="B248" s="34" t="s">
        <v>631</v>
      </c>
      <c r="C248" s="34" t="s">
        <v>46</v>
      </c>
      <c r="D248" s="34">
        <v>0.05</v>
      </c>
      <c r="E248" s="34">
        <v>6.28</v>
      </c>
      <c r="F248" s="34">
        <v>5.36</v>
      </c>
      <c r="G248" s="34" t="s">
        <v>14</v>
      </c>
      <c r="H248" s="34" t="s">
        <v>15</v>
      </c>
      <c r="I248" s="34" t="s">
        <v>24</v>
      </c>
      <c r="J248" s="34" t="s">
        <v>48</v>
      </c>
      <c r="K248" s="34" t="s">
        <v>49</v>
      </c>
      <c r="L248" s="34" t="s">
        <v>632</v>
      </c>
      <c r="M248" s="34">
        <v>0.4</v>
      </c>
      <c r="N248" s="34" t="s">
        <v>8</v>
      </c>
      <c r="O248" s="34" t="s">
        <v>9</v>
      </c>
      <c r="P248" s="34" t="s">
        <v>144</v>
      </c>
      <c r="Q248" s="34" t="s">
        <v>633</v>
      </c>
      <c r="R248" s="34">
        <v>71111</v>
      </c>
      <c r="S248" s="36">
        <v>42024</v>
      </c>
      <c r="T248" s="36">
        <v>42027</v>
      </c>
      <c r="U248" s="61">
        <v>1.278</v>
      </c>
      <c r="V248" s="34">
        <v>6</v>
      </c>
      <c r="W248" s="34">
        <v>38.04</v>
      </c>
      <c r="X248" s="34">
        <v>88714</v>
      </c>
      <c r="Y248" s="34" t="s">
        <v>3215</v>
      </c>
      <c r="Z248" s="34">
        <v>277.62723660300861</v>
      </c>
    </row>
    <row r="249" spans="1:26" customFormat="1" x14ac:dyDescent="0.2">
      <c r="A249" s="34">
        <v>2464</v>
      </c>
      <c r="B249" s="34" t="s">
        <v>631</v>
      </c>
      <c r="C249" s="34" t="s">
        <v>46</v>
      </c>
      <c r="D249" s="34">
        <v>0.04</v>
      </c>
      <c r="E249" s="34">
        <v>3.08</v>
      </c>
      <c r="F249" s="34">
        <v>0.99</v>
      </c>
      <c r="G249" s="34" t="s">
        <v>14</v>
      </c>
      <c r="H249" s="34" t="s">
        <v>15</v>
      </c>
      <c r="I249" s="34" t="s">
        <v>24</v>
      </c>
      <c r="J249" s="34" t="s">
        <v>128</v>
      </c>
      <c r="K249" s="34" t="s">
        <v>49</v>
      </c>
      <c r="L249" s="34" t="s">
        <v>634</v>
      </c>
      <c r="M249" s="34">
        <v>0.37</v>
      </c>
      <c r="N249" s="34" t="s">
        <v>8</v>
      </c>
      <c r="O249" s="34" t="s">
        <v>9</v>
      </c>
      <c r="P249" s="34" t="s">
        <v>144</v>
      </c>
      <c r="Q249" s="34" t="s">
        <v>633</v>
      </c>
      <c r="R249" s="34">
        <v>71111</v>
      </c>
      <c r="S249" s="36">
        <v>42024</v>
      </c>
      <c r="T249" s="36">
        <v>42025</v>
      </c>
      <c r="U249" s="61">
        <v>424.29</v>
      </c>
      <c r="V249" s="34">
        <v>14</v>
      </c>
      <c r="W249" s="34">
        <v>42.53</v>
      </c>
      <c r="X249" s="34">
        <v>88714</v>
      </c>
      <c r="Y249" s="34" t="s">
        <v>3215</v>
      </c>
      <c r="Z249" s="34">
        <v>561.66517871251892</v>
      </c>
    </row>
    <row r="250" spans="1:26" customFormat="1" x14ac:dyDescent="0.2">
      <c r="A250" s="34">
        <v>1473</v>
      </c>
      <c r="B250" s="34" t="s">
        <v>635</v>
      </c>
      <c r="C250" s="34" t="s">
        <v>1</v>
      </c>
      <c r="D250" s="34">
        <v>0.04</v>
      </c>
      <c r="E250" s="34">
        <v>9.7799999999999994</v>
      </c>
      <c r="F250" s="34">
        <v>1.99</v>
      </c>
      <c r="G250" s="34" t="s">
        <v>63</v>
      </c>
      <c r="H250" s="34" t="s">
        <v>47</v>
      </c>
      <c r="I250" s="34" t="s">
        <v>16</v>
      </c>
      <c r="J250" s="34" t="s">
        <v>17</v>
      </c>
      <c r="K250" s="34" t="s">
        <v>18</v>
      </c>
      <c r="L250" s="34" t="s">
        <v>636</v>
      </c>
      <c r="M250" s="34">
        <v>0.43</v>
      </c>
      <c r="N250" s="34" t="s">
        <v>8</v>
      </c>
      <c r="O250" s="34" t="s">
        <v>87</v>
      </c>
      <c r="P250" s="34" t="s">
        <v>293</v>
      </c>
      <c r="Q250" s="34" t="s">
        <v>637</v>
      </c>
      <c r="R250" s="34">
        <v>44691</v>
      </c>
      <c r="S250" s="36">
        <v>42025</v>
      </c>
      <c r="T250" s="36">
        <v>42026</v>
      </c>
      <c r="U250" s="61">
        <v>61.292700000000004</v>
      </c>
      <c r="V250" s="34">
        <v>9</v>
      </c>
      <c r="W250" s="34">
        <v>88.83</v>
      </c>
      <c r="X250" s="34">
        <v>87076</v>
      </c>
      <c r="Y250" s="34" t="s">
        <v>3218</v>
      </c>
      <c r="Z250" s="34">
        <v>354.5902424784407</v>
      </c>
    </row>
    <row r="251" spans="1:26" customFormat="1" x14ac:dyDescent="0.2">
      <c r="A251" s="34">
        <v>1788</v>
      </c>
      <c r="B251" s="34" t="s">
        <v>638</v>
      </c>
      <c r="C251" s="34" t="s">
        <v>1</v>
      </c>
      <c r="D251" s="34">
        <v>0.04</v>
      </c>
      <c r="E251" s="34">
        <v>205.99</v>
      </c>
      <c r="F251" s="34">
        <v>8.99</v>
      </c>
      <c r="G251" s="34" t="s">
        <v>14</v>
      </c>
      <c r="H251" s="34" t="s">
        <v>15</v>
      </c>
      <c r="I251" s="34" t="s">
        <v>16</v>
      </c>
      <c r="J251" s="34" t="s">
        <v>111</v>
      </c>
      <c r="K251" s="34" t="s">
        <v>49</v>
      </c>
      <c r="L251" s="34" t="s">
        <v>639</v>
      </c>
      <c r="M251" s="34">
        <v>0.56000000000000005</v>
      </c>
      <c r="N251" s="34" t="s">
        <v>8</v>
      </c>
      <c r="O251" s="34" t="s">
        <v>9</v>
      </c>
      <c r="P251" s="34" t="s">
        <v>51</v>
      </c>
      <c r="Q251" s="34" t="s">
        <v>640</v>
      </c>
      <c r="R251" s="34">
        <v>30188</v>
      </c>
      <c r="S251" s="36">
        <v>42025</v>
      </c>
      <c r="T251" s="36">
        <v>42026</v>
      </c>
      <c r="U251" s="61">
        <v>960.98400000000004</v>
      </c>
      <c r="V251" s="34">
        <v>6</v>
      </c>
      <c r="W251" s="34">
        <v>1008.53</v>
      </c>
      <c r="X251" s="34">
        <v>88256</v>
      </c>
      <c r="Y251" s="34" t="s">
        <v>3215</v>
      </c>
      <c r="Z251" s="34">
        <v>2215.0280062024553</v>
      </c>
    </row>
    <row r="252" spans="1:26" customFormat="1" x14ac:dyDescent="0.2">
      <c r="A252" s="34">
        <v>263</v>
      </c>
      <c r="B252" s="34" t="s">
        <v>641</v>
      </c>
      <c r="C252" s="34" t="s">
        <v>13</v>
      </c>
      <c r="D252" s="34">
        <v>0.05</v>
      </c>
      <c r="E252" s="34">
        <v>31.76</v>
      </c>
      <c r="F252" s="34">
        <v>45.51</v>
      </c>
      <c r="G252" s="34" t="s">
        <v>2</v>
      </c>
      <c r="H252" s="34" t="s">
        <v>3</v>
      </c>
      <c r="I252" s="34" t="s">
        <v>4</v>
      </c>
      <c r="J252" s="34" t="s">
        <v>5</v>
      </c>
      <c r="K252" s="34" t="s">
        <v>6</v>
      </c>
      <c r="L252" s="34" t="s">
        <v>642</v>
      </c>
      <c r="M252" s="34">
        <v>0.65</v>
      </c>
      <c r="N252" s="34" t="s">
        <v>8</v>
      </c>
      <c r="O252" s="34" t="s">
        <v>87</v>
      </c>
      <c r="P252" s="34" t="s">
        <v>293</v>
      </c>
      <c r="Q252" s="34" t="s">
        <v>643</v>
      </c>
      <c r="R252" s="34">
        <v>44106</v>
      </c>
      <c r="S252" s="36">
        <v>42025</v>
      </c>
      <c r="T252" s="36">
        <v>42027</v>
      </c>
      <c r="U252" s="61">
        <v>-2177.9860960000001</v>
      </c>
      <c r="V252" s="34">
        <v>9</v>
      </c>
      <c r="W252" s="34">
        <v>304.33999999999997</v>
      </c>
      <c r="X252" s="34">
        <v>86297</v>
      </c>
      <c r="Y252" s="34" t="s">
        <v>3218</v>
      </c>
      <c r="Z252" s="34">
        <v>-543.83240953915083</v>
      </c>
    </row>
    <row r="253" spans="1:26" customFormat="1" x14ac:dyDescent="0.2">
      <c r="A253" s="34">
        <v>2423</v>
      </c>
      <c r="B253" s="34" t="s">
        <v>644</v>
      </c>
      <c r="C253" s="34" t="s">
        <v>23</v>
      </c>
      <c r="D253" s="34">
        <v>0.04</v>
      </c>
      <c r="E253" s="34">
        <v>100.98</v>
      </c>
      <c r="F253" s="34">
        <v>7.18</v>
      </c>
      <c r="G253" s="34" t="s">
        <v>14</v>
      </c>
      <c r="H253" s="34" t="s">
        <v>47</v>
      </c>
      <c r="I253" s="34" t="s">
        <v>16</v>
      </c>
      <c r="J253" s="34" t="s">
        <v>17</v>
      </c>
      <c r="K253" s="34" t="s">
        <v>49</v>
      </c>
      <c r="L253" s="34" t="s">
        <v>645</v>
      </c>
      <c r="M253" s="34">
        <v>0.4</v>
      </c>
      <c r="N253" s="34" t="s">
        <v>8</v>
      </c>
      <c r="O253" s="34" t="s">
        <v>28</v>
      </c>
      <c r="P253" s="34" t="s">
        <v>163</v>
      </c>
      <c r="Q253" s="34" t="s">
        <v>646</v>
      </c>
      <c r="R253" s="34">
        <v>76053</v>
      </c>
      <c r="S253" s="36">
        <v>42025</v>
      </c>
      <c r="T253" s="36">
        <v>42030</v>
      </c>
      <c r="U253" s="61">
        <v>269.94</v>
      </c>
      <c r="V253" s="34">
        <v>4</v>
      </c>
      <c r="W253" s="34">
        <v>414.91</v>
      </c>
      <c r="X253" s="34">
        <v>89054</v>
      </c>
      <c r="Y253" s="34" t="s">
        <v>3216</v>
      </c>
      <c r="Z253" s="34">
        <v>844.48173169386359</v>
      </c>
    </row>
    <row r="254" spans="1:26" customFormat="1" x14ac:dyDescent="0.2">
      <c r="A254" s="34">
        <v>2882</v>
      </c>
      <c r="B254" s="34" t="s">
        <v>647</v>
      </c>
      <c r="C254" s="34" t="s">
        <v>23</v>
      </c>
      <c r="D254" s="34">
        <v>0.02</v>
      </c>
      <c r="E254" s="34">
        <v>43.98</v>
      </c>
      <c r="F254" s="34">
        <v>1.99</v>
      </c>
      <c r="G254" s="34" t="s">
        <v>14</v>
      </c>
      <c r="H254" s="34" t="s">
        <v>15</v>
      </c>
      <c r="I254" s="34" t="s">
        <v>16</v>
      </c>
      <c r="J254" s="34" t="s">
        <v>17</v>
      </c>
      <c r="K254" s="34" t="s">
        <v>18</v>
      </c>
      <c r="L254" s="34" t="s">
        <v>648</v>
      </c>
      <c r="M254" s="34">
        <v>0.44</v>
      </c>
      <c r="N254" s="34" t="s">
        <v>8</v>
      </c>
      <c r="O254" s="34" t="s">
        <v>9</v>
      </c>
      <c r="P254" s="34" t="s">
        <v>73</v>
      </c>
      <c r="Q254" s="34" t="s">
        <v>649</v>
      </c>
      <c r="R254" s="34">
        <v>28206</v>
      </c>
      <c r="S254" s="36">
        <v>42025</v>
      </c>
      <c r="T254" s="36">
        <v>42029</v>
      </c>
      <c r="U254" s="61">
        <v>333.76049999999998</v>
      </c>
      <c r="V254" s="34">
        <v>40</v>
      </c>
      <c r="W254" s="34">
        <v>1724.01</v>
      </c>
      <c r="X254" s="34">
        <v>50917</v>
      </c>
      <c r="Y254" s="34" t="s">
        <v>3215</v>
      </c>
      <c r="Z254" s="34">
        <v>574.88563027663315</v>
      </c>
    </row>
    <row r="255" spans="1:26" customFormat="1" x14ac:dyDescent="0.2">
      <c r="A255" s="34">
        <v>1402</v>
      </c>
      <c r="B255" s="34" t="s">
        <v>507</v>
      </c>
      <c r="C255" s="34" t="s">
        <v>92</v>
      </c>
      <c r="D255" s="34">
        <v>0.04</v>
      </c>
      <c r="E255" s="34">
        <v>30.73</v>
      </c>
      <c r="F255" s="34">
        <v>4</v>
      </c>
      <c r="G255" s="34" t="s">
        <v>14</v>
      </c>
      <c r="H255" s="34" t="s">
        <v>47</v>
      </c>
      <c r="I255" s="34" t="s">
        <v>16</v>
      </c>
      <c r="J255" s="34" t="s">
        <v>17</v>
      </c>
      <c r="K255" s="34" t="s">
        <v>49</v>
      </c>
      <c r="L255" s="34" t="s">
        <v>650</v>
      </c>
      <c r="M255" s="34">
        <v>0.75</v>
      </c>
      <c r="N255" s="34" t="s">
        <v>8</v>
      </c>
      <c r="O255" s="34" t="s">
        <v>28</v>
      </c>
      <c r="P255" s="34" t="s">
        <v>79</v>
      </c>
      <c r="Q255" s="34" t="s">
        <v>509</v>
      </c>
      <c r="R255" s="34">
        <v>60653</v>
      </c>
      <c r="S255" s="36">
        <v>42025</v>
      </c>
      <c r="T255" s="36">
        <v>42026</v>
      </c>
      <c r="U255" s="61">
        <v>-20.79</v>
      </c>
      <c r="V255" s="34">
        <v>48</v>
      </c>
      <c r="W255" s="34">
        <v>1420.84</v>
      </c>
      <c r="X255" s="34">
        <v>43079</v>
      </c>
      <c r="Y255" s="34" t="s">
        <v>3216</v>
      </c>
      <c r="Z255" s="34">
        <v>462.6771768678359</v>
      </c>
    </row>
    <row r="256" spans="1:26" customFormat="1" x14ac:dyDescent="0.2">
      <c r="A256" s="34">
        <v>1405</v>
      </c>
      <c r="B256" s="34" t="s">
        <v>510</v>
      </c>
      <c r="C256" s="34" t="s">
        <v>92</v>
      </c>
      <c r="D256" s="34">
        <v>0.04</v>
      </c>
      <c r="E256" s="34">
        <v>30.73</v>
      </c>
      <c r="F256" s="34">
        <v>4</v>
      </c>
      <c r="G256" s="34" t="s">
        <v>14</v>
      </c>
      <c r="H256" s="34" t="s">
        <v>47</v>
      </c>
      <c r="I256" s="34" t="s">
        <v>16</v>
      </c>
      <c r="J256" s="34" t="s">
        <v>17</v>
      </c>
      <c r="K256" s="34" t="s">
        <v>49</v>
      </c>
      <c r="L256" s="34" t="s">
        <v>650</v>
      </c>
      <c r="M256" s="34">
        <v>0.75</v>
      </c>
      <c r="N256" s="34" t="s">
        <v>8</v>
      </c>
      <c r="O256" s="34" t="s">
        <v>28</v>
      </c>
      <c r="P256" s="34" t="s">
        <v>265</v>
      </c>
      <c r="Q256" s="34" t="s">
        <v>511</v>
      </c>
      <c r="R256" s="34">
        <v>49017</v>
      </c>
      <c r="S256" s="36">
        <v>42025</v>
      </c>
      <c r="T256" s="36">
        <v>42026</v>
      </c>
      <c r="U256" s="61">
        <v>-20.79</v>
      </c>
      <c r="V256" s="34">
        <v>12</v>
      </c>
      <c r="W256" s="34">
        <v>355.21</v>
      </c>
      <c r="X256" s="34">
        <v>86145</v>
      </c>
      <c r="Y256" s="34" t="s">
        <v>3216</v>
      </c>
      <c r="Z256" s="34">
        <v>462.6771768678359</v>
      </c>
    </row>
    <row r="257" spans="1:26" customFormat="1" x14ac:dyDescent="0.2">
      <c r="A257" s="34">
        <v>2796</v>
      </c>
      <c r="B257" s="34" t="s">
        <v>651</v>
      </c>
      <c r="C257" s="34" t="s">
        <v>92</v>
      </c>
      <c r="D257" s="34">
        <v>0.02</v>
      </c>
      <c r="E257" s="34">
        <v>30.44</v>
      </c>
      <c r="F257" s="34">
        <v>1.49</v>
      </c>
      <c r="G257" s="34" t="s">
        <v>14</v>
      </c>
      <c r="H257" s="34" t="s">
        <v>70</v>
      </c>
      <c r="I257" s="34" t="s">
        <v>24</v>
      </c>
      <c r="J257" s="34" t="s">
        <v>48</v>
      </c>
      <c r="K257" s="34" t="s">
        <v>49</v>
      </c>
      <c r="L257" s="34" t="s">
        <v>652</v>
      </c>
      <c r="M257" s="34">
        <v>0.37</v>
      </c>
      <c r="N257" s="34" t="s">
        <v>8</v>
      </c>
      <c r="O257" s="34" t="s">
        <v>28</v>
      </c>
      <c r="P257" s="34" t="s">
        <v>189</v>
      </c>
      <c r="Q257" s="34" t="s">
        <v>653</v>
      </c>
      <c r="R257" s="34">
        <v>51106</v>
      </c>
      <c r="S257" s="36">
        <v>42025</v>
      </c>
      <c r="T257" s="36">
        <v>42027</v>
      </c>
      <c r="U257" s="61">
        <v>266.76089999999999</v>
      </c>
      <c r="V257" s="34">
        <v>12</v>
      </c>
      <c r="W257" s="34">
        <v>386.61</v>
      </c>
      <c r="X257" s="34">
        <v>87553</v>
      </c>
      <c r="Y257" s="34" t="s">
        <v>3216</v>
      </c>
      <c r="Z257" s="34">
        <v>353.78111060385868</v>
      </c>
    </row>
    <row r="258" spans="1:26" customFormat="1" x14ac:dyDescent="0.2">
      <c r="A258" s="34">
        <v>2797</v>
      </c>
      <c r="B258" s="34" t="s">
        <v>366</v>
      </c>
      <c r="C258" s="34" t="s">
        <v>92</v>
      </c>
      <c r="D258" s="34">
        <v>0.02</v>
      </c>
      <c r="E258" s="34">
        <v>4.91</v>
      </c>
      <c r="F258" s="34">
        <v>0.5</v>
      </c>
      <c r="G258" s="34" t="s">
        <v>14</v>
      </c>
      <c r="H258" s="34" t="s">
        <v>70</v>
      </c>
      <c r="I258" s="34" t="s">
        <v>24</v>
      </c>
      <c r="J258" s="34" t="s">
        <v>128</v>
      </c>
      <c r="K258" s="34" t="s">
        <v>49</v>
      </c>
      <c r="L258" s="34" t="s">
        <v>553</v>
      </c>
      <c r="M258" s="34">
        <v>0.36</v>
      </c>
      <c r="N258" s="34" t="s">
        <v>8</v>
      </c>
      <c r="O258" s="34" t="s">
        <v>87</v>
      </c>
      <c r="P258" s="34" t="s">
        <v>296</v>
      </c>
      <c r="Q258" s="34" t="s">
        <v>368</v>
      </c>
      <c r="R258" s="34">
        <v>15122</v>
      </c>
      <c r="S258" s="36">
        <v>42025</v>
      </c>
      <c r="T258" s="36">
        <v>42026</v>
      </c>
      <c r="U258" s="61">
        <v>29.883900000000001</v>
      </c>
      <c r="V258" s="34">
        <v>9</v>
      </c>
      <c r="W258" s="34">
        <v>43.31</v>
      </c>
      <c r="X258" s="34">
        <v>87553</v>
      </c>
      <c r="Y258" s="34" t="s">
        <v>3218</v>
      </c>
      <c r="Z258" s="34">
        <v>-4.4517937488901254</v>
      </c>
    </row>
    <row r="259" spans="1:26" customFormat="1" x14ac:dyDescent="0.2">
      <c r="A259" s="34">
        <v>2855</v>
      </c>
      <c r="B259" s="34" t="s">
        <v>654</v>
      </c>
      <c r="C259" s="34" t="s">
        <v>92</v>
      </c>
      <c r="D259" s="34">
        <v>0.08</v>
      </c>
      <c r="E259" s="34">
        <v>7.84</v>
      </c>
      <c r="F259" s="34">
        <v>4.71</v>
      </c>
      <c r="G259" s="34" t="s">
        <v>14</v>
      </c>
      <c r="H259" s="34" t="s">
        <v>70</v>
      </c>
      <c r="I259" s="34" t="s">
        <v>24</v>
      </c>
      <c r="J259" s="34" t="s">
        <v>48</v>
      </c>
      <c r="K259" s="34" t="s">
        <v>49</v>
      </c>
      <c r="L259" s="34" t="s">
        <v>655</v>
      </c>
      <c r="M259" s="34">
        <v>0.35</v>
      </c>
      <c r="N259" s="34" t="s">
        <v>8</v>
      </c>
      <c r="O259" s="34" t="s">
        <v>35</v>
      </c>
      <c r="P259" s="34" t="s">
        <v>42</v>
      </c>
      <c r="Q259" s="34" t="s">
        <v>656</v>
      </c>
      <c r="R259" s="34">
        <v>98198</v>
      </c>
      <c r="S259" s="36">
        <v>42025</v>
      </c>
      <c r="T259" s="36">
        <v>42026</v>
      </c>
      <c r="U259" s="61">
        <v>-12.87678</v>
      </c>
      <c r="V259" s="34">
        <v>10</v>
      </c>
      <c r="W259" s="34">
        <v>76.16</v>
      </c>
      <c r="X259" s="34">
        <v>87316</v>
      </c>
      <c r="Y259" s="34" t="s">
        <v>3217</v>
      </c>
      <c r="Z259" s="34">
        <v>29.339844213750666</v>
      </c>
    </row>
    <row r="260" spans="1:26" customFormat="1" x14ac:dyDescent="0.2">
      <c r="A260" s="34">
        <v>2855</v>
      </c>
      <c r="B260" s="34" t="s">
        <v>654</v>
      </c>
      <c r="C260" s="34" t="s">
        <v>92</v>
      </c>
      <c r="D260" s="34">
        <v>0.03</v>
      </c>
      <c r="E260" s="34">
        <v>105.34</v>
      </c>
      <c r="F260" s="34">
        <v>24.49</v>
      </c>
      <c r="G260" s="34" t="s">
        <v>14</v>
      </c>
      <c r="H260" s="34" t="s">
        <v>70</v>
      </c>
      <c r="I260" s="34" t="s">
        <v>4</v>
      </c>
      <c r="J260" s="34" t="s">
        <v>102</v>
      </c>
      <c r="K260" s="34" t="s">
        <v>40</v>
      </c>
      <c r="L260" s="34" t="s">
        <v>657</v>
      </c>
      <c r="M260" s="34">
        <v>0.61</v>
      </c>
      <c r="N260" s="34" t="s">
        <v>8</v>
      </c>
      <c r="O260" s="34" t="s">
        <v>35</v>
      </c>
      <c r="P260" s="34" t="s">
        <v>42</v>
      </c>
      <c r="Q260" s="34" t="s">
        <v>656</v>
      </c>
      <c r="R260" s="34">
        <v>98198</v>
      </c>
      <c r="S260" s="36">
        <v>42025</v>
      </c>
      <c r="T260" s="36">
        <v>42026</v>
      </c>
      <c r="U260" s="61">
        <v>618.13080000000002</v>
      </c>
      <c r="V260" s="34">
        <v>10</v>
      </c>
      <c r="W260" s="34">
        <v>1038.1400000000001</v>
      </c>
      <c r="X260" s="34">
        <v>87316</v>
      </c>
      <c r="Y260" s="34" t="s">
        <v>3217</v>
      </c>
      <c r="Z260" s="34">
        <v>1776.8484538135381</v>
      </c>
    </row>
    <row r="261" spans="1:26" customFormat="1" x14ac:dyDescent="0.2">
      <c r="A261" s="34">
        <v>584</v>
      </c>
      <c r="B261" s="34" t="s">
        <v>658</v>
      </c>
      <c r="C261" s="34" t="s">
        <v>46</v>
      </c>
      <c r="D261" s="34">
        <v>0.04</v>
      </c>
      <c r="E261" s="34">
        <v>15.51</v>
      </c>
      <c r="F261" s="34">
        <v>17.78</v>
      </c>
      <c r="G261" s="34" t="s">
        <v>14</v>
      </c>
      <c r="H261" s="34" t="s">
        <v>70</v>
      </c>
      <c r="I261" s="34" t="s">
        <v>24</v>
      </c>
      <c r="J261" s="34" t="s">
        <v>54</v>
      </c>
      <c r="K261" s="34" t="s">
        <v>49</v>
      </c>
      <c r="L261" s="34" t="s">
        <v>234</v>
      </c>
      <c r="M261" s="34">
        <v>0.59</v>
      </c>
      <c r="N261" s="34" t="s">
        <v>8</v>
      </c>
      <c r="O261" s="34" t="s">
        <v>87</v>
      </c>
      <c r="P261" s="34" t="s">
        <v>379</v>
      </c>
      <c r="Q261" s="34" t="s">
        <v>659</v>
      </c>
      <c r="R261" s="34">
        <v>1801</v>
      </c>
      <c r="S261" s="36">
        <v>42025</v>
      </c>
      <c r="T261" s="36">
        <v>42027</v>
      </c>
      <c r="U261" s="61">
        <v>-266.22000000000003</v>
      </c>
      <c r="V261" s="34">
        <v>7</v>
      </c>
      <c r="W261" s="34">
        <v>116.93</v>
      </c>
      <c r="X261" s="34">
        <v>88646</v>
      </c>
      <c r="Y261" s="34" t="s">
        <v>3218</v>
      </c>
      <c r="Z261" s="34">
        <v>569.37134447061112</v>
      </c>
    </row>
    <row r="262" spans="1:26" customFormat="1" x14ac:dyDescent="0.2">
      <c r="A262" s="34">
        <v>1709</v>
      </c>
      <c r="B262" s="34" t="s">
        <v>660</v>
      </c>
      <c r="C262" s="34" t="s">
        <v>46</v>
      </c>
      <c r="D262" s="34">
        <v>0.01</v>
      </c>
      <c r="E262" s="34">
        <v>14.28</v>
      </c>
      <c r="F262" s="34">
        <v>2.99</v>
      </c>
      <c r="G262" s="34" t="s">
        <v>14</v>
      </c>
      <c r="H262" s="34" t="s">
        <v>15</v>
      </c>
      <c r="I262" s="34" t="s">
        <v>24</v>
      </c>
      <c r="J262" s="34" t="s">
        <v>48</v>
      </c>
      <c r="K262" s="34" t="s">
        <v>49</v>
      </c>
      <c r="L262" s="34" t="s">
        <v>661</v>
      </c>
      <c r="M262" s="34">
        <v>0.39</v>
      </c>
      <c r="N262" s="34" t="s">
        <v>8</v>
      </c>
      <c r="O262" s="34" t="s">
        <v>87</v>
      </c>
      <c r="P262" s="34" t="s">
        <v>296</v>
      </c>
      <c r="Q262" s="34" t="s">
        <v>662</v>
      </c>
      <c r="R262" s="34">
        <v>19464</v>
      </c>
      <c r="S262" s="36">
        <v>42025</v>
      </c>
      <c r="T262" s="36">
        <v>42026</v>
      </c>
      <c r="U262" s="61">
        <v>21.003499999999999</v>
      </c>
      <c r="V262" s="34">
        <v>2</v>
      </c>
      <c r="W262" s="34">
        <v>30.44</v>
      </c>
      <c r="X262" s="34">
        <v>88782</v>
      </c>
      <c r="Y262" s="34" t="s">
        <v>3218</v>
      </c>
      <c r="Z262" s="34">
        <v>275.50853060699791</v>
      </c>
    </row>
    <row r="263" spans="1:26" customFormat="1" x14ac:dyDescent="0.2">
      <c r="A263" s="34">
        <v>1727</v>
      </c>
      <c r="B263" s="34" t="s">
        <v>663</v>
      </c>
      <c r="C263" s="34" t="s">
        <v>46</v>
      </c>
      <c r="D263" s="34">
        <v>0.1</v>
      </c>
      <c r="E263" s="34">
        <v>14.98</v>
      </c>
      <c r="F263" s="34">
        <v>7.69</v>
      </c>
      <c r="G263" s="34" t="s">
        <v>63</v>
      </c>
      <c r="H263" s="34" t="s">
        <v>3</v>
      </c>
      <c r="I263" s="34" t="s">
        <v>24</v>
      </c>
      <c r="J263" s="34" t="s">
        <v>54</v>
      </c>
      <c r="K263" s="34" t="s">
        <v>49</v>
      </c>
      <c r="L263" s="34" t="s">
        <v>664</v>
      </c>
      <c r="M263" s="34">
        <v>0.56999999999999995</v>
      </c>
      <c r="N263" s="34" t="s">
        <v>8</v>
      </c>
      <c r="O263" s="34" t="s">
        <v>87</v>
      </c>
      <c r="P263" s="34" t="s">
        <v>293</v>
      </c>
      <c r="Q263" s="34" t="s">
        <v>665</v>
      </c>
      <c r="R263" s="34">
        <v>44240</v>
      </c>
      <c r="S263" s="36">
        <v>42025</v>
      </c>
      <c r="T263" s="36">
        <v>42027</v>
      </c>
      <c r="U263" s="61">
        <v>-76.900000000000006</v>
      </c>
      <c r="V263" s="34">
        <v>8</v>
      </c>
      <c r="W263" s="34">
        <v>114.81</v>
      </c>
      <c r="X263" s="34">
        <v>87194</v>
      </c>
      <c r="Y263" s="34" t="s">
        <v>3218</v>
      </c>
      <c r="Z263" s="34">
        <v>335.17182564304778</v>
      </c>
    </row>
    <row r="264" spans="1:26" customFormat="1" x14ac:dyDescent="0.2">
      <c r="A264" s="34">
        <v>1928</v>
      </c>
      <c r="B264" s="34" t="s">
        <v>666</v>
      </c>
      <c r="C264" s="34" t="s">
        <v>46</v>
      </c>
      <c r="D264" s="34">
        <v>0.1</v>
      </c>
      <c r="E264" s="34">
        <v>1889.99</v>
      </c>
      <c r="F264" s="34">
        <v>19.989999999999998</v>
      </c>
      <c r="G264" s="34" t="s">
        <v>14</v>
      </c>
      <c r="H264" s="34" t="s">
        <v>47</v>
      </c>
      <c r="I264" s="34" t="s">
        <v>24</v>
      </c>
      <c r="J264" s="34" t="s">
        <v>48</v>
      </c>
      <c r="K264" s="34" t="s">
        <v>49</v>
      </c>
      <c r="L264" s="34" t="s">
        <v>667</v>
      </c>
      <c r="M264" s="34">
        <v>0.36</v>
      </c>
      <c r="N264" s="34" t="s">
        <v>8</v>
      </c>
      <c r="O264" s="34" t="s">
        <v>9</v>
      </c>
      <c r="P264" s="34" t="s">
        <v>247</v>
      </c>
      <c r="Q264" s="34" t="s">
        <v>668</v>
      </c>
      <c r="R264" s="34">
        <v>29651</v>
      </c>
      <c r="S264" s="36">
        <v>42025</v>
      </c>
      <c r="T264" s="36">
        <v>42025</v>
      </c>
      <c r="U264" s="61">
        <v>-42.545999999999999</v>
      </c>
      <c r="V264" s="34">
        <v>1</v>
      </c>
      <c r="W264" s="34">
        <v>1786.04</v>
      </c>
      <c r="X264" s="34">
        <v>88580</v>
      </c>
      <c r="Y264" s="34" t="s">
        <v>3215</v>
      </c>
      <c r="Z264" s="34">
        <v>6532.1937170074434</v>
      </c>
    </row>
    <row r="265" spans="1:26" customFormat="1" x14ac:dyDescent="0.2">
      <c r="A265" s="34">
        <v>1989</v>
      </c>
      <c r="B265" s="34" t="s">
        <v>669</v>
      </c>
      <c r="C265" s="34" t="s">
        <v>46</v>
      </c>
      <c r="D265" s="34">
        <v>0.04</v>
      </c>
      <c r="E265" s="34">
        <v>355.98</v>
      </c>
      <c r="F265" s="34">
        <v>58.92</v>
      </c>
      <c r="G265" s="34" t="s">
        <v>2</v>
      </c>
      <c r="H265" s="34" t="s">
        <v>47</v>
      </c>
      <c r="I265" s="34" t="s">
        <v>4</v>
      </c>
      <c r="J265" s="34" t="s">
        <v>85</v>
      </c>
      <c r="K265" s="34" t="s">
        <v>33</v>
      </c>
      <c r="L265" s="34" t="s">
        <v>670</v>
      </c>
      <c r="M265" s="34">
        <v>0.64</v>
      </c>
      <c r="N265" s="34" t="s">
        <v>8</v>
      </c>
      <c r="O265" s="34" t="s">
        <v>35</v>
      </c>
      <c r="P265" s="34" t="s">
        <v>122</v>
      </c>
      <c r="Q265" s="34" t="s">
        <v>671</v>
      </c>
      <c r="R265" s="34">
        <v>84117</v>
      </c>
      <c r="S265" s="36">
        <v>42025</v>
      </c>
      <c r="T265" s="36">
        <v>42026</v>
      </c>
      <c r="U265" s="61">
        <v>882.93</v>
      </c>
      <c r="V265" s="34">
        <v>8</v>
      </c>
      <c r="W265" s="34">
        <v>2748.21</v>
      </c>
      <c r="X265" s="34">
        <v>90000</v>
      </c>
      <c r="Y265" s="34" t="s">
        <v>3217</v>
      </c>
      <c r="Z265" s="34">
        <v>4218.3961538158619</v>
      </c>
    </row>
    <row r="266" spans="1:26" customFormat="1" x14ac:dyDescent="0.2">
      <c r="A266" s="34">
        <v>1989</v>
      </c>
      <c r="B266" s="34" t="s">
        <v>669</v>
      </c>
      <c r="C266" s="34" t="s">
        <v>46</v>
      </c>
      <c r="D266" s="34">
        <v>0.09</v>
      </c>
      <c r="E266" s="34">
        <v>19.98</v>
      </c>
      <c r="F266" s="34">
        <v>8.68</v>
      </c>
      <c r="G266" s="34" t="s">
        <v>14</v>
      </c>
      <c r="H266" s="34" t="s">
        <v>47</v>
      </c>
      <c r="I266" s="34" t="s">
        <v>24</v>
      </c>
      <c r="J266" s="34" t="s">
        <v>64</v>
      </c>
      <c r="K266" s="34" t="s">
        <v>49</v>
      </c>
      <c r="L266" s="34" t="s">
        <v>672</v>
      </c>
      <c r="M266" s="34">
        <v>0.37</v>
      </c>
      <c r="N266" s="34" t="s">
        <v>8</v>
      </c>
      <c r="O266" s="34" t="s">
        <v>35</v>
      </c>
      <c r="P266" s="34" t="s">
        <v>122</v>
      </c>
      <c r="Q266" s="34" t="s">
        <v>671</v>
      </c>
      <c r="R266" s="34">
        <v>84117</v>
      </c>
      <c r="S266" s="36">
        <v>42025</v>
      </c>
      <c r="T266" s="36">
        <v>42026</v>
      </c>
      <c r="U266" s="61">
        <v>6.6803999999999997</v>
      </c>
      <c r="V266" s="34">
        <v>5</v>
      </c>
      <c r="W266" s="34">
        <v>93.19</v>
      </c>
      <c r="X266" s="34">
        <v>90000</v>
      </c>
      <c r="Y266" s="34" t="s">
        <v>3217</v>
      </c>
      <c r="Z266" s="34">
        <v>425.85234995202899</v>
      </c>
    </row>
    <row r="267" spans="1:26" customFormat="1" x14ac:dyDescent="0.2">
      <c r="A267" s="34">
        <v>3229</v>
      </c>
      <c r="B267" s="34" t="s">
        <v>673</v>
      </c>
      <c r="C267" s="34" t="s">
        <v>46</v>
      </c>
      <c r="D267" s="34">
        <v>0.01</v>
      </c>
      <c r="E267" s="34">
        <v>24.95</v>
      </c>
      <c r="F267" s="34">
        <v>2.99</v>
      </c>
      <c r="G267" s="34" t="s">
        <v>14</v>
      </c>
      <c r="H267" s="34" t="s">
        <v>3</v>
      </c>
      <c r="I267" s="34" t="s">
        <v>24</v>
      </c>
      <c r="J267" s="34" t="s">
        <v>48</v>
      </c>
      <c r="K267" s="34" t="s">
        <v>49</v>
      </c>
      <c r="L267" s="34" t="s">
        <v>674</v>
      </c>
      <c r="M267" s="34">
        <v>0.39</v>
      </c>
      <c r="N267" s="34" t="s">
        <v>8</v>
      </c>
      <c r="O267" s="34" t="s">
        <v>28</v>
      </c>
      <c r="P267" s="34" t="s">
        <v>333</v>
      </c>
      <c r="Q267" s="34" t="s">
        <v>675</v>
      </c>
      <c r="R267" s="34">
        <v>54880</v>
      </c>
      <c r="S267" s="36">
        <v>42025</v>
      </c>
      <c r="T267" s="36">
        <v>42026</v>
      </c>
      <c r="U267" s="61">
        <v>261.38580000000002</v>
      </c>
      <c r="V267" s="34">
        <v>15</v>
      </c>
      <c r="W267" s="34">
        <v>378.82</v>
      </c>
      <c r="X267" s="34">
        <v>87435</v>
      </c>
      <c r="Y267" s="34" t="s">
        <v>3216</v>
      </c>
      <c r="Z267" s="34">
        <v>574.99631713945087</v>
      </c>
    </row>
    <row r="268" spans="1:26" customFormat="1" x14ac:dyDescent="0.2">
      <c r="A268" s="34">
        <v>3230</v>
      </c>
      <c r="B268" s="34" t="s">
        <v>676</v>
      </c>
      <c r="C268" s="34" t="s">
        <v>46</v>
      </c>
      <c r="D268" s="34">
        <v>0</v>
      </c>
      <c r="E268" s="34">
        <v>15.98</v>
      </c>
      <c r="F268" s="34">
        <v>8.99</v>
      </c>
      <c r="G268" s="34" t="s">
        <v>14</v>
      </c>
      <c r="H268" s="34" t="s">
        <v>3</v>
      </c>
      <c r="I268" s="34" t="s">
        <v>16</v>
      </c>
      <c r="J268" s="34" t="s">
        <v>17</v>
      </c>
      <c r="K268" s="34" t="s">
        <v>18</v>
      </c>
      <c r="L268" s="34" t="s">
        <v>677</v>
      </c>
      <c r="M268" s="34">
        <v>0.64</v>
      </c>
      <c r="N268" s="34" t="s">
        <v>8</v>
      </c>
      <c r="O268" s="34" t="s">
        <v>28</v>
      </c>
      <c r="P268" s="34" t="s">
        <v>333</v>
      </c>
      <c r="Q268" s="34" t="s">
        <v>678</v>
      </c>
      <c r="R268" s="34">
        <v>53186</v>
      </c>
      <c r="S268" s="36">
        <v>42025</v>
      </c>
      <c r="T268" s="36">
        <v>42027</v>
      </c>
      <c r="U268" s="61">
        <v>-135.46</v>
      </c>
      <c r="V268" s="34">
        <v>9</v>
      </c>
      <c r="W268" s="34">
        <v>152.18</v>
      </c>
      <c r="X268" s="34">
        <v>87435</v>
      </c>
      <c r="Y268" s="34" t="s">
        <v>3216</v>
      </c>
      <c r="Z268" s="34">
        <v>520.75185060484273</v>
      </c>
    </row>
    <row r="269" spans="1:26" customFormat="1" x14ac:dyDescent="0.2">
      <c r="A269" s="34">
        <v>151</v>
      </c>
      <c r="B269" s="34" t="s">
        <v>679</v>
      </c>
      <c r="C269" s="34" t="s">
        <v>1</v>
      </c>
      <c r="D269" s="34">
        <v>0.09</v>
      </c>
      <c r="E269" s="34">
        <v>32.979999999999997</v>
      </c>
      <c r="F269" s="34">
        <v>5.5</v>
      </c>
      <c r="G269" s="34" t="s">
        <v>14</v>
      </c>
      <c r="H269" s="34" t="s">
        <v>47</v>
      </c>
      <c r="I269" s="34" t="s">
        <v>16</v>
      </c>
      <c r="J269" s="34" t="s">
        <v>17</v>
      </c>
      <c r="K269" s="34" t="s">
        <v>49</v>
      </c>
      <c r="L269" s="34" t="s">
        <v>680</v>
      </c>
      <c r="M269" s="34">
        <v>0.75</v>
      </c>
      <c r="N269" s="34" t="s">
        <v>8</v>
      </c>
      <c r="O269" s="34" t="s">
        <v>9</v>
      </c>
      <c r="P269" s="34" t="s">
        <v>376</v>
      </c>
      <c r="Q269" s="34" t="s">
        <v>681</v>
      </c>
      <c r="R269" s="34">
        <v>37664</v>
      </c>
      <c r="S269" s="36">
        <v>42026</v>
      </c>
      <c r="T269" s="36">
        <v>42027</v>
      </c>
      <c r="U269" s="61">
        <v>-20.257999999999999</v>
      </c>
      <c r="V269" s="34">
        <v>2</v>
      </c>
      <c r="W269" s="34">
        <v>62.46</v>
      </c>
      <c r="X269" s="34">
        <v>89521</v>
      </c>
      <c r="Y269" s="34" t="s">
        <v>3215</v>
      </c>
      <c r="Z269" s="34">
        <v>755.93678007867038</v>
      </c>
    </row>
    <row r="270" spans="1:26" customFormat="1" x14ac:dyDescent="0.2">
      <c r="A270" s="34">
        <v>1438</v>
      </c>
      <c r="B270" s="34" t="s">
        <v>682</v>
      </c>
      <c r="C270" s="34" t="s">
        <v>1</v>
      </c>
      <c r="D270" s="34">
        <v>0.01</v>
      </c>
      <c r="E270" s="34">
        <v>80.98</v>
      </c>
      <c r="F270" s="34">
        <v>35</v>
      </c>
      <c r="G270" s="34" t="s">
        <v>14</v>
      </c>
      <c r="H270" s="34" t="s">
        <v>70</v>
      </c>
      <c r="I270" s="34" t="s">
        <v>24</v>
      </c>
      <c r="J270" s="34" t="s">
        <v>54</v>
      </c>
      <c r="K270" s="34" t="s">
        <v>40</v>
      </c>
      <c r="L270" s="34" t="s">
        <v>683</v>
      </c>
      <c r="M270" s="34">
        <v>0.83</v>
      </c>
      <c r="N270" s="34" t="s">
        <v>8</v>
      </c>
      <c r="O270" s="34" t="s">
        <v>87</v>
      </c>
      <c r="P270" s="34" t="s">
        <v>293</v>
      </c>
      <c r="Q270" s="34" t="s">
        <v>684</v>
      </c>
      <c r="R270" s="34">
        <v>44035</v>
      </c>
      <c r="S270" s="36">
        <v>42026</v>
      </c>
      <c r="T270" s="36">
        <v>42028</v>
      </c>
      <c r="U270" s="61">
        <v>-409.37360000000001</v>
      </c>
      <c r="V270" s="34">
        <v>3</v>
      </c>
      <c r="W270" s="34">
        <v>267.83</v>
      </c>
      <c r="X270" s="34">
        <v>90120</v>
      </c>
      <c r="Y270" s="34" t="s">
        <v>3218</v>
      </c>
      <c r="Z270" s="34">
        <v>1412.1482100283292</v>
      </c>
    </row>
    <row r="271" spans="1:26" customFormat="1" x14ac:dyDescent="0.2">
      <c r="A271" s="34">
        <v>1959</v>
      </c>
      <c r="B271" s="34" t="s">
        <v>685</v>
      </c>
      <c r="C271" s="34" t="s">
        <v>1</v>
      </c>
      <c r="D271" s="34">
        <v>0</v>
      </c>
      <c r="E271" s="34">
        <v>20.28</v>
      </c>
      <c r="F271" s="34">
        <v>14.39</v>
      </c>
      <c r="G271" s="34" t="s">
        <v>14</v>
      </c>
      <c r="H271" s="34" t="s">
        <v>70</v>
      </c>
      <c r="I271" s="34" t="s">
        <v>4</v>
      </c>
      <c r="J271" s="34" t="s">
        <v>102</v>
      </c>
      <c r="K271" s="34" t="s">
        <v>49</v>
      </c>
      <c r="L271" s="34" t="s">
        <v>686</v>
      </c>
      <c r="M271" s="34">
        <v>0.47</v>
      </c>
      <c r="N271" s="34" t="s">
        <v>8</v>
      </c>
      <c r="O271" s="34" t="s">
        <v>9</v>
      </c>
      <c r="P271" s="34" t="s">
        <v>99</v>
      </c>
      <c r="Q271" s="34" t="s">
        <v>104</v>
      </c>
      <c r="R271" s="34">
        <v>33916</v>
      </c>
      <c r="S271" s="36">
        <v>42026</v>
      </c>
      <c r="T271" s="36">
        <v>42026</v>
      </c>
      <c r="U271" s="61">
        <v>-66.247299999999996</v>
      </c>
      <c r="V271" s="34">
        <v>9</v>
      </c>
      <c r="W271" s="34">
        <v>206.04</v>
      </c>
      <c r="X271" s="34">
        <v>28225</v>
      </c>
      <c r="Y271" s="34" t="s">
        <v>3215</v>
      </c>
      <c r="Z271" s="34">
        <v>711.06990426002915</v>
      </c>
    </row>
    <row r="272" spans="1:26" customFormat="1" x14ac:dyDescent="0.2">
      <c r="A272" s="34">
        <v>1764</v>
      </c>
      <c r="B272" s="34" t="s">
        <v>687</v>
      </c>
      <c r="C272" s="34" t="s">
        <v>13</v>
      </c>
      <c r="D272" s="34">
        <v>0</v>
      </c>
      <c r="E272" s="34">
        <v>115.99</v>
      </c>
      <c r="F272" s="34">
        <v>5.92</v>
      </c>
      <c r="G272" s="34" t="s">
        <v>14</v>
      </c>
      <c r="H272" s="34" t="s">
        <v>15</v>
      </c>
      <c r="I272" s="34" t="s">
        <v>16</v>
      </c>
      <c r="J272" s="34" t="s">
        <v>111</v>
      </c>
      <c r="K272" s="34" t="s">
        <v>49</v>
      </c>
      <c r="L272" s="34" t="s">
        <v>688</v>
      </c>
      <c r="M272" s="34">
        <v>0.57999999999999996</v>
      </c>
      <c r="N272" s="34" t="s">
        <v>8</v>
      </c>
      <c r="O272" s="34" t="s">
        <v>9</v>
      </c>
      <c r="P272" s="34" t="s">
        <v>99</v>
      </c>
      <c r="Q272" s="34" t="s">
        <v>689</v>
      </c>
      <c r="R272" s="34">
        <v>34698</v>
      </c>
      <c r="S272" s="36">
        <v>42026</v>
      </c>
      <c r="T272" s="36">
        <v>42026</v>
      </c>
      <c r="U272" s="61">
        <v>-16.771999999999998</v>
      </c>
      <c r="V272" s="34">
        <v>11</v>
      </c>
      <c r="W272" s="34">
        <v>1160.42</v>
      </c>
      <c r="X272" s="34">
        <v>89775</v>
      </c>
      <c r="Y272" s="34" t="s">
        <v>3215</v>
      </c>
      <c r="Z272" s="34">
        <v>597.49966826690081</v>
      </c>
    </row>
    <row r="273" spans="1:26" customFormat="1" x14ac:dyDescent="0.2">
      <c r="A273" s="34">
        <v>2456</v>
      </c>
      <c r="B273" s="34" t="s">
        <v>690</v>
      </c>
      <c r="C273" s="34" t="s">
        <v>13</v>
      </c>
      <c r="D273" s="34">
        <v>7.0000000000000007E-2</v>
      </c>
      <c r="E273" s="34">
        <v>179.99</v>
      </c>
      <c r="F273" s="34">
        <v>19.989999999999998</v>
      </c>
      <c r="G273" s="34" t="s">
        <v>14</v>
      </c>
      <c r="H273" s="34" t="s">
        <v>47</v>
      </c>
      <c r="I273" s="34" t="s">
        <v>16</v>
      </c>
      <c r="J273" s="34" t="s">
        <v>17</v>
      </c>
      <c r="K273" s="34" t="s">
        <v>49</v>
      </c>
      <c r="L273" s="34" t="s">
        <v>691</v>
      </c>
      <c r="M273" s="34">
        <v>0.48</v>
      </c>
      <c r="N273" s="34" t="s">
        <v>8</v>
      </c>
      <c r="O273" s="34" t="s">
        <v>9</v>
      </c>
      <c r="P273" s="34" t="s">
        <v>140</v>
      </c>
      <c r="Q273" s="34" t="s">
        <v>692</v>
      </c>
      <c r="R273" s="34">
        <v>36608</v>
      </c>
      <c r="S273" s="36">
        <v>42026</v>
      </c>
      <c r="T273" s="36">
        <v>42027</v>
      </c>
      <c r="U273" s="61">
        <v>733.28219999999999</v>
      </c>
      <c r="V273" s="34">
        <v>7</v>
      </c>
      <c r="W273" s="34">
        <v>1188.6300000000001</v>
      </c>
      <c r="X273" s="34">
        <v>89218</v>
      </c>
      <c r="Y273" s="34" t="s">
        <v>3215</v>
      </c>
      <c r="Z273" s="34">
        <v>1884.9810335509128</v>
      </c>
    </row>
    <row r="274" spans="1:26" customFormat="1" x14ac:dyDescent="0.2">
      <c r="A274" s="34">
        <v>2456</v>
      </c>
      <c r="B274" s="34" t="s">
        <v>690</v>
      </c>
      <c r="C274" s="34" t="s">
        <v>13</v>
      </c>
      <c r="D274" s="34">
        <v>0.02</v>
      </c>
      <c r="E274" s="34">
        <v>92.23</v>
      </c>
      <c r="F274" s="34">
        <v>39.61</v>
      </c>
      <c r="G274" s="34" t="s">
        <v>63</v>
      </c>
      <c r="H274" s="34" t="s">
        <v>47</v>
      </c>
      <c r="I274" s="34" t="s">
        <v>4</v>
      </c>
      <c r="J274" s="34" t="s">
        <v>102</v>
      </c>
      <c r="K274" s="34" t="s">
        <v>120</v>
      </c>
      <c r="L274" s="34" t="s">
        <v>693</v>
      </c>
      <c r="M274" s="34">
        <v>0.67</v>
      </c>
      <c r="N274" s="34" t="s">
        <v>8</v>
      </c>
      <c r="O274" s="34" t="s">
        <v>9</v>
      </c>
      <c r="P274" s="34" t="s">
        <v>140</v>
      </c>
      <c r="Q274" s="34" t="s">
        <v>692</v>
      </c>
      <c r="R274" s="34">
        <v>36608</v>
      </c>
      <c r="S274" s="36">
        <v>42026</v>
      </c>
      <c r="T274" s="36">
        <v>42027</v>
      </c>
      <c r="U274" s="61">
        <v>-905.99040000000002</v>
      </c>
      <c r="V274" s="34">
        <v>11</v>
      </c>
      <c r="W274" s="34">
        <v>1009.93</v>
      </c>
      <c r="X274" s="34">
        <v>89218</v>
      </c>
      <c r="Y274" s="34" t="s">
        <v>3215</v>
      </c>
      <c r="Z274" s="34">
        <v>582.3911788575557</v>
      </c>
    </row>
    <row r="275" spans="1:26" customFormat="1" x14ac:dyDescent="0.2">
      <c r="A275" s="34">
        <v>2457</v>
      </c>
      <c r="B275" s="34" t="s">
        <v>694</v>
      </c>
      <c r="C275" s="34" t="s">
        <v>13</v>
      </c>
      <c r="D275" s="34">
        <v>0.02</v>
      </c>
      <c r="E275" s="34">
        <v>15.22</v>
      </c>
      <c r="F275" s="34">
        <v>9.73</v>
      </c>
      <c r="G275" s="34" t="s">
        <v>14</v>
      </c>
      <c r="H275" s="34" t="s">
        <v>47</v>
      </c>
      <c r="I275" s="34" t="s">
        <v>24</v>
      </c>
      <c r="J275" s="34" t="s">
        <v>48</v>
      </c>
      <c r="K275" s="34" t="s">
        <v>49</v>
      </c>
      <c r="L275" s="34" t="s">
        <v>695</v>
      </c>
      <c r="M275" s="34">
        <v>0.36</v>
      </c>
      <c r="N275" s="34" t="s">
        <v>8</v>
      </c>
      <c r="O275" s="34" t="s">
        <v>28</v>
      </c>
      <c r="P275" s="34" t="s">
        <v>60</v>
      </c>
      <c r="Q275" s="34" t="s">
        <v>696</v>
      </c>
      <c r="R275" s="34">
        <v>55014</v>
      </c>
      <c r="S275" s="36">
        <v>42026</v>
      </c>
      <c r="T275" s="36">
        <v>42026</v>
      </c>
      <c r="U275" s="61">
        <v>-21.63242</v>
      </c>
      <c r="V275" s="34">
        <v>9</v>
      </c>
      <c r="W275" s="34">
        <v>140.69999999999999</v>
      </c>
      <c r="X275" s="34">
        <v>89218</v>
      </c>
      <c r="Y275" s="34" t="s">
        <v>3216</v>
      </c>
      <c r="Z275" s="34">
        <v>245.39590219157134</v>
      </c>
    </row>
    <row r="276" spans="1:26" customFormat="1" x14ac:dyDescent="0.2">
      <c r="A276" s="34">
        <v>2209</v>
      </c>
      <c r="B276" s="34" t="s">
        <v>697</v>
      </c>
      <c r="C276" s="34" t="s">
        <v>23</v>
      </c>
      <c r="D276" s="34">
        <v>0.06</v>
      </c>
      <c r="E276" s="34">
        <v>6.98</v>
      </c>
      <c r="F276" s="34">
        <v>1.6</v>
      </c>
      <c r="G276" s="34" t="s">
        <v>14</v>
      </c>
      <c r="H276" s="34" t="s">
        <v>47</v>
      </c>
      <c r="I276" s="34" t="s">
        <v>24</v>
      </c>
      <c r="J276" s="34" t="s">
        <v>64</v>
      </c>
      <c r="K276" s="34" t="s">
        <v>26</v>
      </c>
      <c r="L276" s="34" t="s">
        <v>698</v>
      </c>
      <c r="M276" s="34">
        <v>0.38</v>
      </c>
      <c r="N276" s="34" t="s">
        <v>8</v>
      </c>
      <c r="O276" s="34" t="s">
        <v>9</v>
      </c>
      <c r="P276" s="34" t="s">
        <v>51</v>
      </c>
      <c r="Q276" s="34" t="s">
        <v>436</v>
      </c>
      <c r="R276" s="34">
        <v>30337</v>
      </c>
      <c r="S276" s="36">
        <v>42026</v>
      </c>
      <c r="T276" s="36">
        <v>42033</v>
      </c>
      <c r="U276" s="61">
        <v>-98.055999999999997</v>
      </c>
      <c r="V276" s="34">
        <v>12</v>
      </c>
      <c r="W276" s="34">
        <v>83.93</v>
      </c>
      <c r="X276" s="34">
        <v>88030</v>
      </c>
      <c r="Y276" s="34" t="s">
        <v>3215</v>
      </c>
      <c r="Z276" s="34">
        <v>-10.942145325588474</v>
      </c>
    </row>
    <row r="277" spans="1:26" customFormat="1" x14ac:dyDescent="0.2">
      <c r="A277" s="34">
        <v>2896</v>
      </c>
      <c r="B277" s="34" t="s">
        <v>699</v>
      </c>
      <c r="C277" s="34" t="s">
        <v>23</v>
      </c>
      <c r="D277" s="34">
        <v>0.02</v>
      </c>
      <c r="E277" s="34">
        <v>880.98</v>
      </c>
      <c r="F277" s="34">
        <v>44.55</v>
      </c>
      <c r="G277" s="34" t="s">
        <v>2</v>
      </c>
      <c r="H277" s="34" t="s">
        <v>47</v>
      </c>
      <c r="I277" s="34" t="s">
        <v>4</v>
      </c>
      <c r="J277" s="34" t="s">
        <v>93</v>
      </c>
      <c r="K277" s="34" t="s">
        <v>6</v>
      </c>
      <c r="L277" s="34" t="s">
        <v>214</v>
      </c>
      <c r="M277" s="34">
        <v>0.62</v>
      </c>
      <c r="N277" s="34" t="s">
        <v>8</v>
      </c>
      <c r="O277" s="34" t="s">
        <v>28</v>
      </c>
      <c r="P277" s="34" t="s">
        <v>60</v>
      </c>
      <c r="Q277" s="34" t="s">
        <v>700</v>
      </c>
      <c r="R277" s="34">
        <v>56001</v>
      </c>
      <c r="S277" s="36">
        <v>42026</v>
      </c>
      <c r="T277" s="36">
        <v>42030</v>
      </c>
      <c r="U277" s="61">
        <v>4861.0637999999999</v>
      </c>
      <c r="V277" s="34">
        <v>8</v>
      </c>
      <c r="W277" s="34">
        <v>7045.02</v>
      </c>
      <c r="X277" s="34">
        <v>86925</v>
      </c>
      <c r="Y277" s="34" t="s">
        <v>3216</v>
      </c>
      <c r="Z277" s="34">
        <v>9415.1795060652566</v>
      </c>
    </row>
    <row r="278" spans="1:26" customFormat="1" x14ac:dyDescent="0.2">
      <c r="A278" s="34">
        <v>2422</v>
      </c>
      <c r="B278" s="34" t="s">
        <v>701</v>
      </c>
      <c r="C278" s="34" t="s">
        <v>92</v>
      </c>
      <c r="D278" s="34">
        <v>0.09</v>
      </c>
      <c r="E278" s="34">
        <v>3.89</v>
      </c>
      <c r="F278" s="34">
        <v>7.01</v>
      </c>
      <c r="G278" s="34" t="s">
        <v>63</v>
      </c>
      <c r="H278" s="34" t="s">
        <v>47</v>
      </c>
      <c r="I278" s="34" t="s">
        <v>24</v>
      </c>
      <c r="J278" s="34" t="s">
        <v>48</v>
      </c>
      <c r="K278" s="34" t="s">
        <v>49</v>
      </c>
      <c r="L278" s="34" t="s">
        <v>702</v>
      </c>
      <c r="M278" s="34">
        <v>0.37</v>
      </c>
      <c r="N278" s="34" t="s">
        <v>8</v>
      </c>
      <c r="O278" s="34" t="s">
        <v>28</v>
      </c>
      <c r="P278" s="34" t="s">
        <v>163</v>
      </c>
      <c r="Q278" s="34" t="s">
        <v>703</v>
      </c>
      <c r="R278" s="34">
        <v>77340</v>
      </c>
      <c r="S278" s="36">
        <v>42026</v>
      </c>
      <c r="T278" s="36">
        <v>42028</v>
      </c>
      <c r="U278" s="61">
        <v>-154.30699999999999</v>
      </c>
      <c r="V278" s="34">
        <v>10</v>
      </c>
      <c r="W278" s="34">
        <v>42.56</v>
      </c>
      <c r="X278" s="34">
        <v>89055</v>
      </c>
      <c r="Y278" s="34" t="s">
        <v>3216</v>
      </c>
      <c r="Z278" s="34">
        <v>-106.05536946357122</v>
      </c>
    </row>
    <row r="279" spans="1:26" customFormat="1" x14ac:dyDescent="0.2">
      <c r="A279" s="34">
        <v>2873</v>
      </c>
      <c r="B279" s="34" t="s">
        <v>704</v>
      </c>
      <c r="C279" s="34" t="s">
        <v>92</v>
      </c>
      <c r="D279" s="34">
        <v>7.0000000000000007E-2</v>
      </c>
      <c r="E279" s="34">
        <v>2.89</v>
      </c>
      <c r="F279" s="34">
        <v>0.5</v>
      </c>
      <c r="G279" s="34" t="s">
        <v>14</v>
      </c>
      <c r="H279" s="34" t="s">
        <v>3</v>
      </c>
      <c r="I279" s="34" t="s">
        <v>24</v>
      </c>
      <c r="J279" s="34" t="s">
        <v>128</v>
      </c>
      <c r="K279" s="34" t="s">
        <v>49</v>
      </c>
      <c r="L279" s="34" t="s">
        <v>705</v>
      </c>
      <c r="M279" s="34">
        <v>0.38</v>
      </c>
      <c r="N279" s="34" t="s">
        <v>8</v>
      </c>
      <c r="O279" s="34" t="s">
        <v>9</v>
      </c>
      <c r="P279" s="34" t="s">
        <v>99</v>
      </c>
      <c r="Q279" s="34" t="s">
        <v>706</v>
      </c>
      <c r="R279" s="34">
        <v>33012</v>
      </c>
      <c r="S279" s="36">
        <v>42026</v>
      </c>
      <c r="T279" s="36">
        <v>42028</v>
      </c>
      <c r="U279" s="61">
        <v>441.59399999999999</v>
      </c>
      <c r="V279" s="34">
        <v>12</v>
      </c>
      <c r="W279" s="34">
        <v>33.020000000000003</v>
      </c>
      <c r="X279" s="34">
        <v>89872</v>
      </c>
      <c r="Y279" s="34" t="s">
        <v>3215</v>
      </c>
      <c r="Z279" s="34">
        <v>385.36605988794844</v>
      </c>
    </row>
    <row r="280" spans="1:26" customFormat="1" x14ac:dyDescent="0.2">
      <c r="A280" s="34">
        <v>2873</v>
      </c>
      <c r="B280" s="34" t="s">
        <v>704</v>
      </c>
      <c r="C280" s="34" t="s">
        <v>92</v>
      </c>
      <c r="D280" s="34">
        <v>0</v>
      </c>
      <c r="E280" s="34">
        <v>217.85</v>
      </c>
      <c r="F280" s="34">
        <v>29.1</v>
      </c>
      <c r="G280" s="34" t="s">
        <v>2</v>
      </c>
      <c r="H280" s="34" t="s">
        <v>3</v>
      </c>
      <c r="I280" s="34" t="s">
        <v>4</v>
      </c>
      <c r="J280" s="34" t="s">
        <v>5</v>
      </c>
      <c r="K280" s="34" t="s">
        <v>6</v>
      </c>
      <c r="L280" s="34" t="s">
        <v>707</v>
      </c>
      <c r="M280" s="34">
        <v>0.68</v>
      </c>
      <c r="N280" s="34" t="s">
        <v>8</v>
      </c>
      <c r="O280" s="34" t="s">
        <v>9</v>
      </c>
      <c r="P280" s="34" t="s">
        <v>99</v>
      </c>
      <c r="Q280" s="34" t="s">
        <v>706</v>
      </c>
      <c r="R280" s="34">
        <v>33012</v>
      </c>
      <c r="S280" s="36">
        <v>42026</v>
      </c>
      <c r="T280" s="36">
        <v>42027</v>
      </c>
      <c r="U280" s="61">
        <v>394.17</v>
      </c>
      <c r="V280" s="34">
        <v>10</v>
      </c>
      <c r="W280" s="34">
        <v>2273.1</v>
      </c>
      <c r="X280" s="34">
        <v>89872</v>
      </c>
      <c r="Y280" s="34" t="s">
        <v>3215</v>
      </c>
      <c r="Z280" s="34">
        <v>2292.8416303106505</v>
      </c>
    </row>
    <row r="281" spans="1:26" customFormat="1" x14ac:dyDescent="0.2">
      <c r="A281" s="34">
        <v>3350</v>
      </c>
      <c r="B281" s="34" t="s">
        <v>708</v>
      </c>
      <c r="C281" s="34" t="s">
        <v>92</v>
      </c>
      <c r="D281" s="34">
        <v>0.01</v>
      </c>
      <c r="E281" s="34">
        <v>73.98</v>
      </c>
      <c r="F281" s="34">
        <v>12.14</v>
      </c>
      <c r="G281" s="34" t="s">
        <v>14</v>
      </c>
      <c r="H281" s="34" t="s">
        <v>3</v>
      </c>
      <c r="I281" s="34" t="s">
        <v>16</v>
      </c>
      <c r="J281" s="34" t="s">
        <v>17</v>
      </c>
      <c r="K281" s="34" t="s">
        <v>49</v>
      </c>
      <c r="L281" s="34" t="s">
        <v>709</v>
      </c>
      <c r="M281" s="34">
        <v>0.67</v>
      </c>
      <c r="N281" s="34" t="s">
        <v>8</v>
      </c>
      <c r="O281" s="34" t="s">
        <v>35</v>
      </c>
      <c r="P281" s="34" t="s">
        <v>42</v>
      </c>
      <c r="Q281" s="34" t="s">
        <v>710</v>
      </c>
      <c r="R281" s="34">
        <v>98444</v>
      </c>
      <c r="S281" s="36">
        <v>42027</v>
      </c>
      <c r="T281" s="36">
        <v>42029</v>
      </c>
      <c r="U281" s="61">
        <v>-29.0656</v>
      </c>
      <c r="V281" s="34">
        <v>5</v>
      </c>
      <c r="W281" s="34">
        <v>384.22</v>
      </c>
      <c r="X281" s="34">
        <v>91296</v>
      </c>
      <c r="Y281" s="34" t="s">
        <v>3217</v>
      </c>
      <c r="Z281" s="34">
        <v>728.55160814320118</v>
      </c>
    </row>
    <row r="282" spans="1:26" customFormat="1" x14ac:dyDescent="0.2">
      <c r="A282" s="34">
        <v>1692</v>
      </c>
      <c r="B282" s="34" t="s">
        <v>711</v>
      </c>
      <c r="C282" s="34" t="s">
        <v>46</v>
      </c>
      <c r="D282" s="34">
        <v>0</v>
      </c>
      <c r="E282" s="34">
        <v>6.84</v>
      </c>
      <c r="F282" s="34">
        <v>8.3699999999999992</v>
      </c>
      <c r="G282" s="34" t="s">
        <v>14</v>
      </c>
      <c r="H282" s="34" t="s">
        <v>15</v>
      </c>
      <c r="I282" s="34" t="s">
        <v>24</v>
      </c>
      <c r="J282" s="34" t="s">
        <v>544</v>
      </c>
      <c r="K282" s="34" t="s">
        <v>18</v>
      </c>
      <c r="L282" s="34" t="s">
        <v>712</v>
      </c>
      <c r="M282" s="34">
        <v>0.57999999999999996</v>
      </c>
      <c r="N282" s="34" t="s">
        <v>8</v>
      </c>
      <c r="O282" s="34" t="s">
        <v>28</v>
      </c>
      <c r="P282" s="34" t="s">
        <v>513</v>
      </c>
      <c r="Q282" s="34" t="s">
        <v>713</v>
      </c>
      <c r="R282" s="34">
        <v>67114</v>
      </c>
      <c r="S282" s="36">
        <v>42027</v>
      </c>
      <c r="T282" s="36">
        <v>42028</v>
      </c>
      <c r="U282" s="61">
        <v>-123.1816</v>
      </c>
      <c r="V282" s="34">
        <v>5</v>
      </c>
      <c r="W282" s="34">
        <v>37.89</v>
      </c>
      <c r="X282" s="34">
        <v>90189</v>
      </c>
      <c r="Y282" s="34" t="s">
        <v>3216</v>
      </c>
      <c r="Z282" s="34">
        <v>417.7814527726967</v>
      </c>
    </row>
    <row r="283" spans="1:26" customFormat="1" x14ac:dyDescent="0.2">
      <c r="A283" s="34">
        <v>1693</v>
      </c>
      <c r="B283" s="34" t="s">
        <v>714</v>
      </c>
      <c r="C283" s="34" t="s">
        <v>46</v>
      </c>
      <c r="D283" s="34">
        <v>7.0000000000000007E-2</v>
      </c>
      <c r="E283" s="34">
        <v>30.98</v>
      </c>
      <c r="F283" s="34">
        <v>5.76</v>
      </c>
      <c r="G283" s="34" t="s">
        <v>14</v>
      </c>
      <c r="H283" s="34" t="s">
        <v>15</v>
      </c>
      <c r="I283" s="34" t="s">
        <v>24</v>
      </c>
      <c r="J283" s="34" t="s">
        <v>64</v>
      </c>
      <c r="K283" s="34" t="s">
        <v>49</v>
      </c>
      <c r="L283" s="34" t="s">
        <v>715</v>
      </c>
      <c r="M283" s="34">
        <v>0.4</v>
      </c>
      <c r="N283" s="34" t="s">
        <v>8</v>
      </c>
      <c r="O283" s="34" t="s">
        <v>9</v>
      </c>
      <c r="P283" s="34" t="s">
        <v>218</v>
      </c>
      <c r="Q283" s="34" t="s">
        <v>716</v>
      </c>
      <c r="R283" s="34">
        <v>20190</v>
      </c>
      <c r="S283" s="36">
        <v>42027</v>
      </c>
      <c r="T283" s="36">
        <v>42029</v>
      </c>
      <c r="U283" s="61">
        <v>-28.797999999999998</v>
      </c>
      <c r="V283" s="34">
        <v>11</v>
      </c>
      <c r="W283" s="34">
        <v>343.79</v>
      </c>
      <c r="X283" s="34">
        <v>90189</v>
      </c>
      <c r="Y283" s="34" t="s">
        <v>3215</v>
      </c>
      <c r="Z283" s="34">
        <v>322.05703614789456</v>
      </c>
    </row>
    <row r="284" spans="1:26" customFormat="1" x14ac:dyDescent="0.2">
      <c r="A284" s="34">
        <v>604</v>
      </c>
      <c r="B284" s="34" t="s">
        <v>717</v>
      </c>
      <c r="C284" s="34" t="s">
        <v>1</v>
      </c>
      <c r="D284" s="34">
        <v>0.03</v>
      </c>
      <c r="E284" s="34">
        <v>1.88</v>
      </c>
      <c r="F284" s="34">
        <v>1.49</v>
      </c>
      <c r="G284" s="34" t="s">
        <v>14</v>
      </c>
      <c r="H284" s="34" t="s">
        <v>47</v>
      </c>
      <c r="I284" s="34" t="s">
        <v>24</v>
      </c>
      <c r="J284" s="34" t="s">
        <v>48</v>
      </c>
      <c r="K284" s="34" t="s">
        <v>49</v>
      </c>
      <c r="L284" s="34" t="s">
        <v>589</v>
      </c>
      <c r="M284" s="34">
        <v>0.37</v>
      </c>
      <c r="N284" s="34" t="s">
        <v>8</v>
      </c>
      <c r="O284" s="34" t="s">
        <v>35</v>
      </c>
      <c r="P284" s="34" t="s">
        <v>66</v>
      </c>
      <c r="Q284" s="34" t="s">
        <v>76</v>
      </c>
      <c r="R284" s="34">
        <v>90045</v>
      </c>
      <c r="S284" s="36">
        <v>42028</v>
      </c>
      <c r="T284" s="36">
        <v>42029</v>
      </c>
      <c r="U284" s="61">
        <v>-15.099500000000001</v>
      </c>
      <c r="V284" s="34">
        <v>52</v>
      </c>
      <c r="W284" s="34">
        <v>102.32</v>
      </c>
      <c r="X284" s="34">
        <v>34882</v>
      </c>
      <c r="Y284" s="34" t="s">
        <v>3217</v>
      </c>
      <c r="Z284" s="34">
        <v>276.74414793979605</v>
      </c>
    </row>
    <row r="285" spans="1:26" customFormat="1" x14ac:dyDescent="0.2">
      <c r="A285" s="34">
        <v>830</v>
      </c>
      <c r="B285" s="34" t="s">
        <v>718</v>
      </c>
      <c r="C285" s="34" t="s">
        <v>13</v>
      </c>
      <c r="D285" s="34">
        <v>0.01</v>
      </c>
      <c r="E285" s="34">
        <v>14.42</v>
      </c>
      <c r="F285" s="34">
        <v>6.75</v>
      </c>
      <c r="G285" s="34" t="s">
        <v>14</v>
      </c>
      <c r="H285" s="34" t="s">
        <v>70</v>
      </c>
      <c r="I285" s="34" t="s">
        <v>24</v>
      </c>
      <c r="J285" s="34" t="s">
        <v>71</v>
      </c>
      <c r="K285" s="34" t="s">
        <v>120</v>
      </c>
      <c r="L285" s="34" t="s">
        <v>385</v>
      </c>
      <c r="M285" s="34">
        <v>0.52</v>
      </c>
      <c r="N285" s="34" t="s">
        <v>8</v>
      </c>
      <c r="O285" s="34" t="s">
        <v>35</v>
      </c>
      <c r="P285" s="34" t="s">
        <v>36</v>
      </c>
      <c r="Q285" s="34" t="s">
        <v>719</v>
      </c>
      <c r="R285" s="34">
        <v>80033</v>
      </c>
      <c r="S285" s="36">
        <v>42028</v>
      </c>
      <c r="T285" s="36">
        <v>42028</v>
      </c>
      <c r="U285" s="61">
        <v>-13.826000000000001</v>
      </c>
      <c r="V285" s="34">
        <v>6</v>
      </c>
      <c r="W285" s="34">
        <v>89.91</v>
      </c>
      <c r="X285" s="34">
        <v>90270</v>
      </c>
      <c r="Y285" s="34" t="s">
        <v>3217</v>
      </c>
      <c r="Z285" s="34">
        <v>277.67677855397937</v>
      </c>
    </row>
    <row r="286" spans="1:26" customFormat="1" x14ac:dyDescent="0.2">
      <c r="A286" s="34">
        <v>997</v>
      </c>
      <c r="B286" s="34" t="s">
        <v>720</v>
      </c>
      <c r="C286" s="34" t="s">
        <v>23</v>
      </c>
      <c r="D286" s="34">
        <v>0.08</v>
      </c>
      <c r="E286" s="34">
        <v>67.84</v>
      </c>
      <c r="F286" s="34">
        <v>0.99</v>
      </c>
      <c r="G286" s="34" t="s">
        <v>14</v>
      </c>
      <c r="H286" s="34" t="s">
        <v>3</v>
      </c>
      <c r="I286" s="34" t="s">
        <v>24</v>
      </c>
      <c r="J286" s="34" t="s">
        <v>71</v>
      </c>
      <c r="K286" s="34" t="s">
        <v>49</v>
      </c>
      <c r="L286" s="34" t="s">
        <v>721</v>
      </c>
      <c r="M286" s="34">
        <v>0.57999999999999996</v>
      </c>
      <c r="N286" s="34" t="s">
        <v>8</v>
      </c>
      <c r="O286" s="34" t="s">
        <v>87</v>
      </c>
      <c r="P286" s="34" t="s">
        <v>373</v>
      </c>
      <c r="Q286" s="34" t="s">
        <v>374</v>
      </c>
      <c r="R286" s="34">
        <v>7002</v>
      </c>
      <c r="S286" s="36">
        <v>42028</v>
      </c>
      <c r="T286" s="36">
        <v>42033</v>
      </c>
      <c r="U286" s="61">
        <v>-23.634399999999999</v>
      </c>
      <c r="V286" s="34">
        <v>1</v>
      </c>
      <c r="W286" s="34">
        <v>63.66</v>
      </c>
      <c r="X286" s="34">
        <v>89431</v>
      </c>
      <c r="Y286" s="34" t="s">
        <v>3218</v>
      </c>
      <c r="Z286" s="34">
        <v>352.6368353481343</v>
      </c>
    </row>
    <row r="287" spans="1:26" customFormat="1" x14ac:dyDescent="0.2">
      <c r="A287" s="34">
        <v>1281</v>
      </c>
      <c r="B287" s="34" t="s">
        <v>722</v>
      </c>
      <c r="C287" s="34" t="s">
        <v>23</v>
      </c>
      <c r="D287" s="34">
        <v>0.03</v>
      </c>
      <c r="E287" s="34">
        <v>199.99</v>
      </c>
      <c r="F287" s="34">
        <v>24.49</v>
      </c>
      <c r="G287" s="34" t="s">
        <v>63</v>
      </c>
      <c r="H287" s="34" t="s">
        <v>3</v>
      </c>
      <c r="I287" s="34" t="s">
        <v>16</v>
      </c>
      <c r="J287" s="34" t="s">
        <v>39</v>
      </c>
      <c r="K287" s="34" t="s">
        <v>40</v>
      </c>
      <c r="L287" s="34" t="s">
        <v>723</v>
      </c>
      <c r="M287" s="34">
        <v>0.46</v>
      </c>
      <c r="N287" s="34" t="s">
        <v>8</v>
      </c>
      <c r="O287" s="34" t="s">
        <v>28</v>
      </c>
      <c r="P287" s="34" t="s">
        <v>29</v>
      </c>
      <c r="Q287" s="34" t="s">
        <v>724</v>
      </c>
      <c r="R287" s="34">
        <v>47591</v>
      </c>
      <c r="S287" s="36">
        <v>42028</v>
      </c>
      <c r="T287" s="36">
        <v>42030</v>
      </c>
      <c r="U287" s="61">
        <v>727.73609999999996</v>
      </c>
      <c r="V287" s="34">
        <v>5</v>
      </c>
      <c r="W287" s="34">
        <v>1054.69</v>
      </c>
      <c r="X287" s="34">
        <v>89112</v>
      </c>
      <c r="Y287" s="34" t="s">
        <v>3216</v>
      </c>
      <c r="Z287" s="34">
        <v>2036.7173150631754</v>
      </c>
    </row>
    <row r="288" spans="1:26" customFormat="1" x14ac:dyDescent="0.2">
      <c r="A288" s="34">
        <v>1282</v>
      </c>
      <c r="B288" s="34" t="s">
        <v>725</v>
      </c>
      <c r="C288" s="34" t="s">
        <v>23</v>
      </c>
      <c r="D288" s="34">
        <v>0.03</v>
      </c>
      <c r="E288" s="34">
        <v>199.99</v>
      </c>
      <c r="F288" s="34">
        <v>24.49</v>
      </c>
      <c r="G288" s="34" t="s">
        <v>63</v>
      </c>
      <c r="H288" s="34" t="s">
        <v>3</v>
      </c>
      <c r="I288" s="34" t="s">
        <v>16</v>
      </c>
      <c r="J288" s="34" t="s">
        <v>39</v>
      </c>
      <c r="K288" s="34" t="s">
        <v>40</v>
      </c>
      <c r="L288" s="34" t="s">
        <v>723</v>
      </c>
      <c r="M288" s="34">
        <v>0.46</v>
      </c>
      <c r="N288" s="34" t="s">
        <v>8</v>
      </c>
      <c r="O288" s="34" t="s">
        <v>87</v>
      </c>
      <c r="P288" s="34" t="s">
        <v>296</v>
      </c>
      <c r="Q288" s="34" t="s">
        <v>297</v>
      </c>
      <c r="R288" s="34">
        <v>19134</v>
      </c>
      <c r="S288" s="36">
        <v>42028</v>
      </c>
      <c r="T288" s="36">
        <v>42030</v>
      </c>
      <c r="U288" s="61">
        <v>393.42</v>
      </c>
      <c r="V288" s="34">
        <v>21</v>
      </c>
      <c r="W288" s="34">
        <v>4429.6899999999996</v>
      </c>
      <c r="X288" s="34">
        <v>29319</v>
      </c>
      <c r="Y288" s="34" t="s">
        <v>3218</v>
      </c>
      <c r="Z288" s="34">
        <v>1694.3690292566207</v>
      </c>
    </row>
    <row r="289" spans="1:26" customFormat="1" x14ac:dyDescent="0.2">
      <c r="A289" s="34">
        <v>1690</v>
      </c>
      <c r="B289" s="34" t="s">
        <v>726</v>
      </c>
      <c r="C289" s="34" t="s">
        <v>23</v>
      </c>
      <c r="D289" s="34">
        <v>0.05</v>
      </c>
      <c r="E289" s="34">
        <v>115.99</v>
      </c>
      <c r="F289" s="34">
        <v>5.26</v>
      </c>
      <c r="G289" s="34" t="s">
        <v>14</v>
      </c>
      <c r="H289" s="34" t="s">
        <v>70</v>
      </c>
      <c r="I289" s="34" t="s">
        <v>16</v>
      </c>
      <c r="J289" s="34" t="s">
        <v>111</v>
      </c>
      <c r="K289" s="34" t="s">
        <v>49</v>
      </c>
      <c r="L289" s="34" t="s">
        <v>727</v>
      </c>
      <c r="M289" s="34">
        <v>0.56999999999999995</v>
      </c>
      <c r="N289" s="34" t="s">
        <v>8</v>
      </c>
      <c r="O289" s="34" t="s">
        <v>87</v>
      </c>
      <c r="P289" s="34" t="s">
        <v>296</v>
      </c>
      <c r="Q289" s="34" t="s">
        <v>728</v>
      </c>
      <c r="R289" s="34">
        <v>17112</v>
      </c>
      <c r="S289" s="36">
        <v>42028</v>
      </c>
      <c r="T289" s="36">
        <v>42032</v>
      </c>
      <c r="U289" s="61">
        <v>616.53570000000002</v>
      </c>
      <c r="V289" s="34">
        <v>9</v>
      </c>
      <c r="W289" s="34">
        <v>893.53</v>
      </c>
      <c r="X289" s="34">
        <v>91076</v>
      </c>
      <c r="Y289" s="34" t="s">
        <v>3218</v>
      </c>
      <c r="Z289" s="34">
        <v>1297.6198177355582</v>
      </c>
    </row>
    <row r="290" spans="1:26" customFormat="1" x14ac:dyDescent="0.2">
      <c r="A290" s="34">
        <v>2613</v>
      </c>
      <c r="B290" s="34" t="s">
        <v>729</v>
      </c>
      <c r="C290" s="34" t="s">
        <v>23</v>
      </c>
      <c r="D290" s="34">
        <v>0.02</v>
      </c>
      <c r="E290" s="34">
        <v>50.98</v>
      </c>
      <c r="F290" s="34">
        <v>13.66</v>
      </c>
      <c r="G290" s="34" t="s">
        <v>63</v>
      </c>
      <c r="H290" s="34" t="s">
        <v>70</v>
      </c>
      <c r="I290" s="34" t="s">
        <v>24</v>
      </c>
      <c r="J290" s="34" t="s">
        <v>71</v>
      </c>
      <c r="K290" s="34" t="s">
        <v>49</v>
      </c>
      <c r="L290" s="34" t="s">
        <v>730</v>
      </c>
      <c r="M290" s="34">
        <v>0.57999999999999996</v>
      </c>
      <c r="N290" s="34" t="s">
        <v>8</v>
      </c>
      <c r="O290" s="34" t="s">
        <v>87</v>
      </c>
      <c r="P290" s="34" t="s">
        <v>373</v>
      </c>
      <c r="Q290" s="34" t="s">
        <v>731</v>
      </c>
      <c r="R290" s="34">
        <v>8863</v>
      </c>
      <c r="S290" s="36">
        <v>42028</v>
      </c>
      <c r="T290" s="36">
        <v>42028</v>
      </c>
      <c r="U290" s="61">
        <v>-25.76</v>
      </c>
      <c r="V290" s="34">
        <v>1</v>
      </c>
      <c r="W290" s="34">
        <v>68.45</v>
      </c>
      <c r="X290" s="34">
        <v>86119</v>
      </c>
      <c r="Y290" s="34" t="s">
        <v>3218</v>
      </c>
      <c r="Z290" s="34">
        <v>614.29637262724987</v>
      </c>
    </row>
    <row r="291" spans="1:26" customFormat="1" x14ac:dyDescent="0.2">
      <c r="A291" s="34">
        <v>3089</v>
      </c>
      <c r="B291" s="34" t="s">
        <v>732</v>
      </c>
      <c r="C291" s="34" t="s">
        <v>23</v>
      </c>
      <c r="D291" s="34">
        <v>7.0000000000000007E-2</v>
      </c>
      <c r="E291" s="34">
        <v>49.43</v>
      </c>
      <c r="F291" s="34">
        <v>19.989999999999998</v>
      </c>
      <c r="G291" s="34" t="s">
        <v>14</v>
      </c>
      <c r="H291" s="34" t="s">
        <v>70</v>
      </c>
      <c r="I291" s="34" t="s">
        <v>24</v>
      </c>
      <c r="J291" s="34" t="s">
        <v>71</v>
      </c>
      <c r="K291" s="34" t="s">
        <v>49</v>
      </c>
      <c r="L291" s="34" t="s">
        <v>733</v>
      </c>
      <c r="M291" s="34">
        <v>0.56999999999999995</v>
      </c>
      <c r="N291" s="34" t="s">
        <v>8</v>
      </c>
      <c r="O291" s="34" t="s">
        <v>28</v>
      </c>
      <c r="P291" s="34" t="s">
        <v>513</v>
      </c>
      <c r="Q291" s="34" t="s">
        <v>734</v>
      </c>
      <c r="R291" s="34">
        <v>66209</v>
      </c>
      <c r="S291" s="36">
        <v>42028</v>
      </c>
      <c r="T291" s="36">
        <v>42033</v>
      </c>
      <c r="U291" s="61">
        <v>-122.77</v>
      </c>
      <c r="V291" s="34">
        <v>6</v>
      </c>
      <c r="W291" s="34">
        <v>281.82</v>
      </c>
      <c r="X291" s="34">
        <v>91219</v>
      </c>
      <c r="Y291" s="34" t="s">
        <v>3216</v>
      </c>
      <c r="Z291" s="34">
        <v>725.91837124937729</v>
      </c>
    </row>
    <row r="292" spans="1:26" customFormat="1" x14ac:dyDescent="0.2">
      <c r="A292" s="34">
        <v>2283</v>
      </c>
      <c r="B292" s="34" t="s">
        <v>735</v>
      </c>
      <c r="C292" s="34" t="s">
        <v>92</v>
      </c>
      <c r="D292" s="34">
        <v>0.01</v>
      </c>
      <c r="E292" s="34">
        <v>11.7</v>
      </c>
      <c r="F292" s="34">
        <v>6.96</v>
      </c>
      <c r="G292" s="34" t="s">
        <v>14</v>
      </c>
      <c r="H292" s="34" t="s">
        <v>47</v>
      </c>
      <c r="I292" s="34" t="s">
        <v>24</v>
      </c>
      <c r="J292" s="34" t="s">
        <v>71</v>
      </c>
      <c r="K292" s="34" t="s">
        <v>120</v>
      </c>
      <c r="L292" s="34" t="s">
        <v>736</v>
      </c>
      <c r="M292" s="34">
        <v>0.5</v>
      </c>
      <c r="N292" s="34" t="s">
        <v>8</v>
      </c>
      <c r="O292" s="34" t="s">
        <v>28</v>
      </c>
      <c r="P292" s="34" t="s">
        <v>333</v>
      </c>
      <c r="Q292" s="34" t="s">
        <v>737</v>
      </c>
      <c r="R292" s="34">
        <v>53132</v>
      </c>
      <c r="S292" s="36">
        <v>42028</v>
      </c>
      <c r="T292" s="36">
        <v>42030</v>
      </c>
      <c r="U292" s="61">
        <v>-28.954000000000001</v>
      </c>
      <c r="V292" s="34">
        <v>6</v>
      </c>
      <c r="W292" s="34">
        <v>76.87</v>
      </c>
      <c r="X292" s="34">
        <v>85947</v>
      </c>
      <c r="Y292" s="34" t="s">
        <v>3216</v>
      </c>
      <c r="Z292" s="34">
        <v>288.53436184568341</v>
      </c>
    </row>
    <row r="293" spans="1:26" customFormat="1" x14ac:dyDescent="0.2">
      <c r="A293" s="34">
        <v>275</v>
      </c>
      <c r="B293" s="34" t="s">
        <v>738</v>
      </c>
      <c r="C293" s="34" t="s">
        <v>46</v>
      </c>
      <c r="D293" s="34">
        <v>0.09</v>
      </c>
      <c r="E293" s="34">
        <v>15.28</v>
      </c>
      <c r="F293" s="34">
        <v>10.91</v>
      </c>
      <c r="G293" s="34" t="s">
        <v>14</v>
      </c>
      <c r="H293" s="34" t="s">
        <v>70</v>
      </c>
      <c r="I293" s="34" t="s">
        <v>24</v>
      </c>
      <c r="J293" s="34" t="s">
        <v>48</v>
      </c>
      <c r="K293" s="34" t="s">
        <v>49</v>
      </c>
      <c r="L293" s="34" t="s">
        <v>739</v>
      </c>
      <c r="M293" s="34">
        <v>0.36</v>
      </c>
      <c r="N293" s="34" t="s">
        <v>8</v>
      </c>
      <c r="O293" s="34" t="s">
        <v>87</v>
      </c>
      <c r="P293" s="34" t="s">
        <v>224</v>
      </c>
      <c r="Q293" s="34" t="s">
        <v>740</v>
      </c>
      <c r="R293" s="34">
        <v>6824</v>
      </c>
      <c r="S293" s="36">
        <v>42028</v>
      </c>
      <c r="T293" s="36">
        <v>42029</v>
      </c>
      <c r="U293" s="61">
        <v>-51.75</v>
      </c>
      <c r="V293" s="34">
        <v>4</v>
      </c>
      <c r="W293" s="34">
        <v>61.52</v>
      </c>
      <c r="X293" s="34">
        <v>89292</v>
      </c>
      <c r="Y293" s="34" t="s">
        <v>3218</v>
      </c>
      <c r="Z293" s="34">
        <v>374.17697591032487</v>
      </c>
    </row>
    <row r="294" spans="1:26" customFormat="1" x14ac:dyDescent="0.2">
      <c r="A294" s="34">
        <v>1653</v>
      </c>
      <c r="B294" s="34" t="s">
        <v>741</v>
      </c>
      <c r="C294" s="34" t="s">
        <v>46</v>
      </c>
      <c r="D294" s="34">
        <v>0</v>
      </c>
      <c r="E294" s="34">
        <v>101.41</v>
      </c>
      <c r="F294" s="34">
        <v>35</v>
      </c>
      <c r="G294" s="34" t="s">
        <v>63</v>
      </c>
      <c r="H294" s="34" t="s">
        <v>70</v>
      </c>
      <c r="I294" s="34" t="s">
        <v>24</v>
      </c>
      <c r="J294" s="34" t="s">
        <v>54</v>
      </c>
      <c r="K294" s="34" t="s">
        <v>40</v>
      </c>
      <c r="L294" s="34" t="s">
        <v>742</v>
      </c>
      <c r="M294" s="34">
        <v>0.82</v>
      </c>
      <c r="N294" s="34" t="s">
        <v>8</v>
      </c>
      <c r="O294" s="34" t="s">
        <v>35</v>
      </c>
      <c r="P294" s="34" t="s">
        <v>66</v>
      </c>
      <c r="Q294" s="34" t="s">
        <v>743</v>
      </c>
      <c r="R294" s="34">
        <v>91360</v>
      </c>
      <c r="S294" s="36">
        <v>42028</v>
      </c>
      <c r="T294" s="36">
        <v>42029</v>
      </c>
      <c r="U294" s="61">
        <v>-457.73</v>
      </c>
      <c r="V294" s="34">
        <v>10</v>
      </c>
      <c r="W294" s="34">
        <v>1104.32</v>
      </c>
      <c r="X294" s="34">
        <v>89885</v>
      </c>
      <c r="Y294" s="34" t="s">
        <v>3217</v>
      </c>
      <c r="Z294" s="34">
        <v>1253.7394438857991</v>
      </c>
    </row>
    <row r="295" spans="1:26" customFormat="1" x14ac:dyDescent="0.2">
      <c r="A295" s="34">
        <v>1653</v>
      </c>
      <c r="B295" s="34" t="s">
        <v>741</v>
      </c>
      <c r="C295" s="34" t="s">
        <v>46</v>
      </c>
      <c r="D295" s="34">
        <v>0.1</v>
      </c>
      <c r="E295" s="34">
        <v>95.99</v>
      </c>
      <c r="F295" s="34">
        <v>4.9000000000000004</v>
      </c>
      <c r="G295" s="34" t="s">
        <v>14</v>
      </c>
      <c r="H295" s="34" t="s">
        <v>70</v>
      </c>
      <c r="I295" s="34" t="s">
        <v>16</v>
      </c>
      <c r="J295" s="34" t="s">
        <v>111</v>
      </c>
      <c r="K295" s="34" t="s">
        <v>49</v>
      </c>
      <c r="L295" s="34" t="s">
        <v>744</v>
      </c>
      <c r="M295" s="34">
        <v>0.56000000000000005</v>
      </c>
      <c r="N295" s="34" t="s">
        <v>8</v>
      </c>
      <c r="O295" s="34" t="s">
        <v>35</v>
      </c>
      <c r="P295" s="34" t="s">
        <v>66</v>
      </c>
      <c r="Q295" s="34" t="s">
        <v>743</v>
      </c>
      <c r="R295" s="34">
        <v>91360</v>
      </c>
      <c r="S295" s="36">
        <v>42028</v>
      </c>
      <c r="T295" s="36">
        <v>42029</v>
      </c>
      <c r="U295" s="61">
        <v>-268.66399999999999</v>
      </c>
      <c r="V295" s="34">
        <v>2</v>
      </c>
      <c r="W295" s="34">
        <v>149.80000000000001</v>
      </c>
      <c r="X295" s="34">
        <v>89885</v>
      </c>
      <c r="Y295" s="34" t="s">
        <v>3217</v>
      </c>
      <c r="Z295" s="34">
        <v>398.4459827807006</v>
      </c>
    </row>
    <row r="296" spans="1:26" customFormat="1" x14ac:dyDescent="0.2">
      <c r="A296" s="34">
        <v>1389</v>
      </c>
      <c r="B296" s="34" t="s">
        <v>745</v>
      </c>
      <c r="C296" s="34" t="s">
        <v>1</v>
      </c>
      <c r="D296" s="34">
        <v>0.06</v>
      </c>
      <c r="E296" s="34">
        <v>1.74</v>
      </c>
      <c r="F296" s="34">
        <v>4.08</v>
      </c>
      <c r="G296" s="34" t="s">
        <v>14</v>
      </c>
      <c r="H296" s="34" t="s">
        <v>70</v>
      </c>
      <c r="I296" s="34" t="s">
        <v>4</v>
      </c>
      <c r="J296" s="34" t="s">
        <v>102</v>
      </c>
      <c r="K296" s="34" t="s">
        <v>18</v>
      </c>
      <c r="L296" s="34" t="s">
        <v>746</v>
      </c>
      <c r="M296" s="34">
        <v>0.53</v>
      </c>
      <c r="N296" s="34" t="s">
        <v>8</v>
      </c>
      <c r="O296" s="34" t="s">
        <v>35</v>
      </c>
      <c r="P296" s="34" t="s">
        <v>66</v>
      </c>
      <c r="Q296" s="34" t="s">
        <v>747</v>
      </c>
      <c r="R296" s="34">
        <v>94025</v>
      </c>
      <c r="S296" s="36">
        <v>42029</v>
      </c>
      <c r="T296" s="36">
        <v>42030</v>
      </c>
      <c r="U296" s="61">
        <v>-11.0732</v>
      </c>
      <c r="V296" s="34">
        <v>1</v>
      </c>
      <c r="W296" s="34">
        <v>2.77</v>
      </c>
      <c r="X296" s="34">
        <v>88726</v>
      </c>
      <c r="Y296" s="34" t="s">
        <v>3217</v>
      </c>
      <c r="Z296" s="34">
        <v>434.73957587378635</v>
      </c>
    </row>
    <row r="297" spans="1:26" customFormat="1" x14ac:dyDescent="0.2">
      <c r="A297" s="34">
        <v>156</v>
      </c>
      <c r="B297" s="34" t="s">
        <v>748</v>
      </c>
      <c r="C297" s="34" t="s">
        <v>13</v>
      </c>
      <c r="D297" s="34">
        <v>0.03</v>
      </c>
      <c r="E297" s="34">
        <v>10.89</v>
      </c>
      <c r="F297" s="34">
        <v>4.5</v>
      </c>
      <c r="G297" s="34" t="s">
        <v>14</v>
      </c>
      <c r="H297" s="34" t="s">
        <v>70</v>
      </c>
      <c r="I297" s="34" t="s">
        <v>24</v>
      </c>
      <c r="J297" s="34" t="s">
        <v>71</v>
      </c>
      <c r="K297" s="34" t="s">
        <v>49</v>
      </c>
      <c r="L297" s="34" t="s">
        <v>749</v>
      </c>
      <c r="M297" s="34">
        <v>0.59</v>
      </c>
      <c r="N297" s="34" t="s">
        <v>8</v>
      </c>
      <c r="O297" s="34" t="s">
        <v>35</v>
      </c>
      <c r="P297" s="34" t="s">
        <v>36</v>
      </c>
      <c r="Q297" s="34" t="s">
        <v>37</v>
      </c>
      <c r="R297" s="34">
        <v>80525</v>
      </c>
      <c r="S297" s="36">
        <v>42029</v>
      </c>
      <c r="T297" s="36">
        <v>42030</v>
      </c>
      <c r="U297" s="61">
        <v>-18.64</v>
      </c>
      <c r="V297" s="34">
        <v>3</v>
      </c>
      <c r="W297" s="34">
        <v>33.82</v>
      </c>
      <c r="X297" s="34">
        <v>87672</v>
      </c>
      <c r="Y297" s="34" t="s">
        <v>3217</v>
      </c>
      <c r="Z297" s="34">
        <v>244.46457476997452</v>
      </c>
    </row>
    <row r="298" spans="1:26" customFormat="1" x14ac:dyDescent="0.2">
      <c r="A298" s="34">
        <v>1997</v>
      </c>
      <c r="B298" s="34" t="s">
        <v>750</v>
      </c>
      <c r="C298" s="34" t="s">
        <v>46</v>
      </c>
      <c r="D298" s="34">
        <v>0.1</v>
      </c>
      <c r="E298" s="34">
        <v>125.99</v>
      </c>
      <c r="F298" s="34">
        <v>8.99</v>
      </c>
      <c r="G298" s="34" t="s">
        <v>14</v>
      </c>
      <c r="H298" s="34" t="s">
        <v>15</v>
      </c>
      <c r="I298" s="34" t="s">
        <v>16</v>
      </c>
      <c r="J298" s="34" t="s">
        <v>111</v>
      </c>
      <c r="K298" s="34" t="s">
        <v>49</v>
      </c>
      <c r="L298" s="34" t="s">
        <v>751</v>
      </c>
      <c r="M298" s="34">
        <v>0.56999999999999995</v>
      </c>
      <c r="N298" s="34" t="s">
        <v>8</v>
      </c>
      <c r="O298" s="34" t="s">
        <v>9</v>
      </c>
      <c r="P298" s="34" t="s">
        <v>247</v>
      </c>
      <c r="Q298" s="34" t="s">
        <v>248</v>
      </c>
      <c r="R298" s="34">
        <v>29915</v>
      </c>
      <c r="S298" s="36">
        <v>42029</v>
      </c>
      <c r="T298" s="36">
        <v>42032</v>
      </c>
      <c r="U298" s="61">
        <v>17.652000000000001</v>
      </c>
      <c r="V298" s="34">
        <v>4</v>
      </c>
      <c r="W298" s="34">
        <v>408.66</v>
      </c>
      <c r="X298" s="34">
        <v>90333</v>
      </c>
      <c r="Y298" s="34" t="s">
        <v>3215</v>
      </c>
      <c r="Z298" s="34">
        <v>878.05721889641188</v>
      </c>
    </row>
    <row r="299" spans="1:26" customFormat="1" x14ac:dyDescent="0.2">
      <c r="A299" s="34">
        <v>1360</v>
      </c>
      <c r="B299" s="34" t="s">
        <v>752</v>
      </c>
      <c r="C299" s="34" t="s">
        <v>13</v>
      </c>
      <c r="D299" s="34">
        <v>0.03</v>
      </c>
      <c r="E299" s="34">
        <v>14.34</v>
      </c>
      <c r="F299" s="34">
        <v>5</v>
      </c>
      <c r="G299" s="34" t="s">
        <v>14</v>
      </c>
      <c r="H299" s="34" t="s">
        <v>15</v>
      </c>
      <c r="I299" s="34" t="s">
        <v>4</v>
      </c>
      <c r="J299" s="34" t="s">
        <v>102</v>
      </c>
      <c r="K299" s="34" t="s">
        <v>18</v>
      </c>
      <c r="L299" s="34" t="s">
        <v>753</v>
      </c>
      <c r="M299" s="34">
        <v>0.49</v>
      </c>
      <c r="N299" s="34" t="s">
        <v>8</v>
      </c>
      <c r="O299" s="34" t="s">
        <v>28</v>
      </c>
      <c r="P299" s="34" t="s">
        <v>189</v>
      </c>
      <c r="Q299" s="34" t="s">
        <v>754</v>
      </c>
      <c r="R299" s="34">
        <v>52761</v>
      </c>
      <c r="S299" s="36">
        <v>42030</v>
      </c>
      <c r="T299" s="36">
        <v>42031</v>
      </c>
      <c r="U299" s="61">
        <v>82.310100000000006</v>
      </c>
      <c r="V299" s="34">
        <v>8</v>
      </c>
      <c r="W299" s="34">
        <v>119.29</v>
      </c>
      <c r="X299" s="34">
        <v>89595</v>
      </c>
      <c r="Y299" s="34" t="s">
        <v>3216</v>
      </c>
      <c r="Z299" s="34">
        <v>260.41507518215525</v>
      </c>
    </row>
    <row r="300" spans="1:26" customFormat="1" x14ac:dyDescent="0.2">
      <c r="A300" s="34">
        <v>1361</v>
      </c>
      <c r="B300" s="34" t="s">
        <v>755</v>
      </c>
      <c r="C300" s="34" t="s">
        <v>13</v>
      </c>
      <c r="D300" s="34">
        <v>0.01</v>
      </c>
      <c r="E300" s="34">
        <v>2.89</v>
      </c>
      <c r="F300" s="34">
        <v>0.5</v>
      </c>
      <c r="G300" s="34" t="s">
        <v>14</v>
      </c>
      <c r="H300" s="34" t="s">
        <v>15</v>
      </c>
      <c r="I300" s="34" t="s">
        <v>24</v>
      </c>
      <c r="J300" s="34" t="s">
        <v>128</v>
      </c>
      <c r="K300" s="34" t="s">
        <v>49</v>
      </c>
      <c r="L300" s="34" t="s">
        <v>705</v>
      </c>
      <c r="M300" s="34">
        <v>0.38</v>
      </c>
      <c r="N300" s="34" t="s">
        <v>8</v>
      </c>
      <c r="O300" s="34" t="s">
        <v>28</v>
      </c>
      <c r="P300" s="34" t="s">
        <v>265</v>
      </c>
      <c r="Q300" s="34" t="s">
        <v>756</v>
      </c>
      <c r="R300" s="34">
        <v>48101</v>
      </c>
      <c r="S300" s="36">
        <v>42030</v>
      </c>
      <c r="T300" s="36">
        <v>42032</v>
      </c>
      <c r="U300" s="61">
        <v>1.2236</v>
      </c>
      <c r="V300" s="34">
        <v>1</v>
      </c>
      <c r="W300" s="34">
        <v>3.08</v>
      </c>
      <c r="X300" s="34">
        <v>89595</v>
      </c>
      <c r="Y300" s="34" t="s">
        <v>3216</v>
      </c>
      <c r="Z300" s="34">
        <v>-61.084946932130144</v>
      </c>
    </row>
    <row r="301" spans="1:26" customFormat="1" x14ac:dyDescent="0.2">
      <c r="A301" s="34">
        <v>3154</v>
      </c>
      <c r="B301" s="34" t="s">
        <v>757</v>
      </c>
      <c r="C301" s="34" t="s">
        <v>13</v>
      </c>
      <c r="D301" s="34">
        <v>0.08</v>
      </c>
      <c r="E301" s="34">
        <v>150.97999999999999</v>
      </c>
      <c r="F301" s="34">
        <v>13.99</v>
      </c>
      <c r="G301" s="34" t="s">
        <v>63</v>
      </c>
      <c r="H301" s="34" t="s">
        <v>70</v>
      </c>
      <c r="I301" s="34" t="s">
        <v>16</v>
      </c>
      <c r="J301" s="34" t="s">
        <v>32</v>
      </c>
      <c r="K301" s="34" t="s">
        <v>120</v>
      </c>
      <c r="L301" s="34" t="s">
        <v>758</v>
      </c>
      <c r="M301" s="34">
        <v>0.38</v>
      </c>
      <c r="N301" s="34" t="s">
        <v>8</v>
      </c>
      <c r="O301" s="34" t="s">
        <v>9</v>
      </c>
      <c r="P301" s="34" t="s">
        <v>99</v>
      </c>
      <c r="Q301" s="34" t="s">
        <v>759</v>
      </c>
      <c r="R301" s="34">
        <v>33710</v>
      </c>
      <c r="S301" s="36">
        <v>42030</v>
      </c>
      <c r="T301" s="36">
        <v>42031</v>
      </c>
      <c r="U301" s="61">
        <v>-3.948</v>
      </c>
      <c r="V301" s="34">
        <v>8</v>
      </c>
      <c r="W301" s="34">
        <v>1183.82</v>
      </c>
      <c r="X301" s="34">
        <v>86899</v>
      </c>
      <c r="Y301" s="34" t="s">
        <v>3215</v>
      </c>
      <c r="Z301" s="34">
        <v>670.92707248826616</v>
      </c>
    </row>
    <row r="302" spans="1:26" customFormat="1" x14ac:dyDescent="0.2">
      <c r="A302" s="34">
        <v>3155</v>
      </c>
      <c r="B302" s="34" t="s">
        <v>618</v>
      </c>
      <c r="C302" s="34" t="s">
        <v>13</v>
      </c>
      <c r="D302" s="34">
        <v>0.03</v>
      </c>
      <c r="E302" s="34">
        <v>25.98</v>
      </c>
      <c r="F302" s="34">
        <v>14.36</v>
      </c>
      <c r="G302" s="34" t="s">
        <v>2</v>
      </c>
      <c r="H302" s="34" t="s">
        <v>70</v>
      </c>
      <c r="I302" s="34" t="s">
        <v>4</v>
      </c>
      <c r="J302" s="34" t="s">
        <v>85</v>
      </c>
      <c r="K302" s="34" t="s">
        <v>33</v>
      </c>
      <c r="L302" s="34" t="s">
        <v>760</v>
      </c>
      <c r="M302" s="34">
        <v>0.6</v>
      </c>
      <c r="N302" s="34" t="s">
        <v>8</v>
      </c>
      <c r="O302" s="34" t="s">
        <v>9</v>
      </c>
      <c r="P302" s="34" t="s">
        <v>99</v>
      </c>
      <c r="Q302" s="34" t="s">
        <v>308</v>
      </c>
      <c r="R302" s="34">
        <v>32771</v>
      </c>
      <c r="S302" s="36">
        <v>42030</v>
      </c>
      <c r="T302" s="36">
        <v>42031</v>
      </c>
      <c r="U302" s="61">
        <v>57.545999999999999</v>
      </c>
      <c r="V302" s="34">
        <v>4</v>
      </c>
      <c r="W302" s="34">
        <v>107.66</v>
      </c>
      <c r="X302" s="34">
        <v>86899</v>
      </c>
      <c r="Y302" s="34" t="s">
        <v>3215</v>
      </c>
      <c r="Z302" s="34">
        <v>847.02878681737548</v>
      </c>
    </row>
    <row r="303" spans="1:26" customFormat="1" x14ac:dyDescent="0.2">
      <c r="A303" s="34">
        <v>3155</v>
      </c>
      <c r="B303" s="34" t="s">
        <v>618</v>
      </c>
      <c r="C303" s="34" t="s">
        <v>13</v>
      </c>
      <c r="D303" s="34">
        <v>0.1</v>
      </c>
      <c r="E303" s="34">
        <v>32.479999999999997</v>
      </c>
      <c r="F303" s="34">
        <v>35</v>
      </c>
      <c r="G303" s="34" t="s">
        <v>14</v>
      </c>
      <c r="H303" s="34" t="s">
        <v>70</v>
      </c>
      <c r="I303" s="34" t="s">
        <v>24</v>
      </c>
      <c r="J303" s="34" t="s">
        <v>54</v>
      </c>
      <c r="K303" s="34" t="s">
        <v>40</v>
      </c>
      <c r="L303" s="34" t="s">
        <v>761</v>
      </c>
      <c r="M303" s="34">
        <v>0.81</v>
      </c>
      <c r="N303" s="34" t="s">
        <v>8</v>
      </c>
      <c r="O303" s="34" t="s">
        <v>9</v>
      </c>
      <c r="P303" s="34" t="s">
        <v>99</v>
      </c>
      <c r="Q303" s="34" t="s">
        <v>308</v>
      </c>
      <c r="R303" s="34">
        <v>32771</v>
      </c>
      <c r="S303" s="36">
        <v>42030</v>
      </c>
      <c r="T303" s="36">
        <v>42031</v>
      </c>
      <c r="U303" s="61">
        <v>-333.42540000000002</v>
      </c>
      <c r="V303" s="34">
        <v>10</v>
      </c>
      <c r="W303" s="34">
        <v>318.83</v>
      </c>
      <c r="X303" s="34">
        <v>86899</v>
      </c>
      <c r="Y303" s="34" t="s">
        <v>3215</v>
      </c>
      <c r="Z303" s="34">
        <v>969.36324085734464</v>
      </c>
    </row>
    <row r="304" spans="1:26" customFormat="1" x14ac:dyDescent="0.2">
      <c r="A304" s="34">
        <v>1129</v>
      </c>
      <c r="B304" s="34" t="s">
        <v>762</v>
      </c>
      <c r="C304" s="34" t="s">
        <v>23</v>
      </c>
      <c r="D304" s="34">
        <v>0.02</v>
      </c>
      <c r="E304" s="34">
        <v>4.9800000000000004</v>
      </c>
      <c r="F304" s="34">
        <v>6.07</v>
      </c>
      <c r="G304" s="34" t="s">
        <v>14</v>
      </c>
      <c r="H304" s="34" t="s">
        <v>47</v>
      </c>
      <c r="I304" s="34" t="s">
        <v>24</v>
      </c>
      <c r="J304" s="34" t="s">
        <v>64</v>
      </c>
      <c r="K304" s="34" t="s">
        <v>49</v>
      </c>
      <c r="L304" s="34" t="s">
        <v>763</v>
      </c>
      <c r="M304" s="34">
        <v>0.36</v>
      </c>
      <c r="N304" s="34" t="s">
        <v>8</v>
      </c>
      <c r="O304" s="34" t="s">
        <v>87</v>
      </c>
      <c r="P304" s="34" t="s">
        <v>379</v>
      </c>
      <c r="Q304" s="34" t="s">
        <v>764</v>
      </c>
      <c r="R304" s="34">
        <v>2118</v>
      </c>
      <c r="S304" s="36">
        <v>42030</v>
      </c>
      <c r="T304" s="36">
        <v>42032</v>
      </c>
      <c r="U304" s="61">
        <v>-46.92</v>
      </c>
      <c r="V304" s="34">
        <v>19</v>
      </c>
      <c r="W304" s="34">
        <v>105.5</v>
      </c>
      <c r="X304" s="34">
        <v>57794</v>
      </c>
      <c r="Y304" s="34" t="s">
        <v>3218</v>
      </c>
      <c r="Z304" s="34">
        <v>168.5138343509546</v>
      </c>
    </row>
    <row r="305" spans="1:26" customFormat="1" x14ac:dyDescent="0.2">
      <c r="A305" s="34">
        <v>1133</v>
      </c>
      <c r="B305" s="34" t="s">
        <v>765</v>
      </c>
      <c r="C305" s="34" t="s">
        <v>23</v>
      </c>
      <c r="D305" s="34">
        <v>0.02</v>
      </c>
      <c r="E305" s="34">
        <v>4.9800000000000004</v>
      </c>
      <c r="F305" s="34">
        <v>6.07</v>
      </c>
      <c r="G305" s="34" t="s">
        <v>14</v>
      </c>
      <c r="H305" s="34" t="s">
        <v>47</v>
      </c>
      <c r="I305" s="34" t="s">
        <v>24</v>
      </c>
      <c r="J305" s="34" t="s">
        <v>64</v>
      </c>
      <c r="K305" s="34" t="s">
        <v>49</v>
      </c>
      <c r="L305" s="34" t="s">
        <v>763</v>
      </c>
      <c r="M305" s="34">
        <v>0.36</v>
      </c>
      <c r="N305" s="34" t="s">
        <v>8</v>
      </c>
      <c r="O305" s="34" t="s">
        <v>28</v>
      </c>
      <c r="P305" s="34" t="s">
        <v>163</v>
      </c>
      <c r="Q305" s="34" t="s">
        <v>766</v>
      </c>
      <c r="R305" s="34">
        <v>75234</v>
      </c>
      <c r="S305" s="36">
        <v>42030</v>
      </c>
      <c r="T305" s="36">
        <v>42032</v>
      </c>
      <c r="U305" s="61">
        <v>-46.92</v>
      </c>
      <c r="V305" s="34">
        <v>5</v>
      </c>
      <c r="W305" s="34">
        <v>27.76</v>
      </c>
      <c r="X305" s="34">
        <v>88105</v>
      </c>
      <c r="Y305" s="34" t="s">
        <v>3216</v>
      </c>
      <c r="Z305" s="34">
        <v>168.5138343509546</v>
      </c>
    </row>
    <row r="306" spans="1:26" customFormat="1" x14ac:dyDescent="0.2">
      <c r="A306" s="34">
        <v>2795</v>
      </c>
      <c r="B306" s="34" t="s">
        <v>767</v>
      </c>
      <c r="C306" s="34" t="s">
        <v>23</v>
      </c>
      <c r="D306" s="34">
        <v>0.04</v>
      </c>
      <c r="E306" s="34">
        <v>3.57</v>
      </c>
      <c r="F306" s="34">
        <v>4.17</v>
      </c>
      <c r="G306" s="34" t="s">
        <v>14</v>
      </c>
      <c r="H306" s="34" t="s">
        <v>70</v>
      </c>
      <c r="I306" s="34" t="s">
        <v>24</v>
      </c>
      <c r="J306" s="34" t="s">
        <v>25</v>
      </c>
      <c r="K306" s="34" t="s">
        <v>18</v>
      </c>
      <c r="L306" s="34" t="s">
        <v>768</v>
      </c>
      <c r="M306" s="34">
        <v>0.59</v>
      </c>
      <c r="N306" s="34" t="s">
        <v>8</v>
      </c>
      <c r="O306" s="34" t="s">
        <v>28</v>
      </c>
      <c r="P306" s="34" t="s">
        <v>189</v>
      </c>
      <c r="Q306" s="34" t="s">
        <v>769</v>
      </c>
      <c r="R306" s="34">
        <v>50401</v>
      </c>
      <c r="S306" s="36">
        <v>42030</v>
      </c>
      <c r="T306" s="36">
        <v>42032</v>
      </c>
      <c r="U306" s="61">
        <v>-69.91</v>
      </c>
      <c r="V306" s="34">
        <v>8</v>
      </c>
      <c r="W306" s="34">
        <v>30.9</v>
      </c>
      <c r="X306" s="34">
        <v>87556</v>
      </c>
      <c r="Y306" s="34" t="s">
        <v>3216</v>
      </c>
      <c r="Z306" s="34">
        <v>235.55534330945417</v>
      </c>
    </row>
    <row r="307" spans="1:26" customFormat="1" x14ac:dyDescent="0.2">
      <c r="A307" s="34">
        <v>2795</v>
      </c>
      <c r="B307" s="34" t="s">
        <v>767</v>
      </c>
      <c r="C307" s="34" t="s">
        <v>23</v>
      </c>
      <c r="D307" s="34">
        <v>0.05</v>
      </c>
      <c r="E307" s="34">
        <v>200.99</v>
      </c>
      <c r="F307" s="34">
        <v>4.2</v>
      </c>
      <c r="G307" s="34" t="s">
        <v>14</v>
      </c>
      <c r="H307" s="34" t="s">
        <v>70</v>
      </c>
      <c r="I307" s="34" t="s">
        <v>16</v>
      </c>
      <c r="J307" s="34" t="s">
        <v>111</v>
      </c>
      <c r="K307" s="34" t="s">
        <v>49</v>
      </c>
      <c r="L307" s="34" t="s">
        <v>770</v>
      </c>
      <c r="M307" s="34">
        <v>0.59</v>
      </c>
      <c r="N307" s="34" t="s">
        <v>8</v>
      </c>
      <c r="O307" s="34" t="s">
        <v>28</v>
      </c>
      <c r="P307" s="34" t="s">
        <v>189</v>
      </c>
      <c r="Q307" s="34" t="s">
        <v>769</v>
      </c>
      <c r="R307" s="34">
        <v>50401</v>
      </c>
      <c r="S307" s="36">
        <v>42030</v>
      </c>
      <c r="T307" s="36">
        <v>42034</v>
      </c>
      <c r="U307" s="61">
        <v>1630.5252</v>
      </c>
      <c r="V307" s="34">
        <v>14</v>
      </c>
      <c r="W307" s="34">
        <v>2363.08</v>
      </c>
      <c r="X307" s="34">
        <v>87556</v>
      </c>
      <c r="Y307" s="34" t="s">
        <v>3216</v>
      </c>
      <c r="Z307" s="34">
        <v>2589.6170453676896</v>
      </c>
    </row>
    <row r="308" spans="1:26" customFormat="1" x14ac:dyDescent="0.2">
      <c r="A308" s="34">
        <v>2795</v>
      </c>
      <c r="B308" s="34" t="s">
        <v>767</v>
      </c>
      <c r="C308" s="34" t="s">
        <v>23</v>
      </c>
      <c r="D308" s="34">
        <v>7.0000000000000007E-2</v>
      </c>
      <c r="E308" s="34">
        <v>195.99</v>
      </c>
      <c r="F308" s="34">
        <v>8.99</v>
      </c>
      <c r="G308" s="34" t="s">
        <v>14</v>
      </c>
      <c r="H308" s="34" t="s">
        <v>70</v>
      </c>
      <c r="I308" s="34" t="s">
        <v>16</v>
      </c>
      <c r="J308" s="34" t="s">
        <v>111</v>
      </c>
      <c r="K308" s="34" t="s">
        <v>49</v>
      </c>
      <c r="L308" s="34" t="s">
        <v>771</v>
      </c>
      <c r="M308" s="34">
        <v>0.57999999999999996</v>
      </c>
      <c r="N308" s="34" t="s">
        <v>8</v>
      </c>
      <c r="O308" s="34" t="s">
        <v>28</v>
      </c>
      <c r="P308" s="34" t="s">
        <v>189</v>
      </c>
      <c r="Q308" s="34" t="s">
        <v>769</v>
      </c>
      <c r="R308" s="34">
        <v>50401</v>
      </c>
      <c r="S308" s="36">
        <v>42030</v>
      </c>
      <c r="T308" s="36">
        <v>42030</v>
      </c>
      <c r="U308" s="61">
        <v>-457.16</v>
      </c>
      <c r="V308" s="34">
        <v>2</v>
      </c>
      <c r="W308" s="34">
        <v>328.45</v>
      </c>
      <c r="X308" s="34">
        <v>87556</v>
      </c>
      <c r="Y308" s="34" t="s">
        <v>3216</v>
      </c>
      <c r="Z308" s="34">
        <v>546.9716684756778</v>
      </c>
    </row>
    <row r="309" spans="1:26" customFormat="1" x14ac:dyDescent="0.2">
      <c r="A309" s="34">
        <v>3000</v>
      </c>
      <c r="B309" s="34" t="s">
        <v>772</v>
      </c>
      <c r="C309" s="34" t="s">
        <v>23</v>
      </c>
      <c r="D309" s="34">
        <v>0.01</v>
      </c>
      <c r="E309" s="34">
        <v>10.14</v>
      </c>
      <c r="F309" s="34">
        <v>2.27</v>
      </c>
      <c r="G309" s="34" t="s">
        <v>14</v>
      </c>
      <c r="H309" s="34" t="s">
        <v>15</v>
      </c>
      <c r="I309" s="34" t="s">
        <v>24</v>
      </c>
      <c r="J309" s="34" t="s">
        <v>64</v>
      </c>
      <c r="K309" s="34" t="s">
        <v>26</v>
      </c>
      <c r="L309" s="34" t="s">
        <v>147</v>
      </c>
      <c r="M309" s="34">
        <v>0.36</v>
      </c>
      <c r="N309" s="34" t="s">
        <v>8</v>
      </c>
      <c r="O309" s="34" t="s">
        <v>28</v>
      </c>
      <c r="P309" s="34" t="s">
        <v>265</v>
      </c>
      <c r="Q309" s="34" t="s">
        <v>773</v>
      </c>
      <c r="R309" s="34">
        <v>48342</v>
      </c>
      <c r="S309" s="36">
        <v>42030</v>
      </c>
      <c r="T309" s="36">
        <v>42032</v>
      </c>
      <c r="U309" s="61">
        <v>28.152000000000001</v>
      </c>
      <c r="V309" s="34">
        <v>4</v>
      </c>
      <c r="W309" s="34">
        <v>40.799999999999997</v>
      </c>
      <c r="X309" s="34">
        <v>87042</v>
      </c>
      <c r="Y309" s="34" t="s">
        <v>3216</v>
      </c>
      <c r="Z309" s="34">
        <v>103.7606995951931</v>
      </c>
    </row>
    <row r="310" spans="1:26" customFormat="1" x14ac:dyDescent="0.2">
      <c r="A310" s="34">
        <v>3307</v>
      </c>
      <c r="B310" s="34" t="s">
        <v>774</v>
      </c>
      <c r="C310" s="34" t="s">
        <v>23</v>
      </c>
      <c r="D310" s="34">
        <v>7.0000000000000007E-2</v>
      </c>
      <c r="E310" s="34">
        <v>16.739999999999998</v>
      </c>
      <c r="F310" s="34">
        <v>7.04</v>
      </c>
      <c r="G310" s="34" t="s">
        <v>14</v>
      </c>
      <c r="H310" s="34" t="s">
        <v>3</v>
      </c>
      <c r="I310" s="34" t="s">
        <v>24</v>
      </c>
      <c r="J310" s="34" t="s">
        <v>54</v>
      </c>
      <c r="K310" s="34" t="s">
        <v>49</v>
      </c>
      <c r="L310" s="34" t="s">
        <v>775</v>
      </c>
      <c r="M310" s="34">
        <v>0.81</v>
      </c>
      <c r="N310" s="34" t="s">
        <v>8</v>
      </c>
      <c r="O310" s="34" t="s">
        <v>87</v>
      </c>
      <c r="P310" s="34" t="s">
        <v>379</v>
      </c>
      <c r="Q310" s="34" t="s">
        <v>776</v>
      </c>
      <c r="R310" s="34">
        <v>1001</v>
      </c>
      <c r="S310" s="36">
        <v>42030</v>
      </c>
      <c r="T310" s="36">
        <v>42037</v>
      </c>
      <c r="U310" s="61">
        <v>-114.2</v>
      </c>
      <c r="V310" s="34">
        <v>5</v>
      </c>
      <c r="W310" s="34">
        <v>80.58</v>
      </c>
      <c r="X310" s="34">
        <v>90462</v>
      </c>
      <c r="Y310" s="34" t="s">
        <v>3218</v>
      </c>
      <c r="Z310" s="34">
        <v>464.7887738577686</v>
      </c>
    </row>
    <row r="311" spans="1:26" customFormat="1" x14ac:dyDescent="0.2">
      <c r="A311" s="34">
        <v>3311</v>
      </c>
      <c r="B311" s="34" t="s">
        <v>777</v>
      </c>
      <c r="C311" s="34" t="s">
        <v>23</v>
      </c>
      <c r="D311" s="34">
        <v>0.06</v>
      </c>
      <c r="E311" s="34">
        <v>6.45</v>
      </c>
      <c r="F311" s="34">
        <v>1.34</v>
      </c>
      <c r="G311" s="34" t="s">
        <v>14</v>
      </c>
      <c r="H311" s="34" t="s">
        <v>3</v>
      </c>
      <c r="I311" s="34" t="s">
        <v>24</v>
      </c>
      <c r="J311" s="34" t="s">
        <v>64</v>
      </c>
      <c r="K311" s="34" t="s">
        <v>26</v>
      </c>
      <c r="L311" s="34" t="s">
        <v>462</v>
      </c>
      <c r="M311" s="34">
        <v>0.36</v>
      </c>
      <c r="N311" s="34" t="s">
        <v>8</v>
      </c>
      <c r="O311" s="34" t="s">
        <v>87</v>
      </c>
      <c r="P311" s="34" t="s">
        <v>379</v>
      </c>
      <c r="Q311" s="34" t="s">
        <v>778</v>
      </c>
      <c r="R311" s="34">
        <v>1890</v>
      </c>
      <c r="S311" s="36">
        <v>42030</v>
      </c>
      <c r="T311" s="36">
        <v>42035</v>
      </c>
      <c r="U311" s="61">
        <v>39.426600000000001</v>
      </c>
      <c r="V311" s="34">
        <v>9</v>
      </c>
      <c r="W311" s="34">
        <v>57.14</v>
      </c>
      <c r="X311" s="34">
        <v>90462</v>
      </c>
      <c r="Y311" s="34" t="s">
        <v>3218</v>
      </c>
      <c r="Z311" s="34">
        <v>64.897370220827568</v>
      </c>
    </row>
    <row r="312" spans="1:26" customFormat="1" x14ac:dyDescent="0.2">
      <c r="A312" s="34">
        <v>3314</v>
      </c>
      <c r="B312" s="34" t="s">
        <v>779</v>
      </c>
      <c r="C312" s="34" t="s">
        <v>23</v>
      </c>
      <c r="D312" s="34">
        <v>0.05</v>
      </c>
      <c r="E312" s="34">
        <v>122.99</v>
      </c>
      <c r="F312" s="34">
        <v>70.2</v>
      </c>
      <c r="G312" s="34" t="s">
        <v>2</v>
      </c>
      <c r="H312" s="34" t="s">
        <v>3</v>
      </c>
      <c r="I312" s="34" t="s">
        <v>4</v>
      </c>
      <c r="J312" s="34" t="s">
        <v>85</v>
      </c>
      <c r="K312" s="34" t="s">
        <v>33</v>
      </c>
      <c r="L312" s="34" t="s">
        <v>780</v>
      </c>
      <c r="M312" s="34">
        <v>0.74</v>
      </c>
      <c r="N312" s="34" t="s">
        <v>8</v>
      </c>
      <c r="O312" s="34" t="s">
        <v>87</v>
      </c>
      <c r="P312" s="34" t="s">
        <v>373</v>
      </c>
      <c r="Q312" s="34" t="s">
        <v>781</v>
      </c>
      <c r="R312" s="34">
        <v>7024</v>
      </c>
      <c r="S312" s="36">
        <v>42030</v>
      </c>
      <c r="T312" s="36">
        <v>42034</v>
      </c>
      <c r="U312" s="61">
        <v>-722.23</v>
      </c>
      <c r="V312" s="34">
        <v>4</v>
      </c>
      <c r="W312" s="34">
        <v>498.31</v>
      </c>
      <c r="X312" s="34">
        <v>90462</v>
      </c>
      <c r="Y312" s="34" t="s">
        <v>3218</v>
      </c>
      <c r="Z312" s="34">
        <v>2072.2176516477416</v>
      </c>
    </row>
    <row r="313" spans="1:26" customFormat="1" x14ac:dyDescent="0.2">
      <c r="A313" s="34">
        <v>1946</v>
      </c>
      <c r="B313" s="34" t="s">
        <v>782</v>
      </c>
      <c r="C313" s="34" t="s">
        <v>92</v>
      </c>
      <c r="D313" s="34">
        <v>0.08</v>
      </c>
      <c r="E313" s="34">
        <v>90.98</v>
      </c>
      <c r="F313" s="34">
        <v>56.2</v>
      </c>
      <c r="G313" s="34" t="s">
        <v>14</v>
      </c>
      <c r="H313" s="34" t="s">
        <v>15</v>
      </c>
      <c r="I313" s="34" t="s">
        <v>4</v>
      </c>
      <c r="J313" s="34" t="s">
        <v>102</v>
      </c>
      <c r="K313" s="34" t="s">
        <v>120</v>
      </c>
      <c r="L313" s="34" t="s">
        <v>783</v>
      </c>
      <c r="M313" s="34">
        <v>0.74</v>
      </c>
      <c r="N313" s="34" t="s">
        <v>8</v>
      </c>
      <c r="O313" s="34" t="s">
        <v>87</v>
      </c>
      <c r="P313" s="34" t="s">
        <v>296</v>
      </c>
      <c r="Q313" s="34" t="s">
        <v>784</v>
      </c>
      <c r="R313" s="34">
        <v>15228</v>
      </c>
      <c r="S313" s="36">
        <v>42030</v>
      </c>
      <c r="T313" s="36">
        <v>42032</v>
      </c>
      <c r="U313" s="61">
        <v>-1920.9336000000001</v>
      </c>
      <c r="V313" s="34">
        <v>12</v>
      </c>
      <c r="W313" s="34">
        <v>1058.3599999999999</v>
      </c>
      <c r="X313" s="34">
        <v>86331</v>
      </c>
      <c r="Y313" s="34" t="s">
        <v>3218</v>
      </c>
      <c r="Z313" s="34">
        <v>54.308644686978901</v>
      </c>
    </row>
    <row r="314" spans="1:26" customFormat="1" x14ac:dyDescent="0.2">
      <c r="A314" s="34">
        <v>1946</v>
      </c>
      <c r="B314" s="34" t="s">
        <v>782</v>
      </c>
      <c r="C314" s="34" t="s">
        <v>92</v>
      </c>
      <c r="D314" s="34">
        <v>7.0000000000000007E-2</v>
      </c>
      <c r="E314" s="34">
        <v>5.98</v>
      </c>
      <c r="F314" s="34">
        <v>5.35</v>
      </c>
      <c r="G314" s="34" t="s">
        <v>14</v>
      </c>
      <c r="H314" s="34" t="s">
        <v>15</v>
      </c>
      <c r="I314" s="34" t="s">
        <v>24</v>
      </c>
      <c r="J314" s="34" t="s">
        <v>64</v>
      </c>
      <c r="K314" s="34" t="s">
        <v>49</v>
      </c>
      <c r="L314" s="34" t="s">
        <v>785</v>
      </c>
      <c r="M314" s="34">
        <v>0.4</v>
      </c>
      <c r="N314" s="34" t="s">
        <v>8</v>
      </c>
      <c r="O314" s="34" t="s">
        <v>87</v>
      </c>
      <c r="P314" s="34" t="s">
        <v>296</v>
      </c>
      <c r="Q314" s="34" t="s">
        <v>784</v>
      </c>
      <c r="R314" s="34">
        <v>15228</v>
      </c>
      <c r="S314" s="36">
        <v>42030</v>
      </c>
      <c r="T314" s="36">
        <v>42032</v>
      </c>
      <c r="U314" s="61">
        <v>-37.175199999999997</v>
      </c>
      <c r="V314" s="34">
        <v>3</v>
      </c>
      <c r="W314" s="34">
        <v>18.309999999999999</v>
      </c>
      <c r="X314" s="34">
        <v>86331</v>
      </c>
      <c r="Y314" s="34" t="s">
        <v>3218</v>
      </c>
      <c r="Z314" s="34">
        <v>35.550953041875992</v>
      </c>
    </row>
    <row r="315" spans="1:26" customFormat="1" x14ac:dyDescent="0.2">
      <c r="A315" s="34">
        <v>3361</v>
      </c>
      <c r="B315" s="34" t="s">
        <v>786</v>
      </c>
      <c r="C315" s="34" t="s">
        <v>92</v>
      </c>
      <c r="D315" s="34">
        <v>0.04</v>
      </c>
      <c r="E315" s="34">
        <v>7.96</v>
      </c>
      <c r="F315" s="34">
        <v>4.95</v>
      </c>
      <c r="G315" s="34" t="s">
        <v>14</v>
      </c>
      <c r="H315" s="34" t="s">
        <v>47</v>
      </c>
      <c r="I315" s="34" t="s">
        <v>4</v>
      </c>
      <c r="J315" s="34" t="s">
        <v>102</v>
      </c>
      <c r="K315" s="34" t="s">
        <v>49</v>
      </c>
      <c r="L315" s="34" t="s">
        <v>787</v>
      </c>
      <c r="M315" s="34">
        <v>0.41</v>
      </c>
      <c r="N315" s="34" t="s">
        <v>8</v>
      </c>
      <c r="O315" s="34" t="s">
        <v>28</v>
      </c>
      <c r="P315" s="34" t="s">
        <v>333</v>
      </c>
      <c r="Q315" s="34" t="s">
        <v>788</v>
      </c>
      <c r="R315" s="34">
        <v>53095</v>
      </c>
      <c r="S315" s="36">
        <v>42030</v>
      </c>
      <c r="T315" s="36">
        <v>42030</v>
      </c>
      <c r="U315" s="61">
        <v>-7.73</v>
      </c>
      <c r="V315" s="34">
        <v>15</v>
      </c>
      <c r="W315" s="34">
        <v>116.11</v>
      </c>
      <c r="X315" s="34">
        <v>91436</v>
      </c>
      <c r="Y315" s="34" t="s">
        <v>3216</v>
      </c>
      <c r="Z315" s="34">
        <v>148.36340841749302</v>
      </c>
    </row>
    <row r="316" spans="1:26" customFormat="1" x14ac:dyDescent="0.2">
      <c r="A316" s="34">
        <v>2264</v>
      </c>
      <c r="B316" s="34" t="s">
        <v>789</v>
      </c>
      <c r="C316" s="34" t="s">
        <v>46</v>
      </c>
      <c r="D316" s="34">
        <v>0.09</v>
      </c>
      <c r="E316" s="34">
        <v>207.48</v>
      </c>
      <c r="F316" s="34">
        <v>0.99</v>
      </c>
      <c r="G316" s="34" t="s">
        <v>14</v>
      </c>
      <c r="H316" s="34" t="s">
        <v>70</v>
      </c>
      <c r="I316" s="34" t="s">
        <v>24</v>
      </c>
      <c r="J316" s="34" t="s">
        <v>71</v>
      </c>
      <c r="K316" s="34" t="s">
        <v>49</v>
      </c>
      <c r="L316" s="34" t="s">
        <v>612</v>
      </c>
      <c r="M316" s="34">
        <v>0.55000000000000004</v>
      </c>
      <c r="N316" s="34" t="s">
        <v>8</v>
      </c>
      <c r="O316" s="34" t="s">
        <v>28</v>
      </c>
      <c r="P316" s="34" t="s">
        <v>56</v>
      </c>
      <c r="Q316" s="34" t="s">
        <v>790</v>
      </c>
      <c r="R316" s="34">
        <v>64804</v>
      </c>
      <c r="S316" s="36">
        <v>42030</v>
      </c>
      <c r="T316" s="36">
        <v>42033</v>
      </c>
      <c r="U316" s="61">
        <v>359.83</v>
      </c>
      <c r="V316" s="34">
        <v>3</v>
      </c>
      <c r="W316" s="34">
        <v>577.75</v>
      </c>
      <c r="X316" s="34">
        <v>86611</v>
      </c>
      <c r="Y316" s="34" t="s">
        <v>3216</v>
      </c>
      <c r="Z316" s="34">
        <v>1281.5844638375643</v>
      </c>
    </row>
    <row r="317" spans="1:26" customFormat="1" x14ac:dyDescent="0.2">
      <c r="A317" s="34">
        <v>483</v>
      </c>
      <c r="B317" s="34" t="s">
        <v>791</v>
      </c>
      <c r="C317" s="34" t="s">
        <v>1</v>
      </c>
      <c r="D317" s="34">
        <v>0.03</v>
      </c>
      <c r="E317" s="34">
        <v>11.97</v>
      </c>
      <c r="F317" s="34">
        <v>4.9800000000000004</v>
      </c>
      <c r="G317" s="34" t="s">
        <v>14</v>
      </c>
      <c r="H317" s="34" t="s">
        <v>70</v>
      </c>
      <c r="I317" s="34" t="s">
        <v>24</v>
      </c>
      <c r="J317" s="34" t="s">
        <v>71</v>
      </c>
      <c r="K317" s="34" t="s">
        <v>49</v>
      </c>
      <c r="L317" s="34" t="s">
        <v>792</v>
      </c>
      <c r="M317" s="34">
        <v>0.57999999999999996</v>
      </c>
      <c r="N317" s="34" t="s">
        <v>8</v>
      </c>
      <c r="O317" s="34" t="s">
        <v>28</v>
      </c>
      <c r="P317" s="34" t="s">
        <v>79</v>
      </c>
      <c r="Q317" s="34" t="s">
        <v>793</v>
      </c>
      <c r="R317" s="34">
        <v>60543</v>
      </c>
      <c r="S317" s="36">
        <v>42031</v>
      </c>
      <c r="T317" s="36">
        <v>42032</v>
      </c>
      <c r="U317" s="61">
        <v>-18.190000000000001</v>
      </c>
      <c r="V317" s="34">
        <v>6</v>
      </c>
      <c r="W317" s="34">
        <v>73.180000000000007</v>
      </c>
      <c r="X317" s="34">
        <v>90353</v>
      </c>
      <c r="Y317" s="34" t="s">
        <v>3216</v>
      </c>
      <c r="Z317" s="34">
        <v>545.76394700287801</v>
      </c>
    </row>
    <row r="318" spans="1:26" customFormat="1" x14ac:dyDescent="0.2">
      <c r="A318" s="34">
        <v>2979</v>
      </c>
      <c r="B318" s="34" t="s">
        <v>794</v>
      </c>
      <c r="C318" s="34" t="s">
        <v>1</v>
      </c>
      <c r="D318" s="34">
        <v>0.09</v>
      </c>
      <c r="E318" s="34">
        <v>2.94</v>
      </c>
      <c r="F318" s="34">
        <v>0.7</v>
      </c>
      <c r="G318" s="34" t="s">
        <v>14</v>
      </c>
      <c r="H318" s="34" t="s">
        <v>70</v>
      </c>
      <c r="I318" s="34" t="s">
        <v>24</v>
      </c>
      <c r="J318" s="34" t="s">
        <v>25</v>
      </c>
      <c r="K318" s="34" t="s">
        <v>26</v>
      </c>
      <c r="L318" s="34" t="s">
        <v>795</v>
      </c>
      <c r="M318" s="34">
        <v>0.57999999999999996</v>
      </c>
      <c r="N318" s="34" t="s">
        <v>8</v>
      </c>
      <c r="O318" s="34" t="s">
        <v>28</v>
      </c>
      <c r="P318" s="34" t="s">
        <v>541</v>
      </c>
      <c r="Q318" s="34" t="s">
        <v>796</v>
      </c>
      <c r="R318" s="34">
        <v>58601</v>
      </c>
      <c r="S318" s="36">
        <v>42031</v>
      </c>
      <c r="T318" s="36">
        <v>42032</v>
      </c>
      <c r="U318" s="61">
        <v>6.3840000000000003</v>
      </c>
      <c r="V318" s="34">
        <v>9</v>
      </c>
      <c r="W318" s="34">
        <v>25.22</v>
      </c>
      <c r="X318" s="34">
        <v>86544</v>
      </c>
      <c r="Y318" s="34" t="s">
        <v>3216</v>
      </c>
      <c r="Z318" s="34">
        <v>384.68904803913523</v>
      </c>
    </row>
    <row r="319" spans="1:26" customFormat="1" x14ac:dyDescent="0.2">
      <c r="A319" s="34">
        <v>2980</v>
      </c>
      <c r="B319" s="34" t="s">
        <v>797</v>
      </c>
      <c r="C319" s="34" t="s">
        <v>1</v>
      </c>
      <c r="D319" s="34">
        <v>0.03</v>
      </c>
      <c r="E319" s="34">
        <v>43.98</v>
      </c>
      <c r="F319" s="34">
        <v>8.99</v>
      </c>
      <c r="G319" s="34" t="s">
        <v>14</v>
      </c>
      <c r="H319" s="34" t="s">
        <v>70</v>
      </c>
      <c r="I319" s="34" t="s">
        <v>24</v>
      </c>
      <c r="J319" s="34" t="s">
        <v>25</v>
      </c>
      <c r="K319" s="34" t="s">
        <v>18</v>
      </c>
      <c r="L319" s="34" t="s">
        <v>798</v>
      </c>
      <c r="M319" s="34">
        <v>0.57999999999999996</v>
      </c>
      <c r="N319" s="34" t="s">
        <v>8</v>
      </c>
      <c r="O319" s="34" t="s">
        <v>87</v>
      </c>
      <c r="P319" s="34" t="s">
        <v>293</v>
      </c>
      <c r="Q319" s="34" t="s">
        <v>799</v>
      </c>
      <c r="R319" s="34">
        <v>44870</v>
      </c>
      <c r="S319" s="36">
        <v>42031</v>
      </c>
      <c r="T319" s="36">
        <v>42033</v>
      </c>
      <c r="U319" s="61">
        <v>274.0788</v>
      </c>
      <c r="V319" s="34">
        <v>10</v>
      </c>
      <c r="W319" s="34">
        <v>454.4</v>
      </c>
      <c r="X319" s="34">
        <v>86544</v>
      </c>
      <c r="Y319" s="34" t="s">
        <v>3218</v>
      </c>
      <c r="Z319" s="34">
        <v>1056.1814407469608</v>
      </c>
    </row>
    <row r="320" spans="1:26" customFormat="1" x14ac:dyDescent="0.2">
      <c r="A320" s="34">
        <v>2980</v>
      </c>
      <c r="B320" s="34" t="s">
        <v>797</v>
      </c>
      <c r="C320" s="34" t="s">
        <v>1</v>
      </c>
      <c r="D320" s="34">
        <v>0.06</v>
      </c>
      <c r="E320" s="34">
        <v>1.1399999999999999</v>
      </c>
      <c r="F320" s="34">
        <v>0.7</v>
      </c>
      <c r="G320" s="34" t="s">
        <v>14</v>
      </c>
      <c r="H320" s="34" t="s">
        <v>70</v>
      </c>
      <c r="I320" s="34" t="s">
        <v>24</v>
      </c>
      <c r="J320" s="34" t="s">
        <v>152</v>
      </c>
      <c r="K320" s="34" t="s">
        <v>26</v>
      </c>
      <c r="L320" s="34" t="s">
        <v>800</v>
      </c>
      <c r="M320" s="34">
        <v>0.38</v>
      </c>
      <c r="N320" s="34" t="s">
        <v>8</v>
      </c>
      <c r="O320" s="34" t="s">
        <v>87</v>
      </c>
      <c r="P320" s="34" t="s">
        <v>293</v>
      </c>
      <c r="Q320" s="34" t="s">
        <v>799</v>
      </c>
      <c r="R320" s="34">
        <v>44870</v>
      </c>
      <c r="S320" s="36">
        <v>42031</v>
      </c>
      <c r="T320" s="36">
        <v>42034</v>
      </c>
      <c r="U320" s="61">
        <v>-3.782</v>
      </c>
      <c r="V320" s="34">
        <v>13</v>
      </c>
      <c r="W320" s="34">
        <v>14.53</v>
      </c>
      <c r="X320" s="34">
        <v>86544</v>
      </c>
      <c r="Y320" s="34" t="s">
        <v>3218</v>
      </c>
      <c r="Z320" s="34">
        <v>222.22748086119515</v>
      </c>
    </row>
    <row r="321" spans="1:26" customFormat="1" x14ac:dyDescent="0.2">
      <c r="A321" s="34">
        <v>2254</v>
      </c>
      <c r="B321" s="34" t="s">
        <v>801</v>
      </c>
      <c r="C321" s="34" t="s">
        <v>23</v>
      </c>
      <c r="D321" s="34">
        <v>0.1</v>
      </c>
      <c r="E321" s="34">
        <v>6.3</v>
      </c>
      <c r="F321" s="34">
        <v>0.5</v>
      </c>
      <c r="G321" s="34" t="s">
        <v>14</v>
      </c>
      <c r="H321" s="34" t="s">
        <v>70</v>
      </c>
      <c r="I321" s="34" t="s">
        <v>24</v>
      </c>
      <c r="J321" s="34" t="s">
        <v>128</v>
      </c>
      <c r="K321" s="34" t="s">
        <v>49</v>
      </c>
      <c r="L321" s="34" t="s">
        <v>802</v>
      </c>
      <c r="M321" s="34">
        <v>0.39</v>
      </c>
      <c r="N321" s="34" t="s">
        <v>8</v>
      </c>
      <c r="O321" s="34" t="s">
        <v>9</v>
      </c>
      <c r="P321" s="34" t="s">
        <v>364</v>
      </c>
      <c r="Q321" s="34" t="s">
        <v>803</v>
      </c>
      <c r="R321" s="34">
        <v>42003</v>
      </c>
      <c r="S321" s="36">
        <v>42031</v>
      </c>
      <c r="T321" s="36">
        <v>42036</v>
      </c>
      <c r="U321" s="61">
        <v>-464.28199999999998</v>
      </c>
      <c r="V321" s="34">
        <v>12</v>
      </c>
      <c r="W321" s="34">
        <v>68.72</v>
      </c>
      <c r="X321" s="34">
        <v>89278</v>
      </c>
      <c r="Y321" s="34" t="s">
        <v>3215</v>
      </c>
      <c r="Z321" s="34">
        <v>-467.06166323860077</v>
      </c>
    </row>
    <row r="322" spans="1:26" customFormat="1" x14ac:dyDescent="0.2">
      <c r="A322" s="34">
        <v>2178</v>
      </c>
      <c r="B322" s="34" t="s">
        <v>804</v>
      </c>
      <c r="C322" s="34" t="s">
        <v>92</v>
      </c>
      <c r="D322" s="34">
        <v>0.08</v>
      </c>
      <c r="E322" s="34">
        <v>2.94</v>
      </c>
      <c r="F322" s="34">
        <v>0.96</v>
      </c>
      <c r="G322" s="34" t="s">
        <v>14</v>
      </c>
      <c r="H322" s="34" t="s">
        <v>3</v>
      </c>
      <c r="I322" s="34" t="s">
        <v>24</v>
      </c>
      <c r="J322" s="34" t="s">
        <v>25</v>
      </c>
      <c r="K322" s="34" t="s">
        <v>26</v>
      </c>
      <c r="L322" s="34" t="s">
        <v>805</v>
      </c>
      <c r="M322" s="34">
        <v>0.57999999999999996</v>
      </c>
      <c r="N322" s="34" t="s">
        <v>8</v>
      </c>
      <c r="O322" s="34" t="s">
        <v>87</v>
      </c>
      <c r="P322" s="34" t="s">
        <v>379</v>
      </c>
      <c r="Q322" s="34" t="s">
        <v>806</v>
      </c>
      <c r="R322" s="34">
        <v>1610</v>
      </c>
      <c r="S322" s="36">
        <v>42031</v>
      </c>
      <c r="T322" s="36">
        <v>42033</v>
      </c>
      <c r="U322" s="61">
        <v>-1.18</v>
      </c>
      <c r="V322" s="34">
        <v>9</v>
      </c>
      <c r="W322" s="34">
        <v>25.35</v>
      </c>
      <c r="X322" s="34">
        <v>89465</v>
      </c>
      <c r="Y322" s="34" t="s">
        <v>3218</v>
      </c>
      <c r="Z322" s="34">
        <v>104.45323596319129</v>
      </c>
    </row>
    <row r="323" spans="1:26" customFormat="1" x14ac:dyDescent="0.2">
      <c r="A323" s="34">
        <v>3347</v>
      </c>
      <c r="B323" s="34" t="s">
        <v>241</v>
      </c>
      <c r="C323" s="34" t="s">
        <v>92</v>
      </c>
      <c r="D323" s="34">
        <v>0.02</v>
      </c>
      <c r="E323" s="34">
        <v>110.99</v>
      </c>
      <c r="F323" s="34">
        <v>2.5</v>
      </c>
      <c r="G323" s="34" t="s">
        <v>14</v>
      </c>
      <c r="H323" s="34" t="s">
        <v>15</v>
      </c>
      <c r="I323" s="34" t="s">
        <v>16</v>
      </c>
      <c r="J323" s="34" t="s">
        <v>111</v>
      </c>
      <c r="K323" s="34" t="s">
        <v>49</v>
      </c>
      <c r="L323" s="34" t="s">
        <v>112</v>
      </c>
      <c r="M323" s="34">
        <v>0.56999999999999995</v>
      </c>
      <c r="N323" s="34" t="s">
        <v>8</v>
      </c>
      <c r="O323" s="34" t="s">
        <v>9</v>
      </c>
      <c r="P323" s="34" t="s">
        <v>99</v>
      </c>
      <c r="Q323" s="34" t="s">
        <v>243</v>
      </c>
      <c r="R323" s="34">
        <v>33411</v>
      </c>
      <c r="S323" s="36">
        <v>42031</v>
      </c>
      <c r="T323" s="36">
        <v>42033</v>
      </c>
      <c r="U323" s="61">
        <v>-39.808999999999997</v>
      </c>
      <c r="V323" s="34">
        <v>1</v>
      </c>
      <c r="W323" s="34">
        <v>94.3</v>
      </c>
      <c r="X323" s="34">
        <v>89356</v>
      </c>
      <c r="Y323" s="34" t="s">
        <v>3215</v>
      </c>
      <c r="Z323" s="34">
        <v>457.43971255474167</v>
      </c>
    </row>
    <row r="324" spans="1:26" customFormat="1" x14ac:dyDescent="0.2">
      <c r="A324" s="34">
        <v>129</v>
      </c>
      <c r="B324" s="34" t="s">
        <v>807</v>
      </c>
      <c r="C324" s="34" t="s">
        <v>46</v>
      </c>
      <c r="D324" s="34">
        <v>0.02</v>
      </c>
      <c r="E324" s="34">
        <v>1.74</v>
      </c>
      <c r="F324" s="34">
        <v>4.08</v>
      </c>
      <c r="G324" s="34" t="s">
        <v>14</v>
      </c>
      <c r="H324" s="34" t="s">
        <v>3</v>
      </c>
      <c r="I324" s="34" t="s">
        <v>4</v>
      </c>
      <c r="J324" s="34" t="s">
        <v>102</v>
      </c>
      <c r="K324" s="34" t="s">
        <v>18</v>
      </c>
      <c r="L324" s="34" t="s">
        <v>746</v>
      </c>
      <c r="M324" s="34">
        <v>0.53</v>
      </c>
      <c r="N324" s="34" t="s">
        <v>8</v>
      </c>
      <c r="O324" s="34" t="s">
        <v>28</v>
      </c>
      <c r="P324" s="34" t="s">
        <v>79</v>
      </c>
      <c r="Q324" s="34" t="s">
        <v>808</v>
      </c>
      <c r="R324" s="34">
        <v>62002</v>
      </c>
      <c r="S324" s="36">
        <v>42031</v>
      </c>
      <c r="T324" s="36">
        <v>42032</v>
      </c>
      <c r="U324" s="61">
        <v>-37.39</v>
      </c>
      <c r="V324" s="34">
        <v>5</v>
      </c>
      <c r="W324" s="34">
        <v>10.23</v>
      </c>
      <c r="X324" s="34">
        <v>86693</v>
      </c>
      <c r="Y324" s="34" t="s">
        <v>3216</v>
      </c>
      <c r="Z324" s="34">
        <v>336.20544511007552</v>
      </c>
    </row>
    <row r="325" spans="1:26" customFormat="1" x14ac:dyDescent="0.2">
      <c r="A325" s="34">
        <v>898</v>
      </c>
      <c r="B325" s="34" t="s">
        <v>400</v>
      </c>
      <c r="C325" s="34" t="s">
        <v>46</v>
      </c>
      <c r="D325" s="34">
        <v>0.02</v>
      </c>
      <c r="E325" s="34">
        <v>12.53</v>
      </c>
      <c r="F325" s="34">
        <v>0.49</v>
      </c>
      <c r="G325" s="34" t="s">
        <v>14</v>
      </c>
      <c r="H325" s="34" t="s">
        <v>3</v>
      </c>
      <c r="I325" s="34" t="s">
        <v>24</v>
      </c>
      <c r="J325" s="34" t="s">
        <v>128</v>
      </c>
      <c r="K325" s="34" t="s">
        <v>49</v>
      </c>
      <c r="L325" s="34" t="s">
        <v>129</v>
      </c>
      <c r="M325" s="34">
        <v>0.38</v>
      </c>
      <c r="N325" s="34" t="s">
        <v>8</v>
      </c>
      <c r="O325" s="34" t="s">
        <v>87</v>
      </c>
      <c r="P325" s="34" t="s">
        <v>88</v>
      </c>
      <c r="Q325" s="34" t="s">
        <v>89</v>
      </c>
      <c r="R325" s="34">
        <v>10039</v>
      </c>
      <c r="S325" s="36">
        <v>42031</v>
      </c>
      <c r="T325" s="36">
        <v>42031</v>
      </c>
      <c r="U325" s="61">
        <v>263.39999999999998</v>
      </c>
      <c r="V325" s="34">
        <v>47</v>
      </c>
      <c r="W325" s="34">
        <v>594.44000000000005</v>
      </c>
      <c r="X325" s="34">
        <v>9606</v>
      </c>
      <c r="Y325" s="34" t="s">
        <v>3218</v>
      </c>
      <c r="Z325" s="34">
        <v>454.12627839061764</v>
      </c>
    </row>
    <row r="326" spans="1:26" customFormat="1" x14ac:dyDescent="0.2">
      <c r="A326" s="34">
        <v>898</v>
      </c>
      <c r="B326" s="34" t="s">
        <v>400</v>
      </c>
      <c r="C326" s="34" t="s">
        <v>46</v>
      </c>
      <c r="D326" s="34">
        <v>7.0000000000000007E-2</v>
      </c>
      <c r="E326" s="34">
        <v>5.18</v>
      </c>
      <c r="F326" s="34">
        <v>2.04</v>
      </c>
      <c r="G326" s="34" t="s">
        <v>63</v>
      </c>
      <c r="H326" s="34" t="s">
        <v>3</v>
      </c>
      <c r="I326" s="34" t="s">
        <v>24</v>
      </c>
      <c r="J326" s="34" t="s">
        <v>64</v>
      </c>
      <c r="K326" s="34" t="s">
        <v>26</v>
      </c>
      <c r="L326" s="34" t="s">
        <v>809</v>
      </c>
      <c r="M326" s="34">
        <v>0.36</v>
      </c>
      <c r="N326" s="34" t="s">
        <v>8</v>
      </c>
      <c r="O326" s="34" t="s">
        <v>87</v>
      </c>
      <c r="P326" s="34" t="s">
        <v>88</v>
      </c>
      <c r="Q326" s="34" t="s">
        <v>89</v>
      </c>
      <c r="R326" s="34">
        <v>10039</v>
      </c>
      <c r="S326" s="36">
        <v>42031</v>
      </c>
      <c r="T326" s="36">
        <v>42033</v>
      </c>
      <c r="U326" s="61">
        <v>37.31</v>
      </c>
      <c r="V326" s="34">
        <v>44</v>
      </c>
      <c r="W326" s="34">
        <v>228.5</v>
      </c>
      <c r="X326" s="34">
        <v>9606</v>
      </c>
      <c r="Y326" s="34" t="s">
        <v>3218</v>
      </c>
      <c r="Z326" s="34">
        <v>110.53493857399899</v>
      </c>
    </row>
    <row r="327" spans="1:26" customFormat="1" x14ac:dyDescent="0.2">
      <c r="A327" s="34">
        <v>899</v>
      </c>
      <c r="B327" s="34" t="s">
        <v>402</v>
      </c>
      <c r="C327" s="34" t="s">
        <v>46</v>
      </c>
      <c r="D327" s="34">
        <v>0.02</v>
      </c>
      <c r="E327" s="34">
        <v>12.53</v>
      </c>
      <c r="F327" s="34">
        <v>0.49</v>
      </c>
      <c r="G327" s="34" t="s">
        <v>14</v>
      </c>
      <c r="H327" s="34" t="s">
        <v>3</v>
      </c>
      <c r="I327" s="34" t="s">
        <v>24</v>
      </c>
      <c r="J327" s="34" t="s">
        <v>128</v>
      </c>
      <c r="K327" s="34" t="s">
        <v>49</v>
      </c>
      <c r="L327" s="34" t="s">
        <v>129</v>
      </c>
      <c r="M327" s="34">
        <v>0.38</v>
      </c>
      <c r="N327" s="34" t="s">
        <v>8</v>
      </c>
      <c r="O327" s="34" t="s">
        <v>87</v>
      </c>
      <c r="P327" s="34" t="s">
        <v>296</v>
      </c>
      <c r="Q327" s="34" t="s">
        <v>403</v>
      </c>
      <c r="R327" s="34">
        <v>16602</v>
      </c>
      <c r="S327" s="36">
        <v>42031</v>
      </c>
      <c r="T327" s="36">
        <v>42031</v>
      </c>
      <c r="U327" s="61">
        <v>104.7213</v>
      </c>
      <c r="V327" s="34">
        <v>12</v>
      </c>
      <c r="W327" s="34">
        <v>151.77000000000001</v>
      </c>
      <c r="X327" s="34">
        <v>86264</v>
      </c>
      <c r="Y327" s="34" t="s">
        <v>3218</v>
      </c>
      <c r="Z327" s="34">
        <v>291.63520799642322</v>
      </c>
    </row>
    <row r="328" spans="1:26" customFormat="1" x14ac:dyDescent="0.2">
      <c r="A328" s="34">
        <v>899</v>
      </c>
      <c r="B328" s="34" t="s">
        <v>402</v>
      </c>
      <c r="C328" s="34" t="s">
        <v>46</v>
      </c>
      <c r="D328" s="34">
        <v>7.0000000000000007E-2</v>
      </c>
      <c r="E328" s="34">
        <v>5.18</v>
      </c>
      <c r="F328" s="34">
        <v>2.04</v>
      </c>
      <c r="G328" s="34" t="s">
        <v>63</v>
      </c>
      <c r="H328" s="34" t="s">
        <v>3</v>
      </c>
      <c r="I328" s="34" t="s">
        <v>24</v>
      </c>
      <c r="J328" s="34" t="s">
        <v>64</v>
      </c>
      <c r="K328" s="34" t="s">
        <v>26</v>
      </c>
      <c r="L328" s="34" t="s">
        <v>809</v>
      </c>
      <c r="M328" s="34">
        <v>0.36</v>
      </c>
      <c r="N328" s="34" t="s">
        <v>8</v>
      </c>
      <c r="O328" s="34" t="s">
        <v>87</v>
      </c>
      <c r="P328" s="34" t="s">
        <v>296</v>
      </c>
      <c r="Q328" s="34" t="s">
        <v>403</v>
      </c>
      <c r="R328" s="34">
        <v>16602</v>
      </c>
      <c r="S328" s="36">
        <v>42031</v>
      </c>
      <c r="T328" s="36">
        <v>42033</v>
      </c>
      <c r="U328" s="61">
        <v>37.31</v>
      </c>
      <c r="V328" s="34">
        <v>11</v>
      </c>
      <c r="W328" s="34">
        <v>57.13</v>
      </c>
      <c r="X328" s="34">
        <v>86264</v>
      </c>
      <c r="Y328" s="34" t="s">
        <v>3218</v>
      </c>
      <c r="Z328" s="34">
        <v>110.53493857399899</v>
      </c>
    </row>
    <row r="329" spans="1:26" customFormat="1" x14ac:dyDescent="0.2">
      <c r="A329" s="34">
        <v>1351</v>
      </c>
      <c r="B329" s="34" t="s">
        <v>810</v>
      </c>
      <c r="C329" s="34" t="s">
        <v>46</v>
      </c>
      <c r="D329" s="34">
        <v>0.1</v>
      </c>
      <c r="E329" s="34">
        <v>110.99</v>
      </c>
      <c r="F329" s="34">
        <v>8.99</v>
      </c>
      <c r="G329" s="34" t="s">
        <v>63</v>
      </c>
      <c r="H329" s="34" t="s">
        <v>47</v>
      </c>
      <c r="I329" s="34" t="s">
        <v>16</v>
      </c>
      <c r="J329" s="34" t="s">
        <v>111</v>
      </c>
      <c r="K329" s="34" t="s">
        <v>49</v>
      </c>
      <c r="L329" s="34" t="s">
        <v>811</v>
      </c>
      <c r="M329" s="34">
        <v>0.56999999999999995</v>
      </c>
      <c r="N329" s="34" t="s">
        <v>8</v>
      </c>
      <c r="O329" s="34" t="s">
        <v>9</v>
      </c>
      <c r="P329" s="34" t="s">
        <v>99</v>
      </c>
      <c r="Q329" s="34" t="s">
        <v>812</v>
      </c>
      <c r="R329" s="34">
        <v>33063</v>
      </c>
      <c r="S329" s="36">
        <v>42031</v>
      </c>
      <c r="T329" s="36">
        <v>42033</v>
      </c>
      <c r="U329" s="61">
        <v>3285.48</v>
      </c>
      <c r="V329" s="34">
        <v>7</v>
      </c>
      <c r="W329" s="34">
        <v>627.78</v>
      </c>
      <c r="X329" s="34">
        <v>88232</v>
      </c>
      <c r="Y329" s="34" t="s">
        <v>3215</v>
      </c>
      <c r="Z329" s="34">
        <v>4154.5584850853975</v>
      </c>
    </row>
    <row r="330" spans="1:26" customFormat="1" x14ac:dyDescent="0.2">
      <c r="A330" s="34">
        <v>2281</v>
      </c>
      <c r="B330" s="34" t="s">
        <v>813</v>
      </c>
      <c r="C330" s="34" t="s">
        <v>46</v>
      </c>
      <c r="D330" s="34">
        <v>0.08</v>
      </c>
      <c r="E330" s="34">
        <v>205.99</v>
      </c>
      <c r="F330" s="34">
        <v>2.5</v>
      </c>
      <c r="G330" s="34" t="s">
        <v>14</v>
      </c>
      <c r="H330" s="34" t="s">
        <v>47</v>
      </c>
      <c r="I330" s="34" t="s">
        <v>16</v>
      </c>
      <c r="J330" s="34" t="s">
        <v>111</v>
      </c>
      <c r="K330" s="34" t="s">
        <v>49</v>
      </c>
      <c r="L330" s="34" t="s">
        <v>814</v>
      </c>
      <c r="M330" s="34">
        <v>0.59</v>
      </c>
      <c r="N330" s="34" t="s">
        <v>8</v>
      </c>
      <c r="O330" s="34" t="s">
        <v>28</v>
      </c>
      <c r="P330" s="34" t="s">
        <v>333</v>
      </c>
      <c r="Q330" s="34" t="s">
        <v>815</v>
      </c>
      <c r="R330" s="34">
        <v>54703</v>
      </c>
      <c r="S330" s="36">
        <v>42031</v>
      </c>
      <c r="T330" s="36">
        <v>42032</v>
      </c>
      <c r="U330" s="61">
        <v>997.38144</v>
      </c>
      <c r="V330" s="34">
        <v>10</v>
      </c>
      <c r="W330" s="34">
        <v>1610.84</v>
      </c>
      <c r="X330" s="34">
        <v>85948</v>
      </c>
      <c r="Y330" s="34" t="s">
        <v>3216</v>
      </c>
      <c r="Z330" s="34">
        <v>2041.815377858662</v>
      </c>
    </row>
    <row r="331" spans="1:26" customFormat="1" x14ac:dyDescent="0.2">
      <c r="A331" s="34">
        <v>53</v>
      </c>
      <c r="B331" s="34" t="s">
        <v>816</v>
      </c>
      <c r="C331" s="34" t="s">
        <v>1</v>
      </c>
      <c r="D331" s="34">
        <v>7.0000000000000007E-2</v>
      </c>
      <c r="E331" s="34">
        <v>3174.835</v>
      </c>
      <c r="F331" s="34">
        <v>8.73</v>
      </c>
      <c r="G331" s="34" t="s">
        <v>2</v>
      </c>
      <c r="H331" s="34" t="s">
        <v>70</v>
      </c>
      <c r="I331" s="34" t="s">
        <v>16</v>
      </c>
      <c r="J331" s="34" t="s">
        <v>32</v>
      </c>
      <c r="K331" s="34" t="s">
        <v>6</v>
      </c>
      <c r="L331" s="34" t="s">
        <v>817</v>
      </c>
      <c r="M331" s="34">
        <v>0.56999999999999995</v>
      </c>
      <c r="N331" s="34" t="s">
        <v>8</v>
      </c>
      <c r="O331" s="34" t="s">
        <v>35</v>
      </c>
      <c r="P331" s="34" t="s">
        <v>42</v>
      </c>
      <c r="Q331" s="34" t="s">
        <v>818</v>
      </c>
      <c r="R331" s="34">
        <v>98052</v>
      </c>
      <c r="S331" s="36">
        <v>42032</v>
      </c>
      <c r="T331" s="36">
        <v>42034</v>
      </c>
      <c r="U331" s="61">
        <v>-6923.5991999999997</v>
      </c>
      <c r="V331" s="34">
        <v>1</v>
      </c>
      <c r="W331" s="34">
        <v>3267.55</v>
      </c>
      <c r="X331" s="34">
        <v>88425</v>
      </c>
      <c r="Y331" s="34" t="s">
        <v>3217</v>
      </c>
      <c r="Z331" s="34">
        <v>4675.0973192454449</v>
      </c>
    </row>
    <row r="332" spans="1:26" customFormat="1" x14ac:dyDescent="0.2">
      <c r="A332" s="34">
        <v>3266</v>
      </c>
      <c r="B332" s="34" t="s">
        <v>819</v>
      </c>
      <c r="C332" s="34" t="s">
        <v>1</v>
      </c>
      <c r="D332" s="34">
        <v>0</v>
      </c>
      <c r="E332" s="34">
        <v>122.99</v>
      </c>
      <c r="F332" s="34">
        <v>70.2</v>
      </c>
      <c r="G332" s="34" t="s">
        <v>2</v>
      </c>
      <c r="H332" s="34" t="s">
        <v>70</v>
      </c>
      <c r="I332" s="34" t="s">
        <v>4</v>
      </c>
      <c r="J332" s="34" t="s">
        <v>85</v>
      </c>
      <c r="K332" s="34" t="s">
        <v>33</v>
      </c>
      <c r="L332" s="34" t="s">
        <v>780</v>
      </c>
      <c r="M332" s="34">
        <v>0.74</v>
      </c>
      <c r="N332" s="34" t="s">
        <v>8</v>
      </c>
      <c r="O332" s="34" t="s">
        <v>87</v>
      </c>
      <c r="P332" s="34" t="s">
        <v>307</v>
      </c>
      <c r="Q332" s="34" t="s">
        <v>308</v>
      </c>
      <c r="R332" s="34">
        <v>4073</v>
      </c>
      <c r="S332" s="36">
        <v>42032</v>
      </c>
      <c r="T332" s="36">
        <v>42033</v>
      </c>
      <c r="U332" s="61">
        <v>-1764.29</v>
      </c>
      <c r="V332" s="34">
        <v>14</v>
      </c>
      <c r="W332" s="34">
        <v>1794.88</v>
      </c>
      <c r="X332" s="34">
        <v>89836</v>
      </c>
      <c r="Y332" s="34" t="s">
        <v>3218</v>
      </c>
      <c r="Z332" s="34">
        <v>1257.4428472341153</v>
      </c>
    </row>
    <row r="333" spans="1:26" customFormat="1" x14ac:dyDescent="0.2">
      <c r="A333" s="34">
        <v>3269</v>
      </c>
      <c r="B333" s="34" t="s">
        <v>820</v>
      </c>
      <c r="C333" s="34" t="s">
        <v>1</v>
      </c>
      <c r="D333" s="34">
        <v>0.01</v>
      </c>
      <c r="E333" s="34">
        <v>60.97</v>
      </c>
      <c r="F333" s="34">
        <v>4.5</v>
      </c>
      <c r="G333" s="34" t="s">
        <v>63</v>
      </c>
      <c r="H333" s="34" t="s">
        <v>70</v>
      </c>
      <c r="I333" s="34" t="s">
        <v>24</v>
      </c>
      <c r="J333" s="34" t="s">
        <v>71</v>
      </c>
      <c r="K333" s="34" t="s">
        <v>49</v>
      </c>
      <c r="L333" s="34" t="s">
        <v>72</v>
      </c>
      <c r="M333" s="34">
        <v>0.56000000000000005</v>
      </c>
      <c r="N333" s="34" t="s">
        <v>8</v>
      </c>
      <c r="O333" s="34" t="s">
        <v>87</v>
      </c>
      <c r="P333" s="34" t="s">
        <v>373</v>
      </c>
      <c r="Q333" s="34" t="s">
        <v>821</v>
      </c>
      <c r="R333" s="34">
        <v>7060</v>
      </c>
      <c r="S333" s="36">
        <v>42032</v>
      </c>
      <c r="T333" s="36">
        <v>42034</v>
      </c>
      <c r="U333" s="61">
        <v>527.87760000000003</v>
      </c>
      <c r="V333" s="34">
        <v>12</v>
      </c>
      <c r="W333" s="34">
        <v>765.04</v>
      </c>
      <c r="X333" s="34">
        <v>89836</v>
      </c>
      <c r="Y333" s="34" t="s">
        <v>3218</v>
      </c>
      <c r="Z333" s="34">
        <v>1159.5871493447628</v>
      </c>
    </row>
    <row r="334" spans="1:26" customFormat="1" x14ac:dyDescent="0.2">
      <c r="A334" s="34">
        <v>24</v>
      </c>
      <c r="B334" s="34" t="s">
        <v>822</v>
      </c>
      <c r="C334" s="34" t="s">
        <v>13</v>
      </c>
      <c r="D334" s="34">
        <v>0.06</v>
      </c>
      <c r="E334" s="34">
        <v>55.48</v>
      </c>
      <c r="F334" s="34">
        <v>14.3</v>
      </c>
      <c r="G334" s="34" t="s">
        <v>14</v>
      </c>
      <c r="H334" s="34" t="s">
        <v>70</v>
      </c>
      <c r="I334" s="34" t="s">
        <v>24</v>
      </c>
      <c r="J334" s="34" t="s">
        <v>64</v>
      </c>
      <c r="K334" s="34" t="s">
        <v>49</v>
      </c>
      <c r="L334" s="34" t="s">
        <v>823</v>
      </c>
      <c r="M334" s="34">
        <v>0.37</v>
      </c>
      <c r="N334" s="34" t="s">
        <v>8</v>
      </c>
      <c r="O334" s="34" t="s">
        <v>35</v>
      </c>
      <c r="P334" s="34" t="s">
        <v>66</v>
      </c>
      <c r="Q334" s="34" t="s">
        <v>824</v>
      </c>
      <c r="R334" s="34">
        <v>92677</v>
      </c>
      <c r="S334" s="36">
        <v>42032</v>
      </c>
      <c r="T334" s="36">
        <v>42033</v>
      </c>
      <c r="U334" s="61">
        <v>-28.296800000000001</v>
      </c>
      <c r="V334" s="34">
        <v>1</v>
      </c>
      <c r="W334" s="34">
        <v>67.489999999999995</v>
      </c>
      <c r="X334" s="34">
        <v>87651</v>
      </c>
      <c r="Y334" s="34" t="s">
        <v>3217</v>
      </c>
      <c r="Z334" s="34">
        <v>442.46402756628834</v>
      </c>
    </row>
    <row r="335" spans="1:26" customFormat="1" x14ac:dyDescent="0.2">
      <c r="A335" s="34">
        <v>24</v>
      </c>
      <c r="B335" s="34" t="s">
        <v>822</v>
      </c>
      <c r="C335" s="34" t="s">
        <v>13</v>
      </c>
      <c r="D335" s="34">
        <v>0.02</v>
      </c>
      <c r="E335" s="34">
        <v>1.68</v>
      </c>
      <c r="F335" s="34">
        <v>1.57</v>
      </c>
      <c r="G335" s="34" t="s">
        <v>14</v>
      </c>
      <c r="H335" s="34" t="s">
        <v>70</v>
      </c>
      <c r="I335" s="34" t="s">
        <v>24</v>
      </c>
      <c r="J335" s="34" t="s">
        <v>25</v>
      </c>
      <c r="K335" s="34" t="s">
        <v>26</v>
      </c>
      <c r="L335" s="34" t="s">
        <v>550</v>
      </c>
      <c r="M335" s="34">
        <v>0.59</v>
      </c>
      <c r="N335" s="34" t="s">
        <v>8</v>
      </c>
      <c r="O335" s="34" t="s">
        <v>35</v>
      </c>
      <c r="P335" s="34" t="s">
        <v>66</v>
      </c>
      <c r="Q335" s="34" t="s">
        <v>824</v>
      </c>
      <c r="R335" s="34">
        <v>92677</v>
      </c>
      <c r="S335" s="36">
        <v>42032</v>
      </c>
      <c r="T335" s="36">
        <v>42034</v>
      </c>
      <c r="U335" s="61">
        <v>-5.3071999999999999</v>
      </c>
      <c r="V335" s="34">
        <v>1</v>
      </c>
      <c r="W335" s="34">
        <v>2.25</v>
      </c>
      <c r="X335" s="34">
        <v>87651</v>
      </c>
      <c r="Y335" s="34" t="s">
        <v>3217</v>
      </c>
      <c r="Z335" s="34">
        <v>154.88626564652284</v>
      </c>
    </row>
    <row r="336" spans="1:26" customFormat="1" x14ac:dyDescent="0.2">
      <c r="A336" s="34">
        <v>744</v>
      </c>
      <c r="B336" s="34" t="s">
        <v>562</v>
      </c>
      <c r="C336" s="34" t="s">
        <v>23</v>
      </c>
      <c r="D336" s="34">
        <v>0.02</v>
      </c>
      <c r="E336" s="34">
        <v>59.98</v>
      </c>
      <c r="F336" s="34">
        <v>3.99</v>
      </c>
      <c r="G336" s="34" t="s">
        <v>14</v>
      </c>
      <c r="H336" s="34" t="s">
        <v>70</v>
      </c>
      <c r="I336" s="34" t="s">
        <v>24</v>
      </c>
      <c r="J336" s="34" t="s">
        <v>71</v>
      </c>
      <c r="K336" s="34" t="s">
        <v>49</v>
      </c>
      <c r="L336" s="34" t="s">
        <v>825</v>
      </c>
      <c r="M336" s="34">
        <v>0.56999999999999995</v>
      </c>
      <c r="N336" s="34" t="s">
        <v>8</v>
      </c>
      <c r="O336" s="34" t="s">
        <v>35</v>
      </c>
      <c r="P336" s="34" t="s">
        <v>564</v>
      </c>
      <c r="Q336" s="34" t="s">
        <v>565</v>
      </c>
      <c r="R336" s="34">
        <v>85737</v>
      </c>
      <c r="S336" s="36">
        <v>42032</v>
      </c>
      <c r="T336" s="36">
        <v>42041</v>
      </c>
      <c r="U336" s="61">
        <v>-54.622</v>
      </c>
      <c r="V336" s="34">
        <v>1</v>
      </c>
      <c r="W336" s="34">
        <v>63.48</v>
      </c>
      <c r="X336" s="34">
        <v>87725</v>
      </c>
      <c r="Y336" s="34" t="s">
        <v>3217</v>
      </c>
      <c r="Z336" s="34">
        <v>419.57110284424061</v>
      </c>
    </row>
    <row r="337" spans="1:26" customFormat="1" x14ac:dyDescent="0.2">
      <c r="A337" s="34">
        <v>744</v>
      </c>
      <c r="B337" s="34" t="s">
        <v>562</v>
      </c>
      <c r="C337" s="34" t="s">
        <v>23</v>
      </c>
      <c r="D337" s="34">
        <v>0.03</v>
      </c>
      <c r="E337" s="34">
        <v>5.18</v>
      </c>
      <c r="F337" s="34">
        <v>5.74</v>
      </c>
      <c r="G337" s="34" t="s">
        <v>14</v>
      </c>
      <c r="H337" s="34" t="s">
        <v>70</v>
      </c>
      <c r="I337" s="34" t="s">
        <v>24</v>
      </c>
      <c r="J337" s="34" t="s">
        <v>48</v>
      </c>
      <c r="K337" s="34" t="s">
        <v>49</v>
      </c>
      <c r="L337" s="34" t="s">
        <v>826</v>
      </c>
      <c r="M337" s="34">
        <v>0.36</v>
      </c>
      <c r="N337" s="34" t="s">
        <v>8</v>
      </c>
      <c r="O337" s="34" t="s">
        <v>35</v>
      </c>
      <c r="P337" s="34" t="s">
        <v>564</v>
      </c>
      <c r="Q337" s="34" t="s">
        <v>565</v>
      </c>
      <c r="R337" s="34">
        <v>85737</v>
      </c>
      <c r="S337" s="36">
        <v>42032</v>
      </c>
      <c r="T337" s="36">
        <v>42036</v>
      </c>
      <c r="U337" s="61">
        <v>-126.81417999999999</v>
      </c>
      <c r="V337" s="34">
        <v>9</v>
      </c>
      <c r="W337" s="34">
        <v>47.64</v>
      </c>
      <c r="X337" s="34">
        <v>87725</v>
      </c>
      <c r="Y337" s="34" t="s">
        <v>3217</v>
      </c>
      <c r="Z337" s="34">
        <v>41.158284083031418</v>
      </c>
    </row>
    <row r="338" spans="1:26" customFormat="1" x14ac:dyDescent="0.2">
      <c r="A338" s="34">
        <v>553</v>
      </c>
      <c r="B338" s="34" t="s">
        <v>827</v>
      </c>
      <c r="C338" s="34" t="s">
        <v>92</v>
      </c>
      <c r="D338" s="34">
        <v>0</v>
      </c>
      <c r="E338" s="34">
        <v>6.88</v>
      </c>
      <c r="F338" s="34">
        <v>2</v>
      </c>
      <c r="G338" s="34" t="s">
        <v>63</v>
      </c>
      <c r="H338" s="34" t="s">
        <v>47</v>
      </c>
      <c r="I338" s="34" t="s">
        <v>24</v>
      </c>
      <c r="J338" s="34" t="s">
        <v>64</v>
      </c>
      <c r="K338" s="34" t="s">
        <v>26</v>
      </c>
      <c r="L338" s="34" t="s">
        <v>828</v>
      </c>
      <c r="M338" s="34">
        <v>0.39</v>
      </c>
      <c r="N338" s="34" t="s">
        <v>8</v>
      </c>
      <c r="O338" s="34" t="s">
        <v>35</v>
      </c>
      <c r="P338" s="34" t="s">
        <v>66</v>
      </c>
      <c r="Q338" s="34" t="s">
        <v>76</v>
      </c>
      <c r="R338" s="34">
        <v>90008</v>
      </c>
      <c r="S338" s="36">
        <v>42032</v>
      </c>
      <c r="T338" s="36">
        <v>42033</v>
      </c>
      <c r="U338" s="61">
        <v>34.067999999999998</v>
      </c>
      <c r="V338" s="34">
        <v>36</v>
      </c>
      <c r="W338" s="34">
        <v>267.52999999999997</v>
      </c>
      <c r="X338" s="34">
        <v>17155</v>
      </c>
      <c r="Y338" s="34" t="s">
        <v>3217</v>
      </c>
      <c r="Z338" s="34">
        <v>33.839731155429092</v>
      </c>
    </row>
    <row r="339" spans="1:26" customFormat="1" x14ac:dyDescent="0.2">
      <c r="A339" s="34">
        <v>556</v>
      </c>
      <c r="B339" s="34" t="s">
        <v>829</v>
      </c>
      <c r="C339" s="34" t="s">
        <v>92</v>
      </c>
      <c r="D339" s="34">
        <v>0</v>
      </c>
      <c r="E339" s="34">
        <v>6.88</v>
      </c>
      <c r="F339" s="34">
        <v>2</v>
      </c>
      <c r="G339" s="34" t="s">
        <v>63</v>
      </c>
      <c r="H339" s="34" t="s">
        <v>47</v>
      </c>
      <c r="I339" s="34" t="s">
        <v>24</v>
      </c>
      <c r="J339" s="34" t="s">
        <v>64</v>
      </c>
      <c r="K339" s="34" t="s">
        <v>26</v>
      </c>
      <c r="L339" s="34" t="s">
        <v>828</v>
      </c>
      <c r="M339" s="34">
        <v>0.39</v>
      </c>
      <c r="N339" s="34" t="s">
        <v>8</v>
      </c>
      <c r="O339" s="34" t="s">
        <v>35</v>
      </c>
      <c r="P339" s="34" t="s">
        <v>122</v>
      </c>
      <c r="Q339" s="34" t="s">
        <v>830</v>
      </c>
      <c r="R339" s="34">
        <v>84604</v>
      </c>
      <c r="S339" s="36">
        <v>42032</v>
      </c>
      <c r="T339" s="36">
        <v>42033</v>
      </c>
      <c r="U339" s="61">
        <v>46.147199999999998</v>
      </c>
      <c r="V339" s="34">
        <v>9</v>
      </c>
      <c r="W339" s="34">
        <v>66.88</v>
      </c>
      <c r="X339" s="34">
        <v>86189</v>
      </c>
      <c r="Y339" s="34" t="s">
        <v>3217</v>
      </c>
      <c r="Z339" s="34">
        <v>46.209142661230146</v>
      </c>
    </row>
    <row r="340" spans="1:26" customFormat="1" x14ac:dyDescent="0.2">
      <c r="A340" s="34">
        <v>556</v>
      </c>
      <c r="B340" s="34" t="s">
        <v>829</v>
      </c>
      <c r="C340" s="34" t="s">
        <v>92</v>
      </c>
      <c r="D340" s="34">
        <v>0.03</v>
      </c>
      <c r="E340" s="34">
        <v>32.479999999999997</v>
      </c>
      <c r="F340" s="34">
        <v>35</v>
      </c>
      <c r="G340" s="34" t="s">
        <v>63</v>
      </c>
      <c r="H340" s="34" t="s">
        <v>47</v>
      </c>
      <c r="I340" s="34" t="s">
        <v>24</v>
      </c>
      <c r="J340" s="34" t="s">
        <v>54</v>
      </c>
      <c r="K340" s="34" t="s">
        <v>40</v>
      </c>
      <c r="L340" s="34" t="s">
        <v>761</v>
      </c>
      <c r="M340" s="34">
        <v>0.81</v>
      </c>
      <c r="N340" s="34" t="s">
        <v>8</v>
      </c>
      <c r="O340" s="34" t="s">
        <v>35</v>
      </c>
      <c r="P340" s="34" t="s">
        <v>122</v>
      </c>
      <c r="Q340" s="34" t="s">
        <v>830</v>
      </c>
      <c r="R340" s="34">
        <v>84604</v>
      </c>
      <c r="S340" s="36">
        <v>42032</v>
      </c>
      <c r="T340" s="36">
        <v>42032</v>
      </c>
      <c r="U340" s="61">
        <v>-1116.3348000000001</v>
      </c>
      <c r="V340" s="34">
        <v>8</v>
      </c>
      <c r="W340" s="34">
        <v>274.91000000000003</v>
      </c>
      <c r="X340" s="34">
        <v>86189</v>
      </c>
      <c r="Y340" s="34" t="s">
        <v>3217</v>
      </c>
      <c r="Z340" s="34">
        <v>177.37741157147167</v>
      </c>
    </row>
    <row r="341" spans="1:26" customFormat="1" x14ac:dyDescent="0.2">
      <c r="A341" s="34">
        <v>1875</v>
      </c>
      <c r="B341" s="34" t="s">
        <v>831</v>
      </c>
      <c r="C341" s="34" t="s">
        <v>1</v>
      </c>
      <c r="D341" s="34">
        <v>0.09</v>
      </c>
      <c r="E341" s="34">
        <v>95.99</v>
      </c>
      <c r="F341" s="34">
        <v>4.9000000000000004</v>
      </c>
      <c r="G341" s="34" t="s">
        <v>14</v>
      </c>
      <c r="H341" s="34" t="s">
        <v>15</v>
      </c>
      <c r="I341" s="34" t="s">
        <v>16</v>
      </c>
      <c r="J341" s="34" t="s">
        <v>111</v>
      </c>
      <c r="K341" s="34" t="s">
        <v>49</v>
      </c>
      <c r="L341" s="34" t="s">
        <v>744</v>
      </c>
      <c r="M341" s="34">
        <v>0.56000000000000005</v>
      </c>
      <c r="N341" s="34" t="s">
        <v>8</v>
      </c>
      <c r="O341" s="34" t="s">
        <v>9</v>
      </c>
      <c r="P341" s="34" t="s">
        <v>218</v>
      </c>
      <c r="Q341" s="34" t="s">
        <v>832</v>
      </c>
      <c r="R341" s="34">
        <v>23320</v>
      </c>
      <c r="S341" s="36">
        <v>42033</v>
      </c>
      <c r="T341" s="36">
        <v>42035</v>
      </c>
      <c r="U341" s="61">
        <v>34.302</v>
      </c>
      <c r="V341" s="34">
        <v>4</v>
      </c>
      <c r="W341" s="34">
        <v>320.75</v>
      </c>
      <c r="X341" s="34">
        <v>90899</v>
      </c>
      <c r="Y341" s="34" t="s">
        <v>3215</v>
      </c>
      <c r="Z341" s="34">
        <v>775.34561908774651</v>
      </c>
    </row>
    <row r="342" spans="1:26" customFormat="1" x14ac:dyDescent="0.2">
      <c r="A342" s="34">
        <v>2265</v>
      </c>
      <c r="B342" s="34" t="s">
        <v>833</v>
      </c>
      <c r="C342" s="34" t="s">
        <v>1</v>
      </c>
      <c r="D342" s="34">
        <v>0.1</v>
      </c>
      <c r="E342" s="34">
        <v>7.45</v>
      </c>
      <c r="F342" s="34">
        <v>6.28</v>
      </c>
      <c r="G342" s="34" t="s">
        <v>14</v>
      </c>
      <c r="H342" s="34" t="s">
        <v>70</v>
      </c>
      <c r="I342" s="34" t="s">
        <v>24</v>
      </c>
      <c r="J342" s="34" t="s">
        <v>48</v>
      </c>
      <c r="K342" s="34" t="s">
        <v>49</v>
      </c>
      <c r="L342" s="34" t="s">
        <v>834</v>
      </c>
      <c r="M342" s="34">
        <v>0.4</v>
      </c>
      <c r="N342" s="34" t="s">
        <v>8</v>
      </c>
      <c r="O342" s="34" t="s">
        <v>28</v>
      </c>
      <c r="P342" s="34" t="s">
        <v>56</v>
      </c>
      <c r="Q342" s="34" t="s">
        <v>835</v>
      </c>
      <c r="R342" s="34">
        <v>64130</v>
      </c>
      <c r="S342" s="36">
        <v>42033</v>
      </c>
      <c r="T342" s="36">
        <v>42036</v>
      </c>
      <c r="U342" s="61">
        <v>-69.873999999999995</v>
      </c>
      <c r="V342" s="34">
        <v>8</v>
      </c>
      <c r="W342" s="34">
        <v>59.4</v>
      </c>
      <c r="X342" s="34">
        <v>86612</v>
      </c>
      <c r="Y342" s="34" t="s">
        <v>3216</v>
      </c>
      <c r="Z342" s="34">
        <v>318.73557737122138</v>
      </c>
    </row>
    <row r="343" spans="1:26" customFormat="1" x14ac:dyDescent="0.2">
      <c r="A343" s="34">
        <v>2265</v>
      </c>
      <c r="B343" s="34" t="s">
        <v>833</v>
      </c>
      <c r="C343" s="34" t="s">
        <v>1</v>
      </c>
      <c r="D343" s="34">
        <v>0.01</v>
      </c>
      <c r="E343" s="34">
        <v>6.48</v>
      </c>
      <c r="F343" s="34">
        <v>7.86</v>
      </c>
      <c r="G343" s="34" t="s">
        <v>14</v>
      </c>
      <c r="H343" s="34" t="s">
        <v>70</v>
      </c>
      <c r="I343" s="34" t="s">
        <v>24</v>
      </c>
      <c r="J343" s="34" t="s">
        <v>64</v>
      </c>
      <c r="K343" s="34" t="s">
        <v>49</v>
      </c>
      <c r="L343" s="34" t="s">
        <v>836</v>
      </c>
      <c r="M343" s="34">
        <v>0.37</v>
      </c>
      <c r="N343" s="34" t="s">
        <v>8</v>
      </c>
      <c r="O343" s="34" t="s">
        <v>28</v>
      </c>
      <c r="P343" s="34" t="s">
        <v>56</v>
      </c>
      <c r="Q343" s="34" t="s">
        <v>835</v>
      </c>
      <c r="R343" s="34">
        <v>64130</v>
      </c>
      <c r="S343" s="36">
        <v>42033</v>
      </c>
      <c r="T343" s="36">
        <v>42035</v>
      </c>
      <c r="U343" s="61">
        <v>-135.74</v>
      </c>
      <c r="V343" s="34">
        <v>10</v>
      </c>
      <c r="W343" s="34">
        <v>66.459999999999994</v>
      </c>
      <c r="X343" s="34">
        <v>86612</v>
      </c>
      <c r="Y343" s="34" t="s">
        <v>3216</v>
      </c>
      <c r="Z343" s="34">
        <v>326.4580698055081</v>
      </c>
    </row>
    <row r="344" spans="1:26" customFormat="1" x14ac:dyDescent="0.2">
      <c r="A344" s="34">
        <v>699</v>
      </c>
      <c r="B344" s="34" t="s">
        <v>837</v>
      </c>
      <c r="C344" s="34" t="s">
        <v>92</v>
      </c>
      <c r="D344" s="34">
        <v>7.0000000000000007E-2</v>
      </c>
      <c r="E344" s="34">
        <v>5.0199999999999996</v>
      </c>
      <c r="F344" s="34">
        <v>5.14</v>
      </c>
      <c r="G344" s="34" t="s">
        <v>14</v>
      </c>
      <c r="H344" s="34" t="s">
        <v>15</v>
      </c>
      <c r="I344" s="34" t="s">
        <v>16</v>
      </c>
      <c r="J344" s="34" t="s">
        <v>17</v>
      </c>
      <c r="K344" s="34" t="s">
        <v>18</v>
      </c>
      <c r="L344" s="34" t="s">
        <v>367</v>
      </c>
      <c r="M344" s="34">
        <v>0.79</v>
      </c>
      <c r="N344" s="34" t="s">
        <v>8</v>
      </c>
      <c r="O344" s="34" t="s">
        <v>35</v>
      </c>
      <c r="P344" s="34" t="s">
        <v>66</v>
      </c>
      <c r="Q344" s="34" t="s">
        <v>76</v>
      </c>
      <c r="R344" s="34">
        <v>90041</v>
      </c>
      <c r="S344" s="36">
        <v>42033</v>
      </c>
      <c r="T344" s="36">
        <v>42035</v>
      </c>
      <c r="U344" s="61">
        <v>-168.72</v>
      </c>
      <c r="V344" s="34">
        <v>42</v>
      </c>
      <c r="W344" s="34">
        <v>210.1</v>
      </c>
      <c r="X344" s="34">
        <v>32420</v>
      </c>
      <c r="Y344" s="34" t="s">
        <v>3217</v>
      </c>
      <c r="Z344" s="34">
        <v>216.19529018750555</v>
      </c>
    </row>
    <row r="345" spans="1:26" customFormat="1" x14ac:dyDescent="0.2">
      <c r="A345" s="34">
        <v>699</v>
      </c>
      <c r="B345" s="34" t="s">
        <v>837</v>
      </c>
      <c r="C345" s="34" t="s">
        <v>92</v>
      </c>
      <c r="D345" s="34">
        <v>7.0000000000000007E-2</v>
      </c>
      <c r="E345" s="34">
        <v>280.98</v>
      </c>
      <c r="F345" s="34">
        <v>57</v>
      </c>
      <c r="G345" s="34" t="s">
        <v>2</v>
      </c>
      <c r="H345" s="34" t="s">
        <v>15</v>
      </c>
      <c r="I345" s="34" t="s">
        <v>4</v>
      </c>
      <c r="J345" s="34" t="s">
        <v>85</v>
      </c>
      <c r="K345" s="34" t="s">
        <v>33</v>
      </c>
      <c r="L345" s="34" t="s">
        <v>838</v>
      </c>
      <c r="M345" s="34">
        <v>0.78</v>
      </c>
      <c r="N345" s="34" t="s">
        <v>8</v>
      </c>
      <c r="O345" s="34" t="s">
        <v>35</v>
      </c>
      <c r="P345" s="34" t="s">
        <v>66</v>
      </c>
      <c r="Q345" s="34" t="s">
        <v>76</v>
      </c>
      <c r="R345" s="34">
        <v>90041</v>
      </c>
      <c r="S345" s="36">
        <v>42033</v>
      </c>
      <c r="T345" s="36">
        <v>42035</v>
      </c>
      <c r="U345" s="61">
        <v>-439.62</v>
      </c>
      <c r="V345" s="34">
        <v>23</v>
      </c>
      <c r="W345" s="34">
        <v>6499.87</v>
      </c>
      <c r="X345" s="34">
        <v>32420</v>
      </c>
      <c r="Y345" s="34" t="s">
        <v>3217</v>
      </c>
      <c r="Z345" s="34">
        <v>2424.9148449439344</v>
      </c>
    </row>
    <row r="346" spans="1:26" customFormat="1" x14ac:dyDescent="0.2">
      <c r="A346" s="34">
        <v>2061</v>
      </c>
      <c r="B346" s="34" t="s">
        <v>839</v>
      </c>
      <c r="C346" s="34" t="s">
        <v>92</v>
      </c>
      <c r="D346" s="34">
        <v>0.02</v>
      </c>
      <c r="E346" s="34">
        <v>240.98</v>
      </c>
      <c r="F346" s="34">
        <v>60.2</v>
      </c>
      <c r="G346" s="34" t="s">
        <v>2</v>
      </c>
      <c r="H346" s="34" t="s">
        <v>70</v>
      </c>
      <c r="I346" s="34" t="s">
        <v>4</v>
      </c>
      <c r="J346" s="34" t="s">
        <v>93</v>
      </c>
      <c r="K346" s="34" t="s">
        <v>6</v>
      </c>
      <c r="L346" s="34" t="s">
        <v>840</v>
      </c>
      <c r="M346" s="34">
        <v>0.56000000000000005</v>
      </c>
      <c r="N346" s="34" t="s">
        <v>8</v>
      </c>
      <c r="O346" s="34" t="s">
        <v>28</v>
      </c>
      <c r="P346" s="34" t="s">
        <v>109</v>
      </c>
      <c r="Q346" s="34" t="s">
        <v>841</v>
      </c>
      <c r="R346" s="34">
        <v>69101</v>
      </c>
      <c r="S346" s="36">
        <v>42033</v>
      </c>
      <c r="T346" s="36">
        <v>42035</v>
      </c>
      <c r="U346" s="61">
        <v>-272.71319999999997</v>
      </c>
      <c r="V346" s="34">
        <v>1</v>
      </c>
      <c r="W346" s="34">
        <v>260.66000000000003</v>
      </c>
      <c r="X346" s="34">
        <v>87146</v>
      </c>
      <c r="Y346" s="34" t="s">
        <v>3216</v>
      </c>
      <c r="Z346" s="34">
        <v>2438.0678175523694</v>
      </c>
    </row>
    <row r="347" spans="1:26" customFormat="1" x14ac:dyDescent="0.2">
      <c r="A347" s="34">
        <v>2062</v>
      </c>
      <c r="B347" s="34" t="s">
        <v>842</v>
      </c>
      <c r="C347" s="34" t="s">
        <v>92</v>
      </c>
      <c r="D347" s="34">
        <v>0.02</v>
      </c>
      <c r="E347" s="34">
        <v>420.98</v>
      </c>
      <c r="F347" s="34">
        <v>19.989999999999998</v>
      </c>
      <c r="G347" s="34" t="s">
        <v>14</v>
      </c>
      <c r="H347" s="34" t="s">
        <v>70</v>
      </c>
      <c r="I347" s="34" t="s">
        <v>24</v>
      </c>
      <c r="J347" s="34" t="s">
        <v>48</v>
      </c>
      <c r="K347" s="34" t="s">
        <v>49</v>
      </c>
      <c r="L347" s="34" t="s">
        <v>843</v>
      </c>
      <c r="M347" s="34">
        <v>0.35</v>
      </c>
      <c r="N347" s="34" t="s">
        <v>8</v>
      </c>
      <c r="O347" s="34" t="s">
        <v>9</v>
      </c>
      <c r="P347" s="34" t="s">
        <v>218</v>
      </c>
      <c r="Q347" s="34" t="s">
        <v>844</v>
      </c>
      <c r="R347" s="34">
        <v>23111</v>
      </c>
      <c r="S347" s="36">
        <v>42033</v>
      </c>
      <c r="T347" s="36">
        <v>42036</v>
      </c>
      <c r="U347" s="61">
        <v>-162.69399999999999</v>
      </c>
      <c r="V347" s="34">
        <v>10</v>
      </c>
      <c r="W347" s="34">
        <v>4249.37</v>
      </c>
      <c r="X347" s="34">
        <v>87146</v>
      </c>
      <c r="Y347" s="34" t="s">
        <v>3215</v>
      </c>
      <c r="Z347" s="34">
        <v>1632.3428515082283</v>
      </c>
    </row>
    <row r="348" spans="1:26" customFormat="1" x14ac:dyDescent="0.2">
      <c r="A348" s="34">
        <v>767</v>
      </c>
      <c r="B348" s="34" t="s">
        <v>845</v>
      </c>
      <c r="C348" s="34" t="s">
        <v>1</v>
      </c>
      <c r="D348" s="34">
        <v>0.1</v>
      </c>
      <c r="E348" s="34">
        <v>31.78</v>
      </c>
      <c r="F348" s="34">
        <v>1.99</v>
      </c>
      <c r="G348" s="34" t="s">
        <v>14</v>
      </c>
      <c r="H348" s="34" t="s">
        <v>70</v>
      </c>
      <c r="I348" s="34" t="s">
        <v>16</v>
      </c>
      <c r="J348" s="34" t="s">
        <v>17</v>
      </c>
      <c r="K348" s="34" t="s">
        <v>18</v>
      </c>
      <c r="L348" s="34" t="s">
        <v>846</v>
      </c>
      <c r="M348" s="34">
        <v>0.42</v>
      </c>
      <c r="N348" s="34" t="s">
        <v>8</v>
      </c>
      <c r="O348" s="34" t="s">
        <v>28</v>
      </c>
      <c r="P348" s="34" t="s">
        <v>79</v>
      </c>
      <c r="Q348" s="34" t="s">
        <v>847</v>
      </c>
      <c r="R348" s="34">
        <v>61201</v>
      </c>
      <c r="S348" s="36">
        <v>42034</v>
      </c>
      <c r="T348" s="36">
        <v>42036</v>
      </c>
      <c r="U348" s="61">
        <v>232.2816</v>
      </c>
      <c r="V348" s="34">
        <v>11</v>
      </c>
      <c r="W348" s="34">
        <v>336.64</v>
      </c>
      <c r="X348" s="34">
        <v>86279</v>
      </c>
      <c r="Y348" s="34" t="s">
        <v>3216</v>
      </c>
      <c r="Z348" s="34">
        <v>602.43173314313105</v>
      </c>
    </row>
    <row r="349" spans="1:26" customFormat="1" x14ac:dyDescent="0.2">
      <c r="A349" s="34">
        <v>550</v>
      </c>
      <c r="B349" s="34" t="s">
        <v>848</v>
      </c>
      <c r="C349" s="34" t="s">
        <v>13</v>
      </c>
      <c r="D349" s="34">
        <v>0.05</v>
      </c>
      <c r="E349" s="34">
        <v>1.68</v>
      </c>
      <c r="F349" s="34">
        <v>1.57</v>
      </c>
      <c r="G349" s="34" t="s">
        <v>14</v>
      </c>
      <c r="H349" s="34" t="s">
        <v>70</v>
      </c>
      <c r="I349" s="34" t="s">
        <v>24</v>
      </c>
      <c r="J349" s="34" t="s">
        <v>25</v>
      </c>
      <c r="K349" s="34" t="s">
        <v>26</v>
      </c>
      <c r="L349" s="34" t="s">
        <v>550</v>
      </c>
      <c r="M349" s="34">
        <v>0.59</v>
      </c>
      <c r="N349" s="34" t="s">
        <v>8</v>
      </c>
      <c r="O349" s="34" t="s">
        <v>28</v>
      </c>
      <c r="P349" s="34" t="s">
        <v>163</v>
      </c>
      <c r="Q349" s="34" t="s">
        <v>849</v>
      </c>
      <c r="R349" s="34">
        <v>78155</v>
      </c>
      <c r="S349" s="36">
        <v>42034</v>
      </c>
      <c r="T349" s="36">
        <v>42035</v>
      </c>
      <c r="U349" s="61">
        <v>-33.340000000000003</v>
      </c>
      <c r="V349" s="34">
        <v>11</v>
      </c>
      <c r="W349" s="34">
        <v>18.75</v>
      </c>
      <c r="X349" s="34">
        <v>90909</v>
      </c>
      <c r="Y349" s="34" t="s">
        <v>3216</v>
      </c>
      <c r="Z349" s="34">
        <v>106.35479014476027</v>
      </c>
    </row>
    <row r="350" spans="1:26" customFormat="1" x14ac:dyDescent="0.2">
      <c r="A350" s="34">
        <v>550</v>
      </c>
      <c r="B350" s="34" t="s">
        <v>848</v>
      </c>
      <c r="C350" s="34" t="s">
        <v>13</v>
      </c>
      <c r="D350" s="34">
        <v>0.1</v>
      </c>
      <c r="E350" s="34">
        <v>218.75</v>
      </c>
      <c r="F350" s="34">
        <v>69.64</v>
      </c>
      <c r="G350" s="34" t="s">
        <v>2</v>
      </c>
      <c r="H350" s="34" t="s">
        <v>70</v>
      </c>
      <c r="I350" s="34" t="s">
        <v>4</v>
      </c>
      <c r="J350" s="34" t="s">
        <v>5</v>
      </c>
      <c r="K350" s="34" t="s">
        <v>6</v>
      </c>
      <c r="L350" s="34" t="s">
        <v>850</v>
      </c>
      <c r="M350" s="34">
        <v>0.77</v>
      </c>
      <c r="N350" s="34" t="s">
        <v>8</v>
      </c>
      <c r="O350" s="34" t="s">
        <v>28</v>
      </c>
      <c r="P350" s="34" t="s">
        <v>163</v>
      </c>
      <c r="Q350" s="34" t="s">
        <v>849</v>
      </c>
      <c r="R350" s="34">
        <v>78155</v>
      </c>
      <c r="S350" s="36">
        <v>42034</v>
      </c>
      <c r="T350" s="36">
        <v>42036</v>
      </c>
      <c r="U350" s="61">
        <v>-201.27600000000001</v>
      </c>
      <c r="V350" s="34">
        <v>1</v>
      </c>
      <c r="W350" s="34">
        <v>188.51</v>
      </c>
      <c r="X350" s="34">
        <v>90909</v>
      </c>
      <c r="Y350" s="34" t="s">
        <v>3216</v>
      </c>
      <c r="Z350" s="34">
        <v>2808.9161909254262</v>
      </c>
    </row>
    <row r="351" spans="1:26" customFormat="1" x14ac:dyDescent="0.2">
      <c r="A351" s="34">
        <v>551</v>
      </c>
      <c r="B351" s="34" t="s">
        <v>851</v>
      </c>
      <c r="C351" s="34" t="s">
        <v>13</v>
      </c>
      <c r="D351" s="34">
        <v>0</v>
      </c>
      <c r="E351" s="34">
        <v>15.04</v>
      </c>
      <c r="F351" s="34">
        <v>1.97</v>
      </c>
      <c r="G351" s="34" t="s">
        <v>14</v>
      </c>
      <c r="H351" s="34" t="s">
        <v>70</v>
      </c>
      <c r="I351" s="34" t="s">
        <v>24</v>
      </c>
      <c r="J351" s="34" t="s">
        <v>64</v>
      </c>
      <c r="K351" s="34" t="s">
        <v>26</v>
      </c>
      <c r="L351" s="34" t="s">
        <v>68</v>
      </c>
      <c r="M351" s="34">
        <v>0.39</v>
      </c>
      <c r="N351" s="34" t="s">
        <v>8</v>
      </c>
      <c r="O351" s="34" t="s">
        <v>28</v>
      </c>
      <c r="P351" s="34" t="s">
        <v>163</v>
      </c>
      <c r="Q351" s="34" t="s">
        <v>852</v>
      </c>
      <c r="R351" s="34">
        <v>75090</v>
      </c>
      <c r="S351" s="36">
        <v>42034</v>
      </c>
      <c r="T351" s="36">
        <v>42036</v>
      </c>
      <c r="U351" s="61">
        <v>21.514199999999999</v>
      </c>
      <c r="V351" s="34">
        <v>2</v>
      </c>
      <c r="W351" s="34">
        <v>31.18</v>
      </c>
      <c r="X351" s="34">
        <v>90909</v>
      </c>
      <c r="Y351" s="34" t="s">
        <v>3216</v>
      </c>
      <c r="Z351" s="34">
        <v>82.247038507322003</v>
      </c>
    </row>
    <row r="352" spans="1:26" customFormat="1" x14ac:dyDescent="0.2">
      <c r="A352" s="34">
        <v>1442</v>
      </c>
      <c r="B352" s="34" t="s">
        <v>853</v>
      </c>
      <c r="C352" s="34" t="s">
        <v>23</v>
      </c>
      <c r="D352" s="34">
        <v>0.02</v>
      </c>
      <c r="E352" s="34">
        <v>15.99</v>
      </c>
      <c r="F352" s="34">
        <v>13.18</v>
      </c>
      <c r="G352" s="34" t="s">
        <v>63</v>
      </c>
      <c r="H352" s="34" t="s">
        <v>70</v>
      </c>
      <c r="I352" s="34" t="s">
        <v>24</v>
      </c>
      <c r="J352" s="34" t="s">
        <v>48</v>
      </c>
      <c r="K352" s="34" t="s">
        <v>49</v>
      </c>
      <c r="L352" s="34" t="s">
        <v>271</v>
      </c>
      <c r="M352" s="34">
        <v>0.37</v>
      </c>
      <c r="N352" s="34" t="s">
        <v>8</v>
      </c>
      <c r="O352" s="34" t="s">
        <v>28</v>
      </c>
      <c r="P352" s="34" t="s">
        <v>56</v>
      </c>
      <c r="Q352" s="34" t="s">
        <v>854</v>
      </c>
      <c r="R352" s="34">
        <v>65807</v>
      </c>
      <c r="S352" s="36">
        <v>42034</v>
      </c>
      <c r="T352" s="36">
        <v>42038</v>
      </c>
      <c r="U352" s="61">
        <v>-76.992500000000007</v>
      </c>
      <c r="V352" s="34">
        <v>7</v>
      </c>
      <c r="W352" s="34">
        <v>123.03</v>
      </c>
      <c r="X352" s="34">
        <v>89077</v>
      </c>
      <c r="Y352" s="34" t="s">
        <v>3216</v>
      </c>
      <c r="Z352" s="34">
        <v>264.38766348109573</v>
      </c>
    </row>
    <row r="353" spans="1:26" customFormat="1" x14ac:dyDescent="0.2">
      <c r="A353" s="34">
        <v>1442</v>
      </c>
      <c r="B353" s="34" t="s">
        <v>853</v>
      </c>
      <c r="C353" s="34" t="s">
        <v>23</v>
      </c>
      <c r="D353" s="34">
        <v>0.09</v>
      </c>
      <c r="E353" s="34">
        <v>46.94</v>
      </c>
      <c r="F353" s="34">
        <v>6.77</v>
      </c>
      <c r="G353" s="34" t="s">
        <v>63</v>
      </c>
      <c r="H353" s="34" t="s">
        <v>70</v>
      </c>
      <c r="I353" s="34" t="s">
        <v>4</v>
      </c>
      <c r="J353" s="34" t="s">
        <v>102</v>
      </c>
      <c r="K353" s="34" t="s">
        <v>49</v>
      </c>
      <c r="L353" s="34" t="s">
        <v>855</v>
      </c>
      <c r="M353" s="34">
        <v>0.44</v>
      </c>
      <c r="N353" s="34" t="s">
        <v>8</v>
      </c>
      <c r="O353" s="34" t="s">
        <v>28</v>
      </c>
      <c r="P353" s="34" t="s">
        <v>56</v>
      </c>
      <c r="Q353" s="34" t="s">
        <v>854</v>
      </c>
      <c r="R353" s="34">
        <v>65807</v>
      </c>
      <c r="S353" s="36">
        <v>42034</v>
      </c>
      <c r="T353" s="36">
        <v>42034</v>
      </c>
      <c r="U353" s="61">
        <v>297.96960000000001</v>
      </c>
      <c r="V353" s="34">
        <v>10</v>
      </c>
      <c r="W353" s="34">
        <v>431.84</v>
      </c>
      <c r="X353" s="34">
        <v>89077</v>
      </c>
      <c r="Y353" s="34" t="s">
        <v>3216</v>
      </c>
      <c r="Z353" s="34">
        <v>580.08622857331864</v>
      </c>
    </row>
    <row r="354" spans="1:26" customFormat="1" x14ac:dyDescent="0.2">
      <c r="A354" s="34">
        <v>2775</v>
      </c>
      <c r="B354" s="34" t="s">
        <v>856</v>
      </c>
      <c r="C354" s="34" t="s">
        <v>23</v>
      </c>
      <c r="D354" s="34">
        <v>7.0000000000000007E-2</v>
      </c>
      <c r="E354" s="34">
        <v>574.74</v>
      </c>
      <c r="F354" s="34">
        <v>24.49</v>
      </c>
      <c r="G354" s="34" t="s">
        <v>14</v>
      </c>
      <c r="H354" s="34" t="s">
        <v>15</v>
      </c>
      <c r="I354" s="34" t="s">
        <v>16</v>
      </c>
      <c r="J354" s="34" t="s">
        <v>32</v>
      </c>
      <c r="K354" s="34" t="s">
        <v>40</v>
      </c>
      <c r="L354" s="34" t="s">
        <v>146</v>
      </c>
      <c r="M354" s="34">
        <v>0.37</v>
      </c>
      <c r="N354" s="34" t="s">
        <v>8</v>
      </c>
      <c r="O354" s="34" t="s">
        <v>28</v>
      </c>
      <c r="P354" s="34" t="s">
        <v>79</v>
      </c>
      <c r="Q354" s="34" t="s">
        <v>857</v>
      </c>
      <c r="R354" s="34">
        <v>60131</v>
      </c>
      <c r="S354" s="36">
        <v>42034</v>
      </c>
      <c r="T354" s="36">
        <v>42039</v>
      </c>
      <c r="U354" s="61">
        <v>2860.9331999999999</v>
      </c>
      <c r="V354" s="34">
        <v>8</v>
      </c>
      <c r="W354" s="34">
        <v>4146.28</v>
      </c>
      <c r="X354" s="34">
        <v>91229</v>
      </c>
      <c r="Y354" s="34" t="s">
        <v>3216</v>
      </c>
      <c r="Z354" s="34">
        <v>5356.4002092941064</v>
      </c>
    </row>
    <row r="355" spans="1:26" customFormat="1" x14ac:dyDescent="0.2">
      <c r="A355" s="34">
        <v>256</v>
      </c>
      <c r="B355" s="34" t="s">
        <v>858</v>
      </c>
      <c r="C355" s="34" t="s">
        <v>1</v>
      </c>
      <c r="D355" s="34">
        <v>0.03</v>
      </c>
      <c r="E355" s="34">
        <v>8.34</v>
      </c>
      <c r="F355" s="34">
        <v>2.64</v>
      </c>
      <c r="G355" s="34" t="s">
        <v>14</v>
      </c>
      <c r="H355" s="34" t="s">
        <v>47</v>
      </c>
      <c r="I355" s="34" t="s">
        <v>24</v>
      </c>
      <c r="J355" s="34" t="s">
        <v>544</v>
      </c>
      <c r="K355" s="34" t="s">
        <v>18</v>
      </c>
      <c r="L355" s="34" t="s">
        <v>859</v>
      </c>
      <c r="M355" s="34">
        <v>0.59</v>
      </c>
      <c r="N355" s="34" t="s">
        <v>8</v>
      </c>
      <c r="O355" s="34" t="s">
        <v>87</v>
      </c>
      <c r="P355" s="34" t="s">
        <v>296</v>
      </c>
      <c r="Q355" s="34" t="s">
        <v>860</v>
      </c>
      <c r="R355" s="34">
        <v>17331</v>
      </c>
      <c r="S355" s="36">
        <v>42035</v>
      </c>
      <c r="T355" s="36">
        <v>42037</v>
      </c>
      <c r="U355" s="61">
        <v>0.68400000000000005</v>
      </c>
      <c r="V355" s="34">
        <v>4</v>
      </c>
      <c r="W355" s="34">
        <v>34.64</v>
      </c>
      <c r="X355" s="34">
        <v>86267</v>
      </c>
      <c r="Y355" s="34" t="s">
        <v>3218</v>
      </c>
      <c r="Z355" s="34">
        <v>527.79286926188649</v>
      </c>
    </row>
    <row r="356" spans="1:26" customFormat="1" x14ac:dyDescent="0.2">
      <c r="A356" s="34">
        <v>343</v>
      </c>
      <c r="B356" s="34" t="s">
        <v>861</v>
      </c>
      <c r="C356" s="34" t="s">
        <v>1</v>
      </c>
      <c r="D356" s="34">
        <v>0.03</v>
      </c>
      <c r="E356" s="34">
        <v>15.23</v>
      </c>
      <c r="F356" s="34">
        <v>27.75</v>
      </c>
      <c r="G356" s="34" t="s">
        <v>2</v>
      </c>
      <c r="H356" s="34" t="s">
        <v>70</v>
      </c>
      <c r="I356" s="34" t="s">
        <v>4</v>
      </c>
      <c r="J356" s="34" t="s">
        <v>5</v>
      </c>
      <c r="K356" s="34" t="s">
        <v>6</v>
      </c>
      <c r="L356" s="34" t="s">
        <v>862</v>
      </c>
      <c r="M356" s="34">
        <v>0.76</v>
      </c>
      <c r="N356" s="34" t="s">
        <v>8</v>
      </c>
      <c r="O356" s="34" t="s">
        <v>87</v>
      </c>
      <c r="P356" s="34" t="s">
        <v>307</v>
      </c>
      <c r="Q356" s="34" t="s">
        <v>863</v>
      </c>
      <c r="R356" s="34">
        <v>4401</v>
      </c>
      <c r="S356" s="36">
        <v>42035</v>
      </c>
      <c r="T356" s="36">
        <v>42036</v>
      </c>
      <c r="U356" s="61">
        <v>11.65095</v>
      </c>
      <c r="V356" s="34">
        <v>7</v>
      </c>
      <c r="W356" s="34">
        <v>111.86</v>
      </c>
      <c r="X356" s="34">
        <v>88151</v>
      </c>
      <c r="Y356" s="34" t="s">
        <v>3218</v>
      </c>
      <c r="Z356" s="34">
        <v>1561.9293703113105</v>
      </c>
    </row>
    <row r="357" spans="1:26" customFormat="1" x14ac:dyDescent="0.2">
      <c r="A357" s="34">
        <v>1723</v>
      </c>
      <c r="B357" s="34" t="s">
        <v>864</v>
      </c>
      <c r="C357" s="34" t="s">
        <v>23</v>
      </c>
      <c r="D357" s="34">
        <v>0.1</v>
      </c>
      <c r="E357" s="34">
        <v>49.99</v>
      </c>
      <c r="F357" s="34">
        <v>19.989999999999998</v>
      </c>
      <c r="G357" s="34" t="s">
        <v>63</v>
      </c>
      <c r="H357" s="34" t="s">
        <v>70</v>
      </c>
      <c r="I357" s="34" t="s">
        <v>16</v>
      </c>
      <c r="J357" s="34" t="s">
        <v>17</v>
      </c>
      <c r="K357" s="34" t="s">
        <v>49</v>
      </c>
      <c r="L357" s="34" t="s">
        <v>865</v>
      </c>
      <c r="M357" s="34">
        <v>0.45</v>
      </c>
      <c r="N357" s="34" t="s">
        <v>8</v>
      </c>
      <c r="O357" s="34" t="s">
        <v>35</v>
      </c>
      <c r="P357" s="34" t="s">
        <v>66</v>
      </c>
      <c r="Q357" s="34" t="s">
        <v>866</v>
      </c>
      <c r="R357" s="34">
        <v>92037</v>
      </c>
      <c r="S357" s="36">
        <v>42035</v>
      </c>
      <c r="T357" s="36">
        <v>42040</v>
      </c>
      <c r="U357" s="61">
        <v>13.507999999999999</v>
      </c>
      <c r="V357" s="34">
        <v>46</v>
      </c>
      <c r="W357" s="34">
        <v>2188.06</v>
      </c>
      <c r="X357" s="34">
        <v>40101</v>
      </c>
      <c r="Y357" s="34" t="s">
        <v>3217</v>
      </c>
      <c r="Z357" s="34">
        <v>665.44201024914639</v>
      </c>
    </row>
    <row r="358" spans="1:26" customFormat="1" x14ac:dyDescent="0.2">
      <c r="A358" s="34">
        <v>2202</v>
      </c>
      <c r="B358" s="34" t="s">
        <v>867</v>
      </c>
      <c r="C358" s="34" t="s">
        <v>23</v>
      </c>
      <c r="D358" s="34">
        <v>0.09</v>
      </c>
      <c r="E358" s="34">
        <v>160.97999999999999</v>
      </c>
      <c r="F358" s="34">
        <v>30</v>
      </c>
      <c r="G358" s="34" t="s">
        <v>2</v>
      </c>
      <c r="H358" s="34" t="s">
        <v>47</v>
      </c>
      <c r="I358" s="34" t="s">
        <v>4</v>
      </c>
      <c r="J358" s="34" t="s">
        <v>85</v>
      </c>
      <c r="K358" s="34" t="s">
        <v>33</v>
      </c>
      <c r="L358" s="34" t="s">
        <v>868</v>
      </c>
      <c r="M358" s="34">
        <v>0.62</v>
      </c>
      <c r="N358" s="34" t="s">
        <v>8</v>
      </c>
      <c r="O358" s="34" t="s">
        <v>28</v>
      </c>
      <c r="P358" s="34" t="s">
        <v>60</v>
      </c>
      <c r="Q358" s="34" t="s">
        <v>869</v>
      </c>
      <c r="R358" s="34">
        <v>55429</v>
      </c>
      <c r="S358" s="36">
        <v>42035</v>
      </c>
      <c r="T358" s="36">
        <v>42035</v>
      </c>
      <c r="U358" s="61">
        <v>357.428</v>
      </c>
      <c r="V358" s="34">
        <v>11</v>
      </c>
      <c r="W358" s="34">
        <v>1635.38</v>
      </c>
      <c r="X358" s="34">
        <v>86050</v>
      </c>
      <c r="Y358" s="34" t="s">
        <v>3216</v>
      </c>
      <c r="Z358" s="34">
        <v>2099.0429769403322</v>
      </c>
    </row>
    <row r="359" spans="1:26" customFormat="1" x14ac:dyDescent="0.2">
      <c r="A359" s="34">
        <v>2202</v>
      </c>
      <c r="B359" s="34" t="s">
        <v>867</v>
      </c>
      <c r="C359" s="34" t="s">
        <v>23</v>
      </c>
      <c r="D359" s="34">
        <v>0.09</v>
      </c>
      <c r="E359" s="34">
        <v>6.3</v>
      </c>
      <c r="F359" s="34">
        <v>0.5</v>
      </c>
      <c r="G359" s="34" t="s">
        <v>14</v>
      </c>
      <c r="H359" s="34" t="s">
        <v>47</v>
      </c>
      <c r="I359" s="34" t="s">
        <v>24</v>
      </c>
      <c r="J359" s="34" t="s">
        <v>128</v>
      </c>
      <c r="K359" s="34" t="s">
        <v>49</v>
      </c>
      <c r="L359" s="34" t="s">
        <v>398</v>
      </c>
      <c r="M359" s="34">
        <v>0.39</v>
      </c>
      <c r="N359" s="34" t="s">
        <v>8</v>
      </c>
      <c r="O359" s="34" t="s">
        <v>28</v>
      </c>
      <c r="P359" s="34" t="s">
        <v>60</v>
      </c>
      <c r="Q359" s="34" t="s">
        <v>869</v>
      </c>
      <c r="R359" s="34">
        <v>55429</v>
      </c>
      <c r="S359" s="36">
        <v>42035</v>
      </c>
      <c r="T359" s="36">
        <v>42035</v>
      </c>
      <c r="U359" s="61">
        <v>40.351199999999999</v>
      </c>
      <c r="V359" s="34">
        <v>10</v>
      </c>
      <c r="W359" s="34">
        <v>58.48</v>
      </c>
      <c r="X359" s="34">
        <v>86050</v>
      </c>
      <c r="Y359" s="34" t="s">
        <v>3216</v>
      </c>
      <c r="Z359" s="34">
        <v>86.743220052013356</v>
      </c>
    </row>
    <row r="360" spans="1:26" customFormat="1" x14ac:dyDescent="0.2">
      <c r="A360" s="34">
        <v>2202</v>
      </c>
      <c r="B360" s="34" t="s">
        <v>867</v>
      </c>
      <c r="C360" s="34" t="s">
        <v>23</v>
      </c>
      <c r="D360" s="34">
        <v>0</v>
      </c>
      <c r="E360" s="34">
        <v>4.9800000000000004</v>
      </c>
      <c r="F360" s="34">
        <v>0.8</v>
      </c>
      <c r="G360" s="34" t="s">
        <v>14</v>
      </c>
      <c r="H360" s="34" t="s">
        <v>47</v>
      </c>
      <c r="I360" s="34" t="s">
        <v>24</v>
      </c>
      <c r="J360" s="34" t="s">
        <v>64</v>
      </c>
      <c r="K360" s="34" t="s">
        <v>26</v>
      </c>
      <c r="L360" s="34" t="s">
        <v>870</v>
      </c>
      <c r="M360" s="34">
        <v>0.36</v>
      </c>
      <c r="N360" s="34" t="s">
        <v>8</v>
      </c>
      <c r="O360" s="34" t="s">
        <v>28</v>
      </c>
      <c r="P360" s="34" t="s">
        <v>60</v>
      </c>
      <c r="Q360" s="34" t="s">
        <v>869</v>
      </c>
      <c r="R360" s="34">
        <v>55429</v>
      </c>
      <c r="S360" s="36">
        <v>42035</v>
      </c>
      <c r="T360" s="36">
        <v>42042</v>
      </c>
      <c r="U360" s="61">
        <v>27.634499999999999</v>
      </c>
      <c r="V360" s="34">
        <v>8</v>
      </c>
      <c r="W360" s="34">
        <v>40.049999999999997</v>
      </c>
      <c r="X360" s="34">
        <v>86050</v>
      </c>
      <c r="Y360" s="34" t="s">
        <v>3216</v>
      </c>
      <c r="Z360" s="34">
        <v>112.41698965023581</v>
      </c>
    </row>
    <row r="361" spans="1:26" customFormat="1" x14ac:dyDescent="0.2">
      <c r="A361" s="34">
        <v>2781</v>
      </c>
      <c r="B361" s="34" t="s">
        <v>871</v>
      </c>
      <c r="C361" s="34" t="s">
        <v>23</v>
      </c>
      <c r="D361" s="34">
        <v>0.09</v>
      </c>
      <c r="E361" s="34">
        <v>2.16</v>
      </c>
      <c r="F361" s="34">
        <v>6.05</v>
      </c>
      <c r="G361" s="34" t="s">
        <v>14</v>
      </c>
      <c r="H361" s="34" t="s">
        <v>15</v>
      </c>
      <c r="I361" s="34" t="s">
        <v>24</v>
      </c>
      <c r="J361" s="34" t="s">
        <v>48</v>
      </c>
      <c r="K361" s="34" t="s">
        <v>49</v>
      </c>
      <c r="L361" s="34" t="s">
        <v>872</v>
      </c>
      <c r="M361" s="34">
        <v>0.37</v>
      </c>
      <c r="N361" s="34" t="s">
        <v>8</v>
      </c>
      <c r="O361" s="34" t="s">
        <v>35</v>
      </c>
      <c r="P361" s="34" t="s">
        <v>115</v>
      </c>
      <c r="Q361" s="34" t="s">
        <v>873</v>
      </c>
      <c r="R361" s="34">
        <v>97071</v>
      </c>
      <c r="S361" s="36">
        <v>42035</v>
      </c>
      <c r="T361" s="36">
        <v>42039</v>
      </c>
      <c r="U361" s="61">
        <v>-37.789000000000001</v>
      </c>
      <c r="V361" s="34">
        <v>2</v>
      </c>
      <c r="W361" s="34">
        <v>5.48</v>
      </c>
      <c r="X361" s="34">
        <v>87162</v>
      </c>
      <c r="Y361" s="34" t="s">
        <v>3217</v>
      </c>
      <c r="Z361" s="34">
        <v>71.154128585463667</v>
      </c>
    </row>
    <row r="362" spans="1:26" customFormat="1" x14ac:dyDescent="0.2">
      <c r="A362" s="34">
        <v>2781</v>
      </c>
      <c r="B362" s="34" t="s">
        <v>871</v>
      </c>
      <c r="C362" s="34" t="s">
        <v>23</v>
      </c>
      <c r="D362" s="34">
        <v>0.03</v>
      </c>
      <c r="E362" s="34">
        <v>808.49</v>
      </c>
      <c r="F362" s="34">
        <v>55.3</v>
      </c>
      <c r="G362" s="34" t="s">
        <v>2</v>
      </c>
      <c r="H362" s="34" t="s">
        <v>15</v>
      </c>
      <c r="I362" s="34" t="s">
        <v>16</v>
      </c>
      <c r="J362" s="34" t="s">
        <v>32</v>
      </c>
      <c r="K362" s="34" t="s">
        <v>33</v>
      </c>
      <c r="L362" s="34" t="s">
        <v>874</v>
      </c>
      <c r="M362" s="34">
        <v>0.4</v>
      </c>
      <c r="N362" s="34" t="s">
        <v>8</v>
      </c>
      <c r="O362" s="34" t="s">
        <v>35</v>
      </c>
      <c r="P362" s="34" t="s">
        <v>115</v>
      </c>
      <c r="Q362" s="34" t="s">
        <v>873</v>
      </c>
      <c r="R362" s="34">
        <v>97071</v>
      </c>
      <c r="S362" s="36">
        <v>42035</v>
      </c>
      <c r="T362" s="36">
        <v>42042</v>
      </c>
      <c r="U362" s="61">
        <v>7576.11</v>
      </c>
      <c r="V362" s="34">
        <v>11</v>
      </c>
      <c r="W362" s="34">
        <v>8201.33</v>
      </c>
      <c r="X362" s="34">
        <v>87162</v>
      </c>
      <c r="Y362" s="34" t="s">
        <v>3217</v>
      </c>
      <c r="Z362" s="34">
        <v>12016.612015925255</v>
      </c>
    </row>
    <row r="363" spans="1:26" customFormat="1" x14ac:dyDescent="0.2">
      <c r="A363" s="34">
        <v>2781</v>
      </c>
      <c r="B363" s="34" t="s">
        <v>871</v>
      </c>
      <c r="C363" s="34" t="s">
        <v>23</v>
      </c>
      <c r="D363" s="34">
        <v>0</v>
      </c>
      <c r="E363" s="34">
        <v>6.48</v>
      </c>
      <c r="F363" s="34">
        <v>8.19</v>
      </c>
      <c r="G363" s="34" t="s">
        <v>14</v>
      </c>
      <c r="H363" s="34" t="s">
        <v>15</v>
      </c>
      <c r="I363" s="34" t="s">
        <v>24</v>
      </c>
      <c r="J363" s="34" t="s">
        <v>64</v>
      </c>
      <c r="K363" s="34" t="s">
        <v>49</v>
      </c>
      <c r="L363" s="34" t="s">
        <v>875</v>
      </c>
      <c r="M363" s="34">
        <v>0.37</v>
      </c>
      <c r="N363" s="34" t="s">
        <v>8</v>
      </c>
      <c r="O363" s="34" t="s">
        <v>35</v>
      </c>
      <c r="P363" s="34" t="s">
        <v>115</v>
      </c>
      <c r="Q363" s="34" t="s">
        <v>873</v>
      </c>
      <c r="R363" s="34">
        <v>97071</v>
      </c>
      <c r="S363" s="36">
        <v>42035</v>
      </c>
      <c r="T363" s="36">
        <v>42042</v>
      </c>
      <c r="U363" s="61">
        <v>-43.26</v>
      </c>
      <c r="V363" s="34">
        <v>3</v>
      </c>
      <c r="W363" s="34">
        <v>22.67</v>
      </c>
      <c r="X363" s="34">
        <v>87162</v>
      </c>
      <c r="Y363" s="34" t="s">
        <v>3217</v>
      </c>
      <c r="Z363" s="34">
        <v>197.7107026120286</v>
      </c>
    </row>
    <row r="364" spans="1:26" customFormat="1" x14ac:dyDescent="0.2">
      <c r="A364" s="34">
        <v>1238</v>
      </c>
      <c r="B364" s="34" t="s">
        <v>876</v>
      </c>
      <c r="C364" s="34" t="s">
        <v>92</v>
      </c>
      <c r="D364" s="34">
        <v>0.01</v>
      </c>
      <c r="E364" s="34">
        <v>160.97999999999999</v>
      </c>
      <c r="F364" s="34">
        <v>30</v>
      </c>
      <c r="G364" s="34" t="s">
        <v>2</v>
      </c>
      <c r="H364" s="34" t="s">
        <v>70</v>
      </c>
      <c r="I364" s="34" t="s">
        <v>4</v>
      </c>
      <c r="J364" s="34" t="s">
        <v>85</v>
      </c>
      <c r="K364" s="34" t="s">
        <v>33</v>
      </c>
      <c r="L364" s="34" t="s">
        <v>868</v>
      </c>
      <c r="M364" s="34">
        <v>0.62</v>
      </c>
      <c r="N364" s="34" t="s">
        <v>8</v>
      </c>
      <c r="O364" s="34" t="s">
        <v>28</v>
      </c>
      <c r="P364" s="34" t="s">
        <v>163</v>
      </c>
      <c r="Q364" s="34" t="s">
        <v>877</v>
      </c>
      <c r="R364" s="34">
        <v>75104</v>
      </c>
      <c r="S364" s="36">
        <v>42035</v>
      </c>
      <c r="T364" s="36">
        <v>42037</v>
      </c>
      <c r="U364" s="61">
        <v>788.79</v>
      </c>
      <c r="V364" s="34">
        <v>10</v>
      </c>
      <c r="W364" s="34">
        <v>1634.67</v>
      </c>
      <c r="X364" s="34">
        <v>86075</v>
      </c>
      <c r="Y364" s="34" t="s">
        <v>3216</v>
      </c>
      <c r="Z364" s="34">
        <v>2496.1915503268669</v>
      </c>
    </row>
    <row r="365" spans="1:26" customFormat="1" x14ac:dyDescent="0.2">
      <c r="A365" s="34">
        <v>911</v>
      </c>
      <c r="B365" s="34" t="s">
        <v>878</v>
      </c>
      <c r="C365" s="34" t="s">
        <v>46</v>
      </c>
      <c r="D365" s="34">
        <v>0.05</v>
      </c>
      <c r="E365" s="34">
        <v>7.64</v>
      </c>
      <c r="F365" s="34">
        <v>5.83</v>
      </c>
      <c r="G365" s="34" t="s">
        <v>14</v>
      </c>
      <c r="H365" s="34" t="s">
        <v>70</v>
      </c>
      <c r="I365" s="34" t="s">
        <v>24</v>
      </c>
      <c r="J365" s="34" t="s">
        <v>64</v>
      </c>
      <c r="K365" s="34" t="s">
        <v>26</v>
      </c>
      <c r="L365" s="34" t="s">
        <v>208</v>
      </c>
      <c r="M365" s="34">
        <v>0.36</v>
      </c>
      <c r="N365" s="34" t="s">
        <v>8</v>
      </c>
      <c r="O365" s="34" t="s">
        <v>87</v>
      </c>
      <c r="P365" s="34" t="s">
        <v>879</v>
      </c>
      <c r="Q365" s="34" t="s">
        <v>880</v>
      </c>
      <c r="R365" s="34">
        <v>26003</v>
      </c>
      <c r="S365" s="36">
        <v>42035</v>
      </c>
      <c r="T365" s="36">
        <v>42037</v>
      </c>
      <c r="U365" s="61">
        <v>-21.018000000000001</v>
      </c>
      <c r="V365" s="34">
        <v>2</v>
      </c>
      <c r="W365" s="34">
        <v>16.600000000000001</v>
      </c>
      <c r="X365" s="34">
        <v>90185</v>
      </c>
      <c r="Y365" s="34" t="s">
        <v>3218</v>
      </c>
      <c r="Z365" s="34">
        <v>267.735556134305</v>
      </c>
    </row>
    <row r="366" spans="1:26" customFormat="1" x14ac:dyDescent="0.2">
      <c r="A366" s="34">
        <v>911</v>
      </c>
      <c r="B366" s="34" t="s">
        <v>878</v>
      </c>
      <c r="C366" s="34" t="s">
        <v>46</v>
      </c>
      <c r="D366" s="34">
        <v>0.04</v>
      </c>
      <c r="E366" s="34">
        <v>218.75</v>
      </c>
      <c r="F366" s="34">
        <v>69.64</v>
      </c>
      <c r="G366" s="34" t="s">
        <v>2</v>
      </c>
      <c r="H366" s="34" t="s">
        <v>70</v>
      </c>
      <c r="I366" s="34" t="s">
        <v>4</v>
      </c>
      <c r="J366" s="34" t="s">
        <v>5</v>
      </c>
      <c r="K366" s="34" t="s">
        <v>6</v>
      </c>
      <c r="L366" s="34" t="s">
        <v>850</v>
      </c>
      <c r="M366" s="34">
        <v>0.72</v>
      </c>
      <c r="N366" s="34" t="s">
        <v>8</v>
      </c>
      <c r="O366" s="34" t="s">
        <v>87</v>
      </c>
      <c r="P366" s="34" t="s">
        <v>879</v>
      </c>
      <c r="Q366" s="34" t="s">
        <v>880</v>
      </c>
      <c r="R366" s="34">
        <v>26003</v>
      </c>
      <c r="S366" s="36">
        <v>42035</v>
      </c>
      <c r="T366" s="36">
        <v>42036</v>
      </c>
      <c r="U366" s="61">
        <v>-655.52987499999995</v>
      </c>
      <c r="V366" s="34">
        <v>10</v>
      </c>
      <c r="W366" s="34">
        <v>2285.41</v>
      </c>
      <c r="X366" s="34">
        <v>90185</v>
      </c>
      <c r="Y366" s="34" t="s">
        <v>3218</v>
      </c>
      <c r="Z366" s="34">
        <v>2545.3573528758443</v>
      </c>
    </row>
    <row r="367" spans="1:26" customFormat="1" x14ac:dyDescent="0.2">
      <c r="A367" s="34">
        <v>2137</v>
      </c>
      <c r="B367" s="34" t="s">
        <v>881</v>
      </c>
      <c r="C367" s="34" t="s">
        <v>46</v>
      </c>
      <c r="D367" s="34">
        <v>0</v>
      </c>
      <c r="E367" s="34">
        <v>6.98</v>
      </c>
      <c r="F367" s="34">
        <v>1.6</v>
      </c>
      <c r="G367" s="34" t="s">
        <v>14</v>
      </c>
      <c r="H367" s="34" t="s">
        <v>70</v>
      </c>
      <c r="I367" s="34" t="s">
        <v>24</v>
      </c>
      <c r="J367" s="34" t="s">
        <v>64</v>
      </c>
      <c r="K367" s="34" t="s">
        <v>26</v>
      </c>
      <c r="L367" s="34" t="s">
        <v>698</v>
      </c>
      <c r="M367" s="34">
        <v>0.38</v>
      </c>
      <c r="N367" s="34" t="s">
        <v>8</v>
      </c>
      <c r="O367" s="34" t="s">
        <v>9</v>
      </c>
      <c r="P367" s="34" t="s">
        <v>99</v>
      </c>
      <c r="Q367" s="34" t="s">
        <v>882</v>
      </c>
      <c r="R367" s="34">
        <v>33407</v>
      </c>
      <c r="S367" s="36">
        <v>42035</v>
      </c>
      <c r="T367" s="36">
        <v>42037</v>
      </c>
      <c r="U367" s="61">
        <v>-343.86799999999999</v>
      </c>
      <c r="V367" s="34">
        <v>9</v>
      </c>
      <c r="W367" s="34">
        <v>64.48</v>
      </c>
      <c r="X367" s="34">
        <v>86002</v>
      </c>
      <c r="Y367" s="34" t="s">
        <v>3215</v>
      </c>
      <c r="Z367" s="34">
        <v>-132.18785125335305</v>
      </c>
    </row>
    <row r="368" spans="1:26" customFormat="1" x14ac:dyDescent="0.2">
      <c r="A368" s="34">
        <v>510</v>
      </c>
      <c r="B368" s="34" t="s">
        <v>437</v>
      </c>
      <c r="C368" s="34" t="s">
        <v>1</v>
      </c>
      <c r="D368" s="34">
        <v>0.03</v>
      </c>
      <c r="E368" s="34">
        <v>6.37</v>
      </c>
      <c r="F368" s="34">
        <v>5.19</v>
      </c>
      <c r="G368" s="34" t="s">
        <v>14</v>
      </c>
      <c r="H368" s="34" t="s">
        <v>70</v>
      </c>
      <c r="I368" s="34" t="s">
        <v>24</v>
      </c>
      <c r="J368" s="34" t="s">
        <v>48</v>
      </c>
      <c r="K368" s="34" t="s">
        <v>49</v>
      </c>
      <c r="L368" s="34" t="s">
        <v>883</v>
      </c>
      <c r="M368" s="34">
        <v>0.38</v>
      </c>
      <c r="N368" s="34" t="s">
        <v>8</v>
      </c>
      <c r="O368" s="34" t="s">
        <v>35</v>
      </c>
      <c r="P368" s="34" t="s">
        <v>66</v>
      </c>
      <c r="Q368" s="34" t="s">
        <v>439</v>
      </c>
      <c r="R368" s="34">
        <v>95336</v>
      </c>
      <c r="S368" s="36">
        <v>42036</v>
      </c>
      <c r="T368" s="36">
        <v>42037</v>
      </c>
      <c r="U368" s="61">
        <v>-29.092700000000001</v>
      </c>
      <c r="V368" s="34">
        <v>14</v>
      </c>
      <c r="W368" s="34">
        <v>89.79</v>
      </c>
      <c r="X368" s="34">
        <v>90059</v>
      </c>
      <c r="Y368" s="34" t="s">
        <v>3217</v>
      </c>
      <c r="Z368" s="34">
        <v>356.62100803491353</v>
      </c>
    </row>
    <row r="369" spans="1:26" customFormat="1" x14ac:dyDescent="0.2">
      <c r="A369" s="34">
        <v>2122</v>
      </c>
      <c r="B369" s="34" t="s">
        <v>884</v>
      </c>
      <c r="C369" s="34" t="s">
        <v>1</v>
      </c>
      <c r="D369" s="34">
        <v>0.06</v>
      </c>
      <c r="E369" s="34">
        <v>80.97</v>
      </c>
      <c r="F369" s="34">
        <v>33.6</v>
      </c>
      <c r="G369" s="34" t="s">
        <v>2</v>
      </c>
      <c r="H369" s="34" t="s">
        <v>15</v>
      </c>
      <c r="I369" s="34" t="s">
        <v>16</v>
      </c>
      <c r="J369" s="34" t="s">
        <v>32</v>
      </c>
      <c r="K369" s="34" t="s">
        <v>33</v>
      </c>
      <c r="L369" s="34" t="s">
        <v>885</v>
      </c>
      <c r="M369" s="34">
        <v>0.37</v>
      </c>
      <c r="N369" s="34" t="s">
        <v>8</v>
      </c>
      <c r="O369" s="34" t="s">
        <v>9</v>
      </c>
      <c r="P369" s="34" t="s">
        <v>20</v>
      </c>
      <c r="Q369" s="34" t="s">
        <v>886</v>
      </c>
      <c r="R369" s="34">
        <v>72116</v>
      </c>
      <c r="S369" s="36">
        <v>42036</v>
      </c>
      <c r="T369" s="36">
        <v>42038</v>
      </c>
      <c r="U369" s="61">
        <v>-15.1844</v>
      </c>
      <c r="V369" s="34">
        <v>10</v>
      </c>
      <c r="W369" s="34">
        <v>799.76</v>
      </c>
      <c r="X369" s="34">
        <v>89664</v>
      </c>
      <c r="Y369" s="34" t="s">
        <v>3215</v>
      </c>
      <c r="Z369" s="34">
        <v>1529.1917993689419</v>
      </c>
    </row>
    <row r="370" spans="1:26" customFormat="1" x14ac:dyDescent="0.2">
      <c r="A370" s="34">
        <v>1211</v>
      </c>
      <c r="B370" s="34" t="s">
        <v>887</v>
      </c>
      <c r="C370" s="34" t="s">
        <v>23</v>
      </c>
      <c r="D370" s="34">
        <v>0.01</v>
      </c>
      <c r="E370" s="34">
        <v>3.08</v>
      </c>
      <c r="F370" s="34">
        <v>0.5</v>
      </c>
      <c r="G370" s="34" t="s">
        <v>14</v>
      </c>
      <c r="H370" s="34" t="s">
        <v>70</v>
      </c>
      <c r="I370" s="34" t="s">
        <v>24</v>
      </c>
      <c r="J370" s="34" t="s">
        <v>128</v>
      </c>
      <c r="K370" s="34" t="s">
        <v>49</v>
      </c>
      <c r="L370" s="34" t="s">
        <v>888</v>
      </c>
      <c r="M370" s="34">
        <v>0.37</v>
      </c>
      <c r="N370" s="34" t="s">
        <v>8</v>
      </c>
      <c r="O370" s="34" t="s">
        <v>28</v>
      </c>
      <c r="P370" s="34" t="s">
        <v>29</v>
      </c>
      <c r="Q370" s="34" t="s">
        <v>889</v>
      </c>
      <c r="R370" s="34">
        <v>46806</v>
      </c>
      <c r="S370" s="36">
        <v>42036</v>
      </c>
      <c r="T370" s="36">
        <v>42041</v>
      </c>
      <c r="U370" s="61">
        <v>9.0045000000000002</v>
      </c>
      <c r="V370" s="34">
        <v>4</v>
      </c>
      <c r="W370" s="34">
        <v>13.05</v>
      </c>
      <c r="X370" s="34">
        <v>88598</v>
      </c>
      <c r="Y370" s="34" t="s">
        <v>3216</v>
      </c>
      <c r="Z370" s="34">
        <v>50.358885799537276</v>
      </c>
    </row>
    <row r="371" spans="1:26" customFormat="1" x14ac:dyDescent="0.2">
      <c r="A371" s="34">
        <v>1949</v>
      </c>
      <c r="B371" s="34" t="s">
        <v>890</v>
      </c>
      <c r="C371" s="34" t="s">
        <v>23</v>
      </c>
      <c r="D371" s="34">
        <v>0.05</v>
      </c>
      <c r="E371" s="34">
        <v>424.21</v>
      </c>
      <c r="F371" s="34">
        <v>110.2</v>
      </c>
      <c r="G371" s="34" t="s">
        <v>2</v>
      </c>
      <c r="H371" s="34" t="s">
        <v>3</v>
      </c>
      <c r="I371" s="34" t="s">
        <v>4</v>
      </c>
      <c r="J371" s="34" t="s">
        <v>5</v>
      </c>
      <c r="K371" s="34" t="s">
        <v>6</v>
      </c>
      <c r="L371" s="34" t="s">
        <v>891</v>
      </c>
      <c r="M371" s="34">
        <v>0.67</v>
      </c>
      <c r="N371" s="34" t="s">
        <v>8</v>
      </c>
      <c r="O371" s="34" t="s">
        <v>35</v>
      </c>
      <c r="P371" s="34" t="s">
        <v>253</v>
      </c>
      <c r="Q371" s="34" t="s">
        <v>892</v>
      </c>
      <c r="R371" s="34">
        <v>59715</v>
      </c>
      <c r="S371" s="36">
        <v>42036</v>
      </c>
      <c r="T371" s="36">
        <v>42040</v>
      </c>
      <c r="U371" s="61">
        <v>-213.40280000000001</v>
      </c>
      <c r="V371" s="34">
        <v>12</v>
      </c>
      <c r="W371" s="34">
        <v>4935.22</v>
      </c>
      <c r="X371" s="34">
        <v>90415</v>
      </c>
      <c r="Y371" s="34" t="s">
        <v>3217</v>
      </c>
      <c r="Z371" s="34">
        <v>4584.4358793293341</v>
      </c>
    </row>
    <row r="372" spans="1:26" customFormat="1" x14ac:dyDescent="0.2">
      <c r="A372" s="34">
        <v>2071</v>
      </c>
      <c r="B372" s="34" t="s">
        <v>893</v>
      </c>
      <c r="C372" s="34" t="s">
        <v>46</v>
      </c>
      <c r="D372" s="34">
        <v>0.03</v>
      </c>
      <c r="E372" s="34">
        <v>60.98</v>
      </c>
      <c r="F372" s="34">
        <v>1.99</v>
      </c>
      <c r="G372" s="34" t="s">
        <v>14</v>
      </c>
      <c r="H372" s="34" t="s">
        <v>70</v>
      </c>
      <c r="I372" s="34" t="s">
        <v>16</v>
      </c>
      <c r="J372" s="34" t="s">
        <v>17</v>
      </c>
      <c r="K372" s="34" t="s">
        <v>18</v>
      </c>
      <c r="L372" s="34" t="s">
        <v>894</v>
      </c>
      <c r="M372" s="34">
        <v>0.5</v>
      </c>
      <c r="N372" s="34" t="s">
        <v>8</v>
      </c>
      <c r="O372" s="34" t="s">
        <v>28</v>
      </c>
      <c r="P372" s="34" t="s">
        <v>265</v>
      </c>
      <c r="Q372" s="34" t="s">
        <v>895</v>
      </c>
      <c r="R372" s="34">
        <v>48336</v>
      </c>
      <c r="S372" s="36">
        <v>42036</v>
      </c>
      <c r="T372" s="36">
        <v>42036</v>
      </c>
      <c r="U372" s="61">
        <v>976.2672</v>
      </c>
      <c r="V372" s="34">
        <v>23</v>
      </c>
      <c r="W372" s="34">
        <v>1414.88</v>
      </c>
      <c r="X372" s="34">
        <v>88555</v>
      </c>
      <c r="Y372" s="34" t="s">
        <v>3216</v>
      </c>
      <c r="Z372" s="34">
        <v>1479.5522739631906</v>
      </c>
    </row>
    <row r="373" spans="1:26" customFormat="1" x14ac:dyDescent="0.2">
      <c r="A373" s="34">
        <v>2071</v>
      </c>
      <c r="B373" s="34" t="s">
        <v>893</v>
      </c>
      <c r="C373" s="34" t="s">
        <v>46</v>
      </c>
      <c r="D373" s="34">
        <v>0.04</v>
      </c>
      <c r="E373" s="34">
        <v>3.08</v>
      </c>
      <c r="F373" s="34">
        <v>0.99</v>
      </c>
      <c r="G373" s="34" t="s">
        <v>14</v>
      </c>
      <c r="H373" s="34" t="s">
        <v>70</v>
      </c>
      <c r="I373" s="34" t="s">
        <v>24</v>
      </c>
      <c r="J373" s="34" t="s">
        <v>128</v>
      </c>
      <c r="K373" s="34" t="s">
        <v>49</v>
      </c>
      <c r="L373" s="34" t="s">
        <v>634</v>
      </c>
      <c r="M373" s="34">
        <v>0.37</v>
      </c>
      <c r="N373" s="34" t="s">
        <v>8</v>
      </c>
      <c r="O373" s="34" t="s">
        <v>28</v>
      </c>
      <c r="P373" s="34" t="s">
        <v>265</v>
      </c>
      <c r="Q373" s="34" t="s">
        <v>895</v>
      </c>
      <c r="R373" s="34">
        <v>48336</v>
      </c>
      <c r="S373" s="36">
        <v>42036</v>
      </c>
      <c r="T373" s="36">
        <v>42037</v>
      </c>
      <c r="U373" s="61">
        <v>23.204699999999999</v>
      </c>
      <c r="V373" s="34">
        <v>11</v>
      </c>
      <c r="W373" s="34">
        <v>33.630000000000003</v>
      </c>
      <c r="X373" s="34">
        <v>88555</v>
      </c>
      <c r="Y373" s="34" t="s">
        <v>3216</v>
      </c>
      <c r="Z373" s="34">
        <v>179.87925524573558</v>
      </c>
    </row>
    <row r="374" spans="1:26" customFormat="1" x14ac:dyDescent="0.2">
      <c r="A374" s="34">
        <v>2072</v>
      </c>
      <c r="B374" s="34" t="s">
        <v>896</v>
      </c>
      <c r="C374" s="34" t="s">
        <v>46</v>
      </c>
      <c r="D374" s="34">
        <v>0</v>
      </c>
      <c r="E374" s="34">
        <v>10.31</v>
      </c>
      <c r="F374" s="34">
        <v>1.79</v>
      </c>
      <c r="G374" s="34" t="s">
        <v>14</v>
      </c>
      <c r="H374" s="34" t="s">
        <v>70</v>
      </c>
      <c r="I374" s="34" t="s">
        <v>24</v>
      </c>
      <c r="J374" s="34" t="s">
        <v>64</v>
      </c>
      <c r="K374" s="34" t="s">
        <v>26</v>
      </c>
      <c r="L374" s="34" t="s">
        <v>897</v>
      </c>
      <c r="M374" s="34">
        <v>0.38</v>
      </c>
      <c r="N374" s="34" t="s">
        <v>8</v>
      </c>
      <c r="O374" s="34" t="s">
        <v>28</v>
      </c>
      <c r="P374" s="34" t="s">
        <v>265</v>
      </c>
      <c r="Q374" s="34" t="s">
        <v>898</v>
      </c>
      <c r="R374" s="34">
        <v>48505</v>
      </c>
      <c r="S374" s="36">
        <v>42036</v>
      </c>
      <c r="T374" s="36">
        <v>42038</v>
      </c>
      <c r="U374" s="61">
        <v>167.46299999999999</v>
      </c>
      <c r="V374" s="34">
        <v>23</v>
      </c>
      <c r="W374" s="34">
        <v>242.7</v>
      </c>
      <c r="X374" s="34">
        <v>88555</v>
      </c>
      <c r="Y374" s="34" t="s">
        <v>3216</v>
      </c>
      <c r="Z374" s="34">
        <v>407.11319570784087</v>
      </c>
    </row>
    <row r="375" spans="1:26" customFormat="1" x14ac:dyDescent="0.2">
      <c r="A375" s="34">
        <v>397</v>
      </c>
      <c r="B375" s="34" t="s">
        <v>899</v>
      </c>
      <c r="C375" s="34" t="s">
        <v>1</v>
      </c>
      <c r="D375" s="34">
        <v>0.1</v>
      </c>
      <c r="E375" s="34">
        <v>154.13</v>
      </c>
      <c r="F375" s="34">
        <v>69</v>
      </c>
      <c r="G375" s="34" t="s">
        <v>14</v>
      </c>
      <c r="H375" s="34" t="s">
        <v>70</v>
      </c>
      <c r="I375" s="34" t="s">
        <v>4</v>
      </c>
      <c r="J375" s="34" t="s">
        <v>5</v>
      </c>
      <c r="K375" s="34" t="s">
        <v>40</v>
      </c>
      <c r="L375" s="34" t="s">
        <v>900</v>
      </c>
      <c r="M375" s="34">
        <v>0.68</v>
      </c>
      <c r="N375" s="34" t="s">
        <v>8</v>
      </c>
      <c r="O375" s="34" t="s">
        <v>87</v>
      </c>
      <c r="P375" s="34" t="s">
        <v>293</v>
      </c>
      <c r="Q375" s="34" t="s">
        <v>901</v>
      </c>
      <c r="R375" s="34">
        <v>44221</v>
      </c>
      <c r="S375" s="36">
        <v>42037</v>
      </c>
      <c r="T375" s="36">
        <v>42038</v>
      </c>
      <c r="U375" s="61">
        <v>-372.48597100000001</v>
      </c>
      <c r="V375" s="34">
        <v>8</v>
      </c>
      <c r="W375" s="34">
        <v>1216.32</v>
      </c>
      <c r="X375" s="34">
        <v>89319</v>
      </c>
      <c r="Y375" s="34" t="s">
        <v>3218</v>
      </c>
      <c r="Z375" s="34">
        <v>2434.6985374382393</v>
      </c>
    </row>
    <row r="376" spans="1:26" customFormat="1" x14ac:dyDescent="0.2">
      <c r="A376" s="34">
        <v>2555</v>
      </c>
      <c r="B376" s="34" t="s">
        <v>331</v>
      </c>
      <c r="C376" s="34" t="s">
        <v>1</v>
      </c>
      <c r="D376" s="34">
        <v>0</v>
      </c>
      <c r="E376" s="34">
        <v>12.97</v>
      </c>
      <c r="F376" s="34">
        <v>1.49</v>
      </c>
      <c r="G376" s="34" t="s">
        <v>14</v>
      </c>
      <c r="H376" s="34" t="s">
        <v>47</v>
      </c>
      <c r="I376" s="34" t="s">
        <v>24</v>
      </c>
      <c r="J376" s="34" t="s">
        <v>48</v>
      </c>
      <c r="K376" s="34" t="s">
        <v>49</v>
      </c>
      <c r="L376" s="34" t="s">
        <v>902</v>
      </c>
      <c r="M376" s="34">
        <v>0.35</v>
      </c>
      <c r="N376" s="34" t="s">
        <v>8</v>
      </c>
      <c r="O376" s="34" t="s">
        <v>28</v>
      </c>
      <c r="P376" s="34" t="s">
        <v>333</v>
      </c>
      <c r="Q376" s="34" t="s">
        <v>334</v>
      </c>
      <c r="R376" s="34">
        <v>53711</v>
      </c>
      <c r="S376" s="36">
        <v>42037</v>
      </c>
      <c r="T376" s="36">
        <v>42038</v>
      </c>
      <c r="U376" s="61">
        <v>180.23490000000001</v>
      </c>
      <c r="V376" s="34">
        <v>19</v>
      </c>
      <c r="W376" s="34">
        <v>261.20999999999998</v>
      </c>
      <c r="X376" s="34">
        <v>86529</v>
      </c>
      <c r="Y376" s="34" t="s">
        <v>3216</v>
      </c>
      <c r="Z376" s="34">
        <v>514.72000534554206</v>
      </c>
    </row>
    <row r="377" spans="1:26" customFormat="1" x14ac:dyDescent="0.2">
      <c r="A377" s="34">
        <v>2555</v>
      </c>
      <c r="B377" s="34" t="s">
        <v>331</v>
      </c>
      <c r="C377" s="34" t="s">
        <v>1</v>
      </c>
      <c r="D377" s="34">
        <v>0.06</v>
      </c>
      <c r="E377" s="34">
        <v>4.91</v>
      </c>
      <c r="F377" s="34">
        <v>0.5</v>
      </c>
      <c r="G377" s="34" t="s">
        <v>14</v>
      </c>
      <c r="H377" s="34" t="s">
        <v>47</v>
      </c>
      <c r="I377" s="34" t="s">
        <v>24</v>
      </c>
      <c r="J377" s="34" t="s">
        <v>128</v>
      </c>
      <c r="K377" s="34" t="s">
        <v>49</v>
      </c>
      <c r="L377" s="34" t="s">
        <v>553</v>
      </c>
      <c r="M377" s="34">
        <v>0.36</v>
      </c>
      <c r="N377" s="34" t="s">
        <v>8</v>
      </c>
      <c r="O377" s="34" t="s">
        <v>28</v>
      </c>
      <c r="P377" s="34" t="s">
        <v>333</v>
      </c>
      <c r="Q377" s="34" t="s">
        <v>334</v>
      </c>
      <c r="R377" s="34">
        <v>53711</v>
      </c>
      <c r="S377" s="36">
        <v>42037</v>
      </c>
      <c r="T377" s="36">
        <v>42037</v>
      </c>
      <c r="U377" s="61">
        <v>29.525099999999998</v>
      </c>
      <c r="V377" s="34">
        <v>9</v>
      </c>
      <c r="W377" s="34">
        <v>42.79</v>
      </c>
      <c r="X377" s="34">
        <v>86529</v>
      </c>
      <c r="Y377" s="34" t="s">
        <v>3216</v>
      </c>
      <c r="Z377" s="34">
        <v>276.43445075259592</v>
      </c>
    </row>
    <row r="378" spans="1:26" customFormat="1" x14ac:dyDescent="0.2">
      <c r="A378" s="34">
        <v>68</v>
      </c>
      <c r="B378" s="34" t="s">
        <v>84</v>
      </c>
      <c r="C378" s="34" t="s">
        <v>13</v>
      </c>
      <c r="D378" s="34">
        <v>0.09</v>
      </c>
      <c r="E378" s="34">
        <v>122.99</v>
      </c>
      <c r="F378" s="34">
        <v>70.2</v>
      </c>
      <c r="G378" s="34" t="s">
        <v>2</v>
      </c>
      <c r="H378" s="34" t="s">
        <v>70</v>
      </c>
      <c r="I378" s="34" t="s">
        <v>4</v>
      </c>
      <c r="J378" s="34" t="s">
        <v>85</v>
      </c>
      <c r="K378" s="34" t="s">
        <v>33</v>
      </c>
      <c r="L378" s="34" t="s">
        <v>780</v>
      </c>
      <c r="M378" s="34">
        <v>0.74</v>
      </c>
      <c r="N378" s="34" t="s">
        <v>8</v>
      </c>
      <c r="O378" s="34" t="s">
        <v>87</v>
      </c>
      <c r="P378" s="34" t="s">
        <v>88</v>
      </c>
      <c r="Q378" s="34" t="s">
        <v>89</v>
      </c>
      <c r="R378" s="34">
        <v>10177</v>
      </c>
      <c r="S378" s="36">
        <v>42037</v>
      </c>
      <c r="T378" s="36">
        <v>42039</v>
      </c>
      <c r="U378" s="61">
        <v>-2426.5500000000002</v>
      </c>
      <c r="V378" s="34">
        <v>49</v>
      </c>
      <c r="W378" s="34">
        <v>5718.85</v>
      </c>
      <c r="X378" s="34">
        <v>55713</v>
      </c>
      <c r="Y378" s="34" t="s">
        <v>3218</v>
      </c>
      <c r="Z378" s="34">
        <v>227.29638662085679</v>
      </c>
    </row>
    <row r="379" spans="1:26" customFormat="1" x14ac:dyDescent="0.2">
      <c r="A379" s="34">
        <v>70</v>
      </c>
      <c r="B379" s="34" t="s">
        <v>903</v>
      </c>
      <c r="C379" s="34" t="s">
        <v>13</v>
      </c>
      <c r="D379" s="34">
        <v>0.09</v>
      </c>
      <c r="E379" s="34">
        <v>122.99</v>
      </c>
      <c r="F379" s="34">
        <v>70.2</v>
      </c>
      <c r="G379" s="34" t="s">
        <v>2</v>
      </c>
      <c r="H379" s="34" t="s">
        <v>70</v>
      </c>
      <c r="I379" s="34" t="s">
        <v>4</v>
      </c>
      <c r="J379" s="34" t="s">
        <v>85</v>
      </c>
      <c r="K379" s="34" t="s">
        <v>33</v>
      </c>
      <c r="L379" s="34" t="s">
        <v>780</v>
      </c>
      <c r="M379" s="34">
        <v>0.74</v>
      </c>
      <c r="N379" s="34" t="s">
        <v>8</v>
      </c>
      <c r="O379" s="34" t="s">
        <v>87</v>
      </c>
      <c r="P379" s="34" t="s">
        <v>609</v>
      </c>
      <c r="Q379" s="34" t="s">
        <v>904</v>
      </c>
      <c r="R379" s="34">
        <v>5401</v>
      </c>
      <c r="S379" s="36">
        <v>42037</v>
      </c>
      <c r="T379" s="36">
        <v>42039</v>
      </c>
      <c r="U379" s="61">
        <v>-2426.5500000000002</v>
      </c>
      <c r="V379" s="34">
        <v>12</v>
      </c>
      <c r="W379" s="34">
        <v>1400.53</v>
      </c>
      <c r="X379" s="34">
        <v>87947</v>
      </c>
      <c r="Y379" s="34" t="s">
        <v>3218</v>
      </c>
      <c r="Z379" s="34">
        <v>227.29638662085679</v>
      </c>
    </row>
    <row r="380" spans="1:26" customFormat="1" x14ac:dyDescent="0.2">
      <c r="A380" s="34">
        <v>894</v>
      </c>
      <c r="B380" s="34" t="s">
        <v>348</v>
      </c>
      <c r="C380" s="34" t="s">
        <v>23</v>
      </c>
      <c r="D380" s="34">
        <v>0.02</v>
      </c>
      <c r="E380" s="34">
        <v>1.1399999999999999</v>
      </c>
      <c r="F380" s="34">
        <v>0.7</v>
      </c>
      <c r="G380" s="34" t="s">
        <v>14</v>
      </c>
      <c r="H380" s="34" t="s">
        <v>70</v>
      </c>
      <c r="I380" s="34" t="s">
        <v>24</v>
      </c>
      <c r="J380" s="34" t="s">
        <v>152</v>
      </c>
      <c r="K380" s="34" t="s">
        <v>26</v>
      </c>
      <c r="L380" s="34" t="s">
        <v>800</v>
      </c>
      <c r="M380" s="34">
        <v>0.38</v>
      </c>
      <c r="N380" s="34" t="s">
        <v>8</v>
      </c>
      <c r="O380" s="34" t="s">
        <v>87</v>
      </c>
      <c r="P380" s="34" t="s">
        <v>350</v>
      </c>
      <c r="Q380" s="34" t="s">
        <v>42</v>
      </c>
      <c r="R380" s="34">
        <v>20024</v>
      </c>
      <c r="S380" s="36">
        <v>42037</v>
      </c>
      <c r="T380" s="36">
        <v>42037</v>
      </c>
      <c r="U380" s="61">
        <v>-0.49</v>
      </c>
      <c r="V380" s="34">
        <v>38</v>
      </c>
      <c r="W380" s="34">
        <v>44.85</v>
      </c>
      <c r="X380" s="34">
        <v>38529</v>
      </c>
      <c r="Y380" s="34" t="s">
        <v>3218</v>
      </c>
      <c r="Z380" s="34">
        <v>41.789231497333347</v>
      </c>
    </row>
    <row r="381" spans="1:26" customFormat="1" x14ac:dyDescent="0.2">
      <c r="A381" s="34">
        <v>2498</v>
      </c>
      <c r="B381" s="34" t="s">
        <v>905</v>
      </c>
      <c r="C381" s="34" t="s">
        <v>92</v>
      </c>
      <c r="D381" s="34">
        <v>0.09</v>
      </c>
      <c r="E381" s="34">
        <v>6.28</v>
      </c>
      <c r="F381" s="34">
        <v>5.41</v>
      </c>
      <c r="G381" s="34" t="s">
        <v>14</v>
      </c>
      <c r="H381" s="34" t="s">
        <v>3</v>
      </c>
      <c r="I381" s="34" t="s">
        <v>4</v>
      </c>
      <c r="J381" s="34" t="s">
        <v>102</v>
      </c>
      <c r="K381" s="34" t="s">
        <v>49</v>
      </c>
      <c r="L381" s="34" t="s">
        <v>906</v>
      </c>
      <c r="M381" s="34">
        <v>0.53</v>
      </c>
      <c r="N381" s="34" t="s">
        <v>8</v>
      </c>
      <c r="O381" s="34" t="s">
        <v>35</v>
      </c>
      <c r="P381" s="34" t="s">
        <v>66</v>
      </c>
      <c r="Q381" s="34" t="s">
        <v>866</v>
      </c>
      <c r="R381" s="34">
        <v>92024</v>
      </c>
      <c r="S381" s="36">
        <v>42037</v>
      </c>
      <c r="T381" s="36">
        <v>42039</v>
      </c>
      <c r="U381" s="61">
        <v>-61.59</v>
      </c>
      <c r="V381" s="34">
        <v>56</v>
      </c>
      <c r="W381" s="34">
        <v>355.4</v>
      </c>
      <c r="X381" s="34">
        <v>54567</v>
      </c>
      <c r="Y381" s="34" t="s">
        <v>3217</v>
      </c>
      <c r="Z381" s="34">
        <v>127.88415189625691</v>
      </c>
    </row>
    <row r="382" spans="1:26" customFormat="1" x14ac:dyDescent="0.2">
      <c r="A382" s="34">
        <v>2500</v>
      </c>
      <c r="B382" s="34" t="s">
        <v>907</v>
      </c>
      <c r="C382" s="34" t="s">
        <v>92</v>
      </c>
      <c r="D382" s="34">
        <v>0.09</v>
      </c>
      <c r="E382" s="34">
        <v>6.28</v>
      </c>
      <c r="F382" s="34">
        <v>5.41</v>
      </c>
      <c r="G382" s="34" t="s">
        <v>14</v>
      </c>
      <c r="H382" s="34" t="s">
        <v>3</v>
      </c>
      <c r="I382" s="34" t="s">
        <v>4</v>
      </c>
      <c r="J382" s="34" t="s">
        <v>102</v>
      </c>
      <c r="K382" s="34" t="s">
        <v>49</v>
      </c>
      <c r="L382" s="34" t="s">
        <v>906</v>
      </c>
      <c r="M382" s="34">
        <v>0.53</v>
      </c>
      <c r="N382" s="34" t="s">
        <v>8</v>
      </c>
      <c r="O382" s="34" t="s">
        <v>28</v>
      </c>
      <c r="P382" s="34" t="s">
        <v>79</v>
      </c>
      <c r="Q382" s="34" t="s">
        <v>908</v>
      </c>
      <c r="R382" s="34">
        <v>60102</v>
      </c>
      <c r="S382" s="36">
        <v>42037</v>
      </c>
      <c r="T382" s="36">
        <v>42039</v>
      </c>
      <c r="U382" s="61">
        <v>-32.026800000000001</v>
      </c>
      <c r="V382" s="34">
        <v>14</v>
      </c>
      <c r="W382" s="34">
        <v>88.85</v>
      </c>
      <c r="X382" s="34">
        <v>88320</v>
      </c>
      <c r="Y382" s="34" t="s">
        <v>3216</v>
      </c>
      <c r="Z382" s="34">
        <v>158.1576291321912</v>
      </c>
    </row>
    <row r="383" spans="1:26" customFormat="1" x14ac:dyDescent="0.2">
      <c r="A383" s="34">
        <v>84</v>
      </c>
      <c r="B383" s="34" t="s">
        <v>909</v>
      </c>
      <c r="C383" s="34" t="s">
        <v>46</v>
      </c>
      <c r="D383" s="34">
        <v>0</v>
      </c>
      <c r="E383" s="34">
        <v>8.09</v>
      </c>
      <c r="F383" s="34">
        <v>7.96</v>
      </c>
      <c r="G383" s="34" t="s">
        <v>14</v>
      </c>
      <c r="H383" s="34" t="s">
        <v>15</v>
      </c>
      <c r="I383" s="34" t="s">
        <v>4</v>
      </c>
      <c r="J383" s="34" t="s">
        <v>102</v>
      </c>
      <c r="K383" s="34" t="s">
        <v>49</v>
      </c>
      <c r="L383" s="34" t="s">
        <v>498</v>
      </c>
      <c r="M383" s="34">
        <v>0.49</v>
      </c>
      <c r="N383" s="34" t="s">
        <v>8</v>
      </c>
      <c r="O383" s="34" t="s">
        <v>87</v>
      </c>
      <c r="P383" s="34" t="s">
        <v>293</v>
      </c>
      <c r="Q383" s="34" t="s">
        <v>910</v>
      </c>
      <c r="R383" s="34">
        <v>45231</v>
      </c>
      <c r="S383" s="36">
        <v>42037</v>
      </c>
      <c r="T383" s="36">
        <v>42038</v>
      </c>
      <c r="U383" s="61">
        <v>-144.56</v>
      </c>
      <c r="V383" s="34">
        <v>11</v>
      </c>
      <c r="W383" s="34">
        <v>90.98</v>
      </c>
      <c r="X383" s="34">
        <v>87364</v>
      </c>
      <c r="Y383" s="34" t="s">
        <v>3218</v>
      </c>
      <c r="Z383" s="34">
        <v>313.66721150807552</v>
      </c>
    </row>
    <row r="384" spans="1:26" customFormat="1" x14ac:dyDescent="0.2">
      <c r="A384" s="34">
        <v>1412</v>
      </c>
      <c r="B384" s="34" t="s">
        <v>911</v>
      </c>
      <c r="C384" s="34" t="s">
        <v>46</v>
      </c>
      <c r="D384" s="34">
        <v>0.08</v>
      </c>
      <c r="E384" s="34">
        <v>3.38</v>
      </c>
      <c r="F384" s="34">
        <v>0.85</v>
      </c>
      <c r="G384" s="34" t="s">
        <v>14</v>
      </c>
      <c r="H384" s="34" t="s">
        <v>70</v>
      </c>
      <c r="I384" s="34" t="s">
        <v>24</v>
      </c>
      <c r="J384" s="34" t="s">
        <v>25</v>
      </c>
      <c r="K384" s="34" t="s">
        <v>26</v>
      </c>
      <c r="L384" s="34" t="s">
        <v>912</v>
      </c>
      <c r="M384" s="34">
        <v>0.48</v>
      </c>
      <c r="N384" s="34" t="s">
        <v>8</v>
      </c>
      <c r="O384" s="34" t="s">
        <v>35</v>
      </c>
      <c r="P384" s="34" t="s">
        <v>66</v>
      </c>
      <c r="Q384" s="34" t="s">
        <v>913</v>
      </c>
      <c r="R384" s="34">
        <v>94043</v>
      </c>
      <c r="S384" s="36">
        <v>42037</v>
      </c>
      <c r="T384" s="36">
        <v>42039</v>
      </c>
      <c r="U384" s="61">
        <v>20.453600000000002</v>
      </c>
      <c r="V384" s="34">
        <v>12</v>
      </c>
      <c r="W384" s="34">
        <v>38.81</v>
      </c>
      <c r="X384" s="34">
        <v>87087</v>
      </c>
      <c r="Y384" s="34" t="s">
        <v>3217</v>
      </c>
      <c r="Z384" s="34">
        <v>239.12917120144013</v>
      </c>
    </row>
    <row r="385" spans="1:26" customFormat="1" x14ac:dyDescent="0.2">
      <c r="A385" s="34">
        <v>1413</v>
      </c>
      <c r="B385" s="34" t="s">
        <v>914</v>
      </c>
      <c r="C385" s="34" t="s">
        <v>46</v>
      </c>
      <c r="D385" s="34">
        <v>0.02</v>
      </c>
      <c r="E385" s="34">
        <v>16.48</v>
      </c>
      <c r="F385" s="34">
        <v>1.99</v>
      </c>
      <c r="G385" s="34" t="s">
        <v>63</v>
      </c>
      <c r="H385" s="34" t="s">
        <v>70</v>
      </c>
      <c r="I385" s="34" t="s">
        <v>16</v>
      </c>
      <c r="J385" s="34" t="s">
        <v>17</v>
      </c>
      <c r="K385" s="34" t="s">
        <v>18</v>
      </c>
      <c r="L385" s="34" t="s">
        <v>577</v>
      </c>
      <c r="M385" s="34">
        <v>0.42</v>
      </c>
      <c r="N385" s="34" t="s">
        <v>8</v>
      </c>
      <c r="O385" s="34" t="s">
        <v>87</v>
      </c>
      <c r="P385" s="34" t="s">
        <v>379</v>
      </c>
      <c r="Q385" s="34" t="s">
        <v>764</v>
      </c>
      <c r="R385" s="34">
        <v>2113</v>
      </c>
      <c r="S385" s="36">
        <v>42037</v>
      </c>
      <c r="T385" s="36">
        <v>42039</v>
      </c>
      <c r="U385" s="61">
        <v>69.61</v>
      </c>
      <c r="V385" s="34">
        <v>27</v>
      </c>
      <c r="W385" s="34">
        <v>484.56</v>
      </c>
      <c r="X385" s="34">
        <v>45539</v>
      </c>
      <c r="Y385" s="34" t="s">
        <v>3218</v>
      </c>
      <c r="Z385" s="34">
        <v>269.5834597736702</v>
      </c>
    </row>
    <row r="386" spans="1:26" customFormat="1" x14ac:dyDescent="0.2">
      <c r="A386" s="34">
        <v>3196</v>
      </c>
      <c r="B386" s="34" t="s">
        <v>915</v>
      </c>
      <c r="C386" s="34" t="s">
        <v>46</v>
      </c>
      <c r="D386" s="34">
        <v>0.03</v>
      </c>
      <c r="E386" s="34">
        <v>200.97</v>
      </c>
      <c r="F386" s="34">
        <v>15.59</v>
      </c>
      <c r="G386" s="34" t="s">
        <v>2</v>
      </c>
      <c r="H386" s="34" t="s">
        <v>47</v>
      </c>
      <c r="I386" s="34" t="s">
        <v>16</v>
      </c>
      <c r="J386" s="34" t="s">
        <v>32</v>
      </c>
      <c r="K386" s="34" t="s">
        <v>33</v>
      </c>
      <c r="L386" s="34" t="s">
        <v>916</v>
      </c>
      <c r="M386" s="34">
        <v>0.36</v>
      </c>
      <c r="N386" s="34" t="s">
        <v>8</v>
      </c>
      <c r="O386" s="34" t="s">
        <v>35</v>
      </c>
      <c r="P386" s="34" t="s">
        <v>66</v>
      </c>
      <c r="Q386" s="34" t="s">
        <v>917</v>
      </c>
      <c r="R386" s="34">
        <v>94109</v>
      </c>
      <c r="S386" s="36">
        <v>42037</v>
      </c>
      <c r="T386" s="36">
        <v>42038</v>
      </c>
      <c r="U386" s="61">
        <v>1951.3</v>
      </c>
      <c r="V386" s="34">
        <v>43</v>
      </c>
      <c r="W386" s="34">
        <v>8717.75</v>
      </c>
      <c r="X386" s="34">
        <v>24294</v>
      </c>
      <c r="Y386" s="34" t="s">
        <v>3217</v>
      </c>
      <c r="Z386" s="34">
        <v>3403.0250500149855</v>
      </c>
    </row>
    <row r="387" spans="1:26" customFormat="1" x14ac:dyDescent="0.2">
      <c r="A387" s="34">
        <v>3197</v>
      </c>
      <c r="B387" s="34" t="s">
        <v>918</v>
      </c>
      <c r="C387" s="34" t="s">
        <v>46</v>
      </c>
      <c r="D387" s="34">
        <v>0.03</v>
      </c>
      <c r="E387" s="34">
        <v>200.97</v>
      </c>
      <c r="F387" s="34">
        <v>15.59</v>
      </c>
      <c r="G387" s="34" t="s">
        <v>2</v>
      </c>
      <c r="H387" s="34" t="s">
        <v>47</v>
      </c>
      <c r="I387" s="34" t="s">
        <v>16</v>
      </c>
      <c r="J387" s="34" t="s">
        <v>32</v>
      </c>
      <c r="K387" s="34" t="s">
        <v>33</v>
      </c>
      <c r="L387" s="34" t="s">
        <v>916</v>
      </c>
      <c r="M387" s="34">
        <v>0.36</v>
      </c>
      <c r="N387" s="34" t="s">
        <v>8</v>
      </c>
      <c r="O387" s="34" t="s">
        <v>28</v>
      </c>
      <c r="P387" s="34" t="s">
        <v>79</v>
      </c>
      <c r="Q387" s="34" t="s">
        <v>919</v>
      </c>
      <c r="R387" s="34">
        <v>60062</v>
      </c>
      <c r="S387" s="36">
        <v>42037</v>
      </c>
      <c r="T387" s="36">
        <v>42038</v>
      </c>
      <c r="U387" s="61">
        <v>1538.7828</v>
      </c>
      <c r="V387" s="34">
        <v>11</v>
      </c>
      <c r="W387" s="34">
        <v>2230.12</v>
      </c>
      <c r="X387" s="34">
        <v>90850</v>
      </c>
      <c r="Y387" s="34" t="s">
        <v>3216</v>
      </c>
      <c r="Z387" s="34">
        <v>2980.5968262898355</v>
      </c>
    </row>
    <row r="388" spans="1:26" customFormat="1" x14ac:dyDescent="0.2">
      <c r="A388" s="34">
        <v>2486</v>
      </c>
      <c r="B388" s="34" t="s">
        <v>920</v>
      </c>
      <c r="C388" s="34" t="s">
        <v>23</v>
      </c>
      <c r="D388" s="34">
        <v>0</v>
      </c>
      <c r="E388" s="34">
        <v>180.98</v>
      </c>
      <c r="F388" s="34">
        <v>30</v>
      </c>
      <c r="G388" s="34" t="s">
        <v>2</v>
      </c>
      <c r="H388" s="34" t="s">
        <v>3</v>
      </c>
      <c r="I388" s="34" t="s">
        <v>4</v>
      </c>
      <c r="J388" s="34" t="s">
        <v>85</v>
      </c>
      <c r="K388" s="34" t="s">
        <v>33</v>
      </c>
      <c r="L388" s="34" t="s">
        <v>921</v>
      </c>
      <c r="M388" s="34">
        <v>0.69</v>
      </c>
      <c r="N388" s="34" t="s">
        <v>8</v>
      </c>
      <c r="O388" s="34" t="s">
        <v>9</v>
      </c>
      <c r="P388" s="34" t="s">
        <v>51</v>
      </c>
      <c r="Q388" s="34" t="s">
        <v>922</v>
      </c>
      <c r="R388" s="34">
        <v>30458</v>
      </c>
      <c r="S388" s="36">
        <v>42038</v>
      </c>
      <c r="T388" s="36">
        <v>42040</v>
      </c>
      <c r="U388" s="61">
        <v>9.2040000000000006</v>
      </c>
      <c r="V388" s="34">
        <v>11</v>
      </c>
      <c r="W388" s="34">
        <v>2084.16</v>
      </c>
      <c r="X388" s="34">
        <v>91416</v>
      </c>
      <c r="Y388" s="34" t="s">
        <v>3215</v>
      </c>
      <c r="Z388" s="34">
        <v>1883.2988147935689</v>
      </c>
    </row>
    <row r="389" spans="1:26" customFormat="1" x14ac:dyDescent="0.2">
      <c r="A389" s="34">
        <v>3053</v>
      </c>
      <c r="B389" s="34" t="s">
        <v>923</v>
      </c>
      <c r="C389" s="34" t="s">
        <v>92</v>
      </c>
      <c r="D389" s="34">
        <v>0.06</v>
      </c>
      <c r="E389" s="34">
        <v>125.99</v>
      </c>
      <c r="F389" s="34">
        <v>2.5</v>
      </c>
      <c r="G389" s="34" t="s">
        <v>14</v>
      </c>
      <c r="H389" s="34" t="s">
        <v>70</v>
      </c>
      <c r="I389" s="34" t="s">
        <v>16</v>
      </c>
      <c r="J389" s="34" t="s">
        <v>111</v>
      </c>
      <c r="K389" s="34" t="s">
        <v>49</v>
      </c>
      <c r="L389" s="34" t="s">
        <v>924</v>
      </c>
      <c r="M389" s="34">
        <v>0.6</v>
      </c>
      <c r="N389" s="34" t="s">
        <v>8</v>
      </c>
      <c r="O389" s="34" t="s">
        <v>9</v>
      </c>
      <c r="P389" s="34" t="s">
        <v>364</v>
      </c>
      <c r="Q389" s="34" t="s">
        <v>925</v>
      </c>
      <c r="R389" s="34">
        <v>42071</v>
      </c>
      <c r="S389" s="36">
        <v>42038</v>
      </c>
      <c r="T389" s="36">
        <v>42040</v>
      </c>
      <c r="U389" s="61">
        <v>402.06599999999997</v>
      </c>
      <c r="V389" s="34">
        <v>11</v>
      </c>
      <c r="W389" s="34">
        <v>1173.76</v>
      </c>
      <c r="X389" s="34">
        <v>86662</v>
      </c>
      <c r="Y389" s="34" t="s">
        <v>3215</v>
      </c>
      <c r="Z389" s="34">
        <v>984.36641283603717</v>
      </c>
    </row>
    <row r="390" spans="1:26" customFormat="1" x14ac:dyDescent="0.2">
      <c r="A390" s="34">
        <v>603</v>
      </c>
      <c r="B390" s="34" t="s">
        <v>926</v>
      </c>
      <c r="C390" s="34" t="s">
        <v>46</v>
      </c>
      <c r="D390" s="34">
        <v>0.02</v>
      </c>
      <c r="E390" s="34">
        <v>35.99</v>
      </c>
      <c r="F390" s="34">
        <v>5</v>
      </c>
      <c r="G390" s="34" t="s">
        <v>14</v>
      </c>
      <c r="H390" s="34" t="s">
        <v>47</v>
      </c>
      <c r="I390" s="34" t="s">
        <v>16</v>
      </c>
      <c r="J390" s="34" t="s">
        <v>111</v>
      </c>
      <c r="K390" s="34" t="s">
        <v>49</v>
      </c>
      <c r="L390" s="34" t="s">
        <v>927</v>
      </c>
      <c r="M390" s="34">
        <v>0.85</v>
      </c>
      <c r="N390" s="34" t="s">
        <v>8</v>
      </c>
      <c r="O390" s="34" t="s">
        <v>35</v>
      </c>
      <c r="P390" s="34" t="s">
        <v>36</v>
      </c>
      <c r="Q390" s="34" t="s">
        <v>928</v>
      </c>
      <c r="R390" s="34">
        <v>81001</v>
      </c>
      <c r="S390" s="36">
        <v>42038</v>
      </c>
      <c r="T390" s="36">
        <v>42040</v>
      </c>
      <c r="U390" s="61">
        <v>-120.934</v>
      </c>
      <c r="V390" s="34">
        <v>7</v>
      </c>
      <c r="W390" s="34">
        <v>227.79</v>
      </c>
      <c r="X390" s="34">
        <v>87020</v>
      </c>
      <c r="Y390" s="34" t="s">
        <v>3217</v>
      </c>
      <c r="Z390" s="34">
        <v>688.84825159789773</v>
      </c>
    </row>
    <row r="391" spans="1:26" customFormat="1" x14ac:dyDescent="0.2">
      <c r="A391" s="34">
        <v>3151</v>
      </c>
      <c r="B391" s="34" t="s">
        <v>929</v>
      </c>
      <c r="C391" s="34" t="s">
        <v>1</v>
      </c>
      <c r="D391" s="34">
        <v>0.01</v>
      </c>
      <c r="E391" s="34">
        <v>3174.835</v>
      </c>
      <c r="F391" s="34">
        <v>8.73</v>
      </c>
      <c r="G391" s="34" t="s">
        <v>2</v>
      </c>
      <c r="H391" s="34" t="s">
        <v>70</v>
      </c>
      <c r="I391" s="34" t="s">
        <v>16</v>
      </c>
      <c r="J391" s="34" t="s">
        <v>32</v>
      </c>
      <c r="K391" s="34" t="s">
        <v>6</v>
      </c>
      <c r="L391" s="34" t="s">
        <v>817</v>
      </c>
      <c r="M391" s="34">
        <v>0.56999999999999995</v>
      </c>
      <c r="N391" s="34" t="s">
        <v>8</v>
      </c>
      <c r="O391" s="34" t="s">
        <v>35</v>
      </c>
      <c r="P391" s="34" t="s">
        <v>66</v>
      </c>
      <c r="Q391" s="34" t="s">
        <v>930</v>
      </c>
      <c r="R391" s="34">
        <v>92277</v>
      </c>
      <c r="S391" s="36">
        <v>42039</v>
      </c>
      <c r="T391" s="36">
        <v>42040</v>
      </c>
      <c r="U391" s="61">
        <v>-4075.9339920000002</v>
      </c>
      <c r="V391" s="34">
        <v>1</v>
      </c>
      <c r="W391" s="34">
        <v>3501.79</v>
      </c>
      <c r="X391" s="34">
        <v>88544</v>
      </c>
      <c r="Y391" s="34" t="s">
        <v>3217</v>
      </c>
      <c r="Z391" s="34">
        <v>7630.8300754334923</v>
      </c>
    </row>
    <row r="392" spans="1:26" customFormat="1" x14ac:dyDescent="0.2">
      <c r="A392" s="34">
        <v>3151</v>
      </c>
      <c r="B392" s="34" t="s">
        <v>929</v>
      </c>
      <c r="C392" s="34" t="s">
        <v>1</v>
      </c>
      <c r="D392" s="34">
        <v>0.06</v>
      </c>
      <c r="E392" s="34">
        <v>15.73</v>
      </c>
      <c r="F392" s="34">
        <v>7.42</v>
      </c>
      <c r="G392" s="34" t="s">
        <v>14</v>
      </c>
      <c r="H392" s="34" t="s">
        <v>70</v>
      </c>
      <c r="I392" s="34" t="s">
        <v>24</v>
      </c>
      <c r="J392" s="34" t="s">
        <v>544</v>
      </c>
      <c r="K392" s="34" t="s">
        <v>18</v>
      </c>
      <c r="L392" s="34" t="s">
        <v>931</v>
      </c>
      <c r="M392" s="34">
        <v>0.56000000000000005</v>
      </c>
      <c r="N392" s="34" t="s">
        <v>8</v>
      </c>
      <c r="O392" s="34" t="s">
        <v>35</v>
      </c>
      <c r="P392" s="34" t="s">
        <v>66</v>
      </c>
      <c r="Q392" s="34" t="s">
        <v>930</v>
      </c>
      <c r="R392" s="34">
        <v>92277</v>
      </c>
      <c r="S392" s="36">
        <v>42039</v>
      </c>
      <c r="T392" s="36">
        <v>42040</v>
      </c>
      <c r="U392" s="61">
        <v>-18.558800000000002</v>
      </c>
      <c r="V392" s="34">
        <v>4</v>
      </c>
      <c r="W392" s="34">
        <v>63.04</v>
      </c>
      <c r="X392" s="34">
        <v>88544</v>
      </c>
      <c r="Y392" s="34" t="s">
        <v>3217</v>
      </c>
      <c r="Z392" s="34">
        <v>588.15818404974232</v>
      </c>
    </row>
    <row r="393" spans="1:26" customFormat="1" x14ac:dyDescent="0.2">
      <c r="A393" s="34">
        <v>3351</v>
      </c>
      <c r="B393" s="34" t="s">
        <v>932</v>
      </c>
      <c r="C393" s="34" t="s">
        <v>1</v>
      </c>
      <c r="D393" s="34">
        <v>0.1</v>
      </c>
      <c r="E393" s="34">
        <v>10.89</v>
      </c>
      <c r="F393" s="34">
        <v>4.5</v>
      </c>
      <c r="G393" s="34" t="s">
        <v>14</v>
      </c>
      <c r="H393" s="34" t="s">
        <v>3</v>
      </c>
      <c r="I393" s="34" t="s">
        <v>24</v>
      </c>
      <c r="J393" s="34" t="s">
        <v>71</v>
      </c>
      <c r="K393" s="34" t="s">
        <v>49</v>
      </c>
      <c r="L393" s="34" t="s">
        <v>749</v>
      </c>
      <c r="M393" s="34">
        <v>0.59</v>
      </c>
      <c r="N393" s="34" t="s">
        <v>8</v>
      </c>
      <c r="O393" s="34" t="s">
        <v>35</v>
      </c>
      <c r="P393" s="34" t="s">
        <v>42</v>
      </c>
      <c r="Q393" s="34" t="s">
        <v>933</v>
      </c>
      <c r="R393" s="34">
        <v>99301</v>
      </c>
      <c r="S393" s="36">
        <v>42039</v>
      </c>
      <c r="T393" s="36">
        <v>42041</v>
      </c>
      <c r="U393" s="61">
        <v>-19.2972</v>
      </c>
      <c r="V393" s="34">
        <v>17</v>
      </c>
      <c r="W393" s="34">
        <v>178.68</v>
      </c>
      <c r="X393" s="34">
        <v>91297</v>
      </c>
      <c r="Y393" s="34" t="s">
        <v>3217</v>
      </c>
      <c r="Z393" s="34">
        <v>480.99594942349864</v>
      </c>
    </row>
    <row r="394" spans="1:26" customFormat="1" x14ac:dyDescent="0.2">
      <c r="A394" s="34">
        <v>960</v>
      </c>
      <c r="B394" s="34" t="s">
        <v>934</v>
      </c>
      <c r="C394" s="34" t="s">
        <v>23</v>
      </c>
      <c r="D394" s="34">
        <v>0.03</v>
      </c>
      <c r="E394" s="34">
        <v>2.94</v>
      </c>
      <c r="F394" s="34">
        <v>0.96</v>
      </c>
      <c r="G394" s="34" t="s">
        <v>14</v>
      </c>
      <c r="H394" s="34" t="s">
        <v>47</v>
      </c>
      <c r="I394" s="34" t="s">
        <v>24</v>
      </c>
      <c r="J394" s="34" t="s">
        <v>25</v>
      </c>
      <c r="K394" s="34" t="s">
        <v>26</v>
      </c>
      <c r="L394" s="34" t="s">
        <v>805</v>
      </c>
      <c r="M394" s="34">
        <v>0.57999999999999996</v>
      </c>
      <c r="N394" s="34" t="s">
        <v>8</v>
      </c>
      <c r="O394" s="34" t="s">
        <v>35</v>
      </c>
      <c r="P394" s="34" t="s">
        <v>66</v>
      </c>
      <c r="Q394" s="34" t="s">
        <v>935</v>
      </c>
      <c r="R394" s="34">
        <v>90278</v>
      </c>
      <c r="S394" s="36">
        <v>42039</v>
      </c>
      <c r="T394" s="36">
        <v>42043</v>
      </c>
      <c r="U394" s="61">
        <v>-4.2</v>
      </c>
      <c r="V394" s="34">
        <v>1</v>
      </c>
      <c r="W394" s="34">
        <v>3.51</v>
      </c>
      <c r="X394" s="34">
        <v>89401</v>
      </c>
      <c r="Y394" s="34" t="s">
        <v>3217</v>
      </c>
      <c r="Z394" s="34">
        <v>240.88354267204073</v>
      </c>
    </row>
    <row r="395" spans="1:26" customFormat="1" x14ac:dyDescent="0.2">
      <c r="A395" s="34">
        <v>962</v>
      </c>
      <c r="B395" s="34" t="s">
        <v>936</v>
      </c>
      <c r="C395" s="34" t="s">
        <v>23</v>
      </c>
      <c r="D395" s="34">
        <v>0.03</v>
      </c>
      <c r="E395" s="34">
        <v>2.94</v>
      </c>
      <c r="F395" s="34">
        <v>0.96</v>
      </c>
      <c r="G395" s="34" t="s">
        <v>14</v>
      </c>
      <c r="H395" s="34" t="s">
        <v>47</v>
      </c>
      <c r="I395" s="34" t="s">
        <v>24</v>
      </c>
      <c r="J395" s="34" t="s">
        <v>25</v>
      </c>
      <c r="K395" s="34" t="s">
        <v>26</v>
      </c>
      <c r="L395" s="34" t="s">
        <v>805</v>
      </c>
      <c r="M395" s="34">
        <v>0.57999999999999996</v>
      </c>
      <c r="N395" s="34" t="s">
        <v>8</v>
      </c>
      <c r="O395" s="34" t="s">
        <v>28</v>
      </c>
      <c r="P395" s="34" t="s">
        <v>79</v>
      </c>
      <c r="Q395" s="34" t="s">
        <v>509</v>
      </c>
      <c r="R395" s="34">
        <v>60610</v>
      </c>
      <c r="S395" s="36">
        <v>42039</v>
      </c>
      <c r="T395" s="36">
        <v>42043</v>
      </c>
      <c r="U395" s="61">
        <v>-4.2</v>
      </c>
      <c r="V395" s="34">
        <v>2</v>
      </c>
      <c r="W395" s="34">
        <v>7.01</v>
      </c>
      <c r="X395" s="34">
        <v>17636</v>
      </c>
      <c r="Y395" s="34" t="s">
        <v>3216</v>
      </c>
      <c r="Z395" s="34">
        <v>240.88354267204073</v>
      </c>
    </row>
    <row r="396" spans="1:26" customFormat="1" x14ac:dyDescent="0.2">
      <c r="A396" s="34">
        <v>1213</v>
      </c>
      <c r="B396" s="34" t="s">
        <v>495</v>
      </c>
      <c r="C396" s="34" t="s">
        <v>23</v>
      </c>
      <c r="D396" s="34">
        <v>7.0000000000000007E-2</v>
      </c>
      <c r="E396" s="34">
        <v>29.89</v>
      </c>
      <c r="F396" s="34">
        <v>1.99</v>
      </c>
      <c r="G396" s="34" t="s">
        <v>63</v>
      </c>
      <c r="H396" s="34" t="s">
        <v>70</v>
      </c>
      <c r="I396" s="34" t="s">
        <v>16</v>
      </c>
      <c r="J396" s="34" t="s">
        <v>17</v>
      </c>
      <c r="K396" s="34" t="s">
        <v>18</v>
      </c>
      <c r="L396" s="34" t="s">
        <v>419</v>
      </c>
      <c r="M396" s="34">
        <v>0.5</v>
      </c>
      <c r="N396" s="34" t="s">
        <v>8</v>
      </c>
      <c r="O396" s="34" t="s">
        <v>28</v>
      </c>
      <c r="P396" s="34" t="s">
        <v>29</v>
      </c>
      <c r="Q396" s="34" t="s">
        <v>496</v>
      </c>
      <c r="R396" s="34">
        <v>46530</v>
      </c>
      <c r="S396" s="36">
        <v>42039</v>
      </c>
      <c r="T396" s="36">
        <v>42044</v>
      </c>
      <c r="U396" s="61">
        <v>258.6189</v>
      </c>
      <c r="V396" s="34">
        <v>13</v>
      </c>
      <c r="W396" s="34">
        <v>374.81</v>
      </c>
      <c r="X396" s="34">
        <v>88599</v>
      </c>
      <c r="Y396" s="34" t="s">
        <v>3216</v>
      </c>
      <c r="Z396" s="34">
        <v>417.34119613863277</v>
      </c>
    </row>
    <row r="397" spans="1:26" customFormat="1" x14ac:dyDescent="0.2">
      <c r="A397" s="34">
        <v>1213</v>
      </c>
      <c r="B397" s="34" t="s">
        <v>495</v>
      </c>
      <c r="C397" s="34" t="s">
        <v>23</v>
      </c>
      <c r="D397" s="34">
        <v>0.03</v>
      </c>
      <c r="E397" s="34">
        <v>8.34</v>
      </c>
      <c r="F397" s="34">
        <v>4.82</v>
      </c>
      <c r="G397" s="34" t="s">
        <v>14</v>
      </c>
      <c r="H397" s="34" t="s">
        <v>70</v>
      </c>
      <c r="I397" s="34" t="s">
        <v>24</v>
      </c>
      <c r="J397" s="34" t="s">
        <v>64</v>
      </c>
      <c r="K397" s="34" t="s">
        <v>49</v>
      </c>
      <c r="L397" s="34" t="s">
        <v>937</v>
      </c>
      <c r="M397" s="34">
        <v>0.4</v>
      </c>
      <c r="N397" s="34" t="s">
        <v>8</v>
      </c>
      <c r="O397" s="34" t="s">
        <v>28</v>
      </c>
      <c r="P397" s="34" t="s">
        <v>29</v>
      </c>
      <c r="Q397" s="34" t="s">
        <v>496</v>
      </c>
      <c r="R397" s="34">
        <v>46530</v>
      </c>
      <c r="S397" s="36">
        <v>42039</v>
      </c>
      <c r="T397" s="36">
        <v>42043</v>
      </c>
      <c r="U397" s="61">
        <v>-6.71</v>
      </c>
      <c r="V397" s="34">
        <v>5</v>
      </c>
      <c r="W397" s="34">
        <v>43.27</v>
      </c>
      <c r="X397" s="34">
        <v>88599</v>
      </c>
      <c r="Y397" s="34" t="s">
        <v>3216</v>
      </c>
      <c r="Z397" s="34">
        <v>181.86804575468386</v>
      </c>
    </row>
    <row r="398" spans="1:26" customFormat="1" x14ac:dyDescent="0.2">
      <c r="A398" s="34">
        <v>2203</v>
      </c>
      <c r="B398" s="34" t="s">
        <v>158</v>
      </c>
      <c r="C398" s="34" t="s">
        <v>23</v>
      </c>
      <c r="D398" s="34">
        <v>0.08</v>
      </c>
      <c r="E398" s="34">
        <v>145.44999999999999</v>
      </c>
      <c r="F398" s="34">
        <v>17.850000000000001</v>
      </c>
      <c r="G398" s="34" t="s">
        <v>2</v>
      </c>
      <c r="H398" s="34" t="s">
        <v>47</v>
      </c>
      <c r="I398" s="34" t="s">
        <v>16</v>
      </c>
      <c r="J398" s="34" t="s">
        <v>32</v>
      </c>
      <c r="K398" s="34" t="s">
        <v>33</v>
      </c>
      <c r="L398" s="34" t="s">
        <v>186</v>
      </c>
      <c r="M398" s="34">
        <v>0.56000000000000005</v>
      </c>
      <c r="N398" s="34" t="s">
        <v>8</v>
      </c>
      <c r="O398" s="34" t="s">
        <v>28</v>
      </c>
      <c r="P398" s="34" t="s">
        <v>60</v>
      </c>
      <c r="Q398" s="34" t="s">
        <v>160</v>
      </c>
      <c r="R398" s="34">
        <v>55445</v>
      </c>
      <c r="S398" s="36">
        <v>42039</v>
      </c>
      <c r="T398" s="36">
        <v>42039</v>
      </c>
      <c r="U398" s="61">
        <v>751.58</v>
      </c>
      <c r="V398" s="34">
        <v>8</v>
      </c>
      <c r="W398" s="34">
        <v>1117.6600000000001</v>
      </c>
      <c r="X398" s="34">
        <v>86051</v>
      </c>
      <c r="Y398" s="34" t="s">
        <v>3216</v>
      </c>
      <c r="Z398" s="34">
        <v>2074.9258609151834</v>
      </c>
    </row>
    <row r="399" spans="1:26" customFormat="1" x14ac:dyDescent="0.2">
      <c r="A399" s="34">
        <v>2204</v>
      </c>
      <c r="B399" s="34" t="s">
        <v>938</v>
      </c>
      <c r="C399" s="34" t="s">
        <v>23</v>
      </c>
      <c r="D399" s="34">
        <v>7.0000000000000007E-2</v>
      </c>
      <c r="E399" s="34">
        <v>33.94</v>
      </c>
      <c r="F399" s="34">
        <v>19.190000000000001</v>
      </c>
      <c r="G399" s="34" t="s">
        <v>2</v>
      </c>
      <c r="H399" s="34" t="s">
        <v>47</v>
      </c>
      <c r="I399" s="34" t="s">
        <v>4</v>
      </c>
      <c r="J399" s="34" t="s">
        <v>85</v>
      </c>
      <c r="K399" s="34" t="s">
        <v>33</v>
      </c>
      <c r="L399" s="34" t="s">
        <v>178</v>
      </c>
      <c r="M399" s="34">
        <v>0.57999999999999996</v>
      </c>
      <c r="N399" s="34" t="s">
        <v>8</v>
      </c>
      <c r="O399" s="34" t="s">
        <v>28</v>
      </c>
      <c r="P399" s="34" t="s">
        <v>60</v>
      </c>
      <c r="Q399" s="34" t="s">
        <v>939</v>
      </c>
      <c r="R399" s="34">
        <v>55337</v>
      </c>
      <c r="S399" s="36">
        <v>42039</v>
      </c>
      <c r="T399" s="36">
        <v>42043</v>
      </c>
      <c r="U399" s="61">
        <v>-157.56</v>
      </c>
      <c r="V399" s="34">
        <v>5</v>
      </c>
      <c r="W399" s="34">
        <v>169.46</v>
      </c>
      <c r="X399" s="34">
        <v>86051</v>
      </c>
      <c r="Y399" s="34" t="s">
        <v>3216</v>
      </c>
      <c r="Z399" s="34">
        <v>854.83149340181274</v>
      </c>
    </row>
    <row r="400" spans="1:26" customFormat="1" x14ac:dyDescent="0.2">
      <c r="A400" s="34">
        <v>689</v>
      </c>
      <c r="B400" s="34" t="s">
        <v>940</v>
      </c>
      <c r="C400" s="34" t="s">
        <v>92</v>
      </c>
      <c r="D400" s="34">
        <v>7.0000000000000007E-2</v>
      </c>
      <c r="E400" s="34">
        <v>1.7</v>
      </c>
      <c r="F400" s="34">
        <v>1.99</v>
      </c>
      <c r="G400" s="34" t="s">
        <v>14</v>
      </c>
      <c r="H400" s="34" t="s">
        <v>3</v>
      </c>
      <c r="I400" s="34" t="s">
        <v>16</v>
      </c>
      <c r="J400" s="34" t="s">
        <v>17</v>
      </c>
      <c r="K400" s="34" t="s">
        <v>18</v>
      </c>
      <c r="L400" s="34" t="s">
        <v>260</v>
      </c>
      <c r="M400" s="34">
        <v>0.51</v>
      </c>
      <c r="N400" s="34" t="s">
        <v>8</v>
      </c>
      <c r="O400" s="34" t="s">
        <v>28</v>
      </c>
      <c r="P400" s="34" t="s">
        <v>56</v>
      </c>
      <c r="Q400" s="34" t="s">
        <v>941</v>
      </c>
      <c r="R400" s="34">
        <v>63376</v>
      </c>
      <c r="S400" s="36">
        <v>42039</v>
      </c>
      <c r="T400" s="36">
        <v>42040</v>
      </c>
      <c r="U400" s="61">
        <v>-51.42</v>
      </c>
      <c r="V400" s="34">
        <v>10</v>
      </c>
      <c r="W400" s="34">
        <v>17.420000000000002</v>
      </c>
      <c r="X400" s="34">
        <v>88502</v>
      </c>
      <c r="Y400" s="34" t="s">
        <v>3216</v>
      </c>
      <c r="Z400" s="34">
        <v>26.015089944965421</v>
      </c>
    </row>
    <row r="401" spans="1:26" customFormat="1" x14ac:dyDescent="0.2">
      <c r="A401" s="34">
        <v>1363</v>
      </c>
      <c r="B401" s="34" t="s">
        <v>942</v>
      </c>
      <c r="C401" s="34" t="s">
        <v>92</v>
      </c>
      <c r="D401" s="34">
        <v>0.05</v>
      </c>
      <c r="E401" s="34">
        <v>12.97</v>
      </c>
      <c r="F401" s="34">
        <v>1.49</v>
      </c>
      <c r="G401" s="34" t="s">
        <v>14</v>
      </c>
      <c r="H401" s="34" t="s">
        <v>15</v>
      </c>
      <c r="I401" s="34" t="s">
        <v>24</v>
      </c>
      <c r="J401" s="34" t="s">
        <v>48</v>
      </c>
      <c r="K401" s="34" t="s">
        <v>49</v>
      </c>
      <c r="L401" s="34" t="s">
        <v>902</v>
      </c>
      <c r="M401" s="34">
        <v>0.35</v>
      </c>
      <c r="N401" s="34" t="s">
        <v>8</v>
      </c>
      <c r="O401" s="34" t="s">
        <v>9</v>
      </c>
      <c r="P401" s="34" t="s">
        <v>99</v>
      </c>
      <c r="Q401" s="34" t="s">
        <v>943</v>
      </c>
      <c r="R401" s="34">
        <v>32707</v>
      </c>
      <c r="S401" s="36">
        <v>42039</v>
      </c>
      <c r="T401" s="36">
        <v>42041</v>
      </c>
      <c r="U401" s="61">
        <v>5.4660000000000002</v>
      </c>
      <c r="V401" s="34">
        <v>2</v>
      </c>
      <c r="W401" s="34">
        <v>26.37</v>
      </c>
      <c r="X401" s="34">
        <v>89993</v>
      </c>
      <c r="Y401" s="34" t="s">
        <v>3215</v>
      </c>
      <c r="Z401" s="34">
        <v>-33.912750954356547</v>
      </c>
    </row>
    <row r="402" spans="1:26" customFormat="1" x14ac:dyDescent="0.2">
      <c r="A402" s="34">
        <v>1363</v>
      </c>
      <c r="B402" s="34" t="s">
        <v>942</v>
      </c>
      <c r="C402" s="34" t="s">
        <v>92</v>
      </c>
      <c r="D402" s="34">
        <v>0.06</v>
      </c>
      <c r="E402" s="34">
        <v>5.81</v>
      </c>
      <c r="F402" s="34">
        <v>3.37</v>
      </c>
      <c r="G402" s="34" t="s">
        <v>14</v>
      </c>
      <c r="H402" s="34" t="s">
        <v>15</v>
      </c>
      <c r="I402" s="34" t="s">
        <v>24</v>
      </c>
      <c r="J402" s="34" t="s">
        <v>152</v>
      </c>
      <c r="K402" s="34" t="s">
        <v>26</v>
      </c>
      <c r="L402" s="34" t="s">
        <v>944</v>
      </c>
      <c r="M402" s="34">
        <v>0.54</v>
      </c>
      <c r="N402" s="34" t="s">
        <v>8</v>
      </c>
      <c r="O402" s="34" t="s">
        <v>9</v>
      </c>
      <c r="P402" s="34" t="s">
        <v>99</v>
      </c>
      <c r="Q402" s="34" t="s">
        <v>943</v>
      </c>
      <c r="R402" s="34">
        <v>32707</v>
      </c>
      <c r="S402" s="36">
        <v>42039</v>
      </c>
      <c r="T402" s="36">
        <v>42041</v>
      </c>
      <c r="U402" s="61">
        <v>-149.1182</v>
      </c>
      <c r="V402" s="34">
        <v>9</v>
      </c>
      <c r="W402" s="34">
        <v>53.44</v>
      </c>
      <c r="X402" s="34">
        <v>89993</v>
      </c>
      <c r="Y402" s="34" t="s">
        <v>3215</v>
      </c>
      <c r="Z402" s="34">
        <v>-11.365971446632365</v>
      </c>
    </row>
    <row r="403" spans="1:26" customFormat="1" x14ac:dyDescent="0.2">
      <c r="A403" s="34">
        <v>1499</v>
      </c>
      <c r="B403" s="34" t="s">
        <v>945</v>
      </c>
      <c r="C403" s="34" t="s">
        <v>92</v>
      </c>
      <c r="D403" s="34">
        <v>0.05</v>
      </c>
      <c r="E403" s="34">
        <v>2.16</v>
      </c>
      <c r="F403" s="34">
        <v>6.05</v>
      </c>
      <c r="G403" s="34" t="s">
        <v>14</v>
      </c>
      <c r="H403" s="34" t="s">
        <v>47</v>
      </c>
      <c r="I403" s="34" t="s">
        <v>24</v>
      </c>
      <c r="J403" s="34" t="s">
        <v>48</v>
      </c>
      <c r="K403" s="34" t="s">
        <v>49</v>
      </c>
      <c r="L403" s="34" t="s">
        <v>872</v>
      </c>
      <c r="M403" s="34">
        <v>0.37</v>
      </c>
      <c r="N403" s="34" t="s">
        <v>8</v>
      </c>
      <c r="O403" s="34" t="s">
        <v>9</v>
      </c>
      <c r="P403" s="34" t="s">
        <v>99</v>
      </c>
      <c r="Q403" s="34" t="s">
        <v>946</v>
      </c>
      <c r="R403" s="34">
        <v>33134</v>
      </c>
      <c r="S403" s="36">
        <v>42039</v>
      </c>
      <c r="T403" s="36">
        <v>42040</v>
      </c>
      <c r="U403" s="61">
        <v>-298.88600000000002</v>
      </c>
      <c r="V403" s="34">
        <v>8</v>
      </c>
      <c r="W403" s="34">
        <v>18.59</v>
      </c>
      <c r="X403" s="34">
        <v>90731</v>
      </c>
      <c r="Y403" s="34" t="s">
        <v>3215</v>
      </c>
      <c r="Z403" s="34">
        <v>-177.41270733825101</v>
      </c>
    </row>
    <row r="404" spans="1:26" customFormat="1" x14ac:dyDescent="0.2">
      <c r="A404" s="34">
        <v>1499</v>
      </c>
      <c r="B404" s="34" t="s">
        <v>945</v>
      </c>
      <c r="C404" s="34" t="s">
        <v>92</v>
      </c>
      <c r="D404" s="34">
        <v>0.03</v>
      </c>
      <c r="E404" s="34">
        <v>6.48</v>
      </c>
      <c r="F404" s="34">
        <v>6.6</v>
      </c>
      <c r="G404" s="34" t="s">
        <v>14</v>
      </c>
      <c r="H404" s="34" t="s">
        <v>47</v>
      </c>
      <c r="I404" s="34" t="s">
        <v>24</v>
      </c>
      <c r="J404" s="34" t="s">
        <v>64</v>
      </c>
      <c r="K404" s="34" t="s">
        <v>49</v>
      </c>
      <c r="L404" s="34" t="s">
        <v>624</v>
      </c>
      <c r="M404" s="34">
        <v>0.37</v>
      </c>
      <c r="N404" s="34" t="s">
        <v>8</v>
      </c>
      <c r="O404" s="34" t="s">
        <v>9</v>
      </c>
      <c r="P404" s="34" t="s">
        <v>99</v>
      </c>
      <c r="Q404" s="34" t="s">
        <v>946</v>
      </c>
      <c r="R404" s="34">
        <v>33134</v>
      </c>
      <c r="S404" s="36">
        <v>42039</v>
      </c>
      <c r="T404" s="36">
        <v>42040</v>
      </c>
      <c r="U404" s="61">
        <v>-145.852</v>
      </c>
      <c r="V404" s="34">
        <v>9</v>
      </c>
      <c r="W404" s="34">
        <v>58.83</v>
      </c>
      <c r="X404" s="34">
        <v>90731</v>
      </c>
      <c r="Y404" s="34" t="s">
        <v>3215</v>
      </c>
      <c r="Z404" s="34">
        <v>21.251781596665719</v>
      </c>
    </row>
    <row r="405" spans="1:26" customFormat="1" x14ac:dyDescent="0.2">
      <c r="A405" s="34">
        <v>1499</v>
      </c>
      <c r="B405" s="34" t="s">
        <v>945</v>
      </c>
      <c r="C405" s="34" t="s">
        <v>92</v>
      </c>
      <c r="D405" s="34">
        <v>0.08</v>
      </c>
      <c r="E405" s="34">
        <v>146.05000000000001</v>
      </c>
      <c r="F405" s="34">
        <v>80.2</v>
      </c>
      <c r="G405" s="34" t="s">
        <v>2</v>
      </c>
      <c r="H405" s="34" t="s">
        <v>47</v>
      </c>
      <c r="I405" s="34" t="s">
        <v>4</v>
      </c>
      <c r="J405" s="34" t="s">
        <v>5</v>
      </c>
      <c r="K405" s="34" t="s">
        <v>6</v>
      </c>
      <c r="L405" s="34" t="s">
        <v>947</v>
      </c>
      <c r="M405" s="34">
        <v>0.71</v>
      </c>
      <c r="N405" s="34" t="s">
        <v>8</v>
      </c>
      <c r="O405" s="34" t="s">
        <v>9</v>
      </c>
      <c r="P405" s="34" t="s">
        <v>99</v>
      </c>
      <c r="Q405" s="34" t="s">
        <v>946</v>
      </c>
      <c r="R405" s="34">
        <v>33134</v>
      </c>
      <c r="S405" s="36">
        <v>42039</v>
      </c>
      <c r="T405" s="36">
        <v>42040</v>
      </c>
      <c r="U405" s="61">
        <v>-27.951000000000001</v>
      </c>
      <c r="V405" s="34">
        <v>11</v>
      </c>
      <c r="W405" s="34">
        <v>1557.66</v>
      </c>
      <c r="X405" s="34">
        <v>90731</v>
      </c>
      <c r="Y405" s="34" t="s">
        <v>3215</v>
      </c>
      <c r="Z405" s="34">
        <v>3059.5315104349934</v>
      </c>
    </row>
    <row r="406" spans="1:26" customFormat="1" x14ac:dyDescent="0.2">
      <c r="A406" s="34">
        <v>2286</v>
      </c>
      <c r="B406" s="34" t="s">
        <v>948</v>
      </c>
      <c r="C406" s="34" t="s">
        <v>92</v>
      </c>
      <c r="D406" s="34">
        <v>0</v>
      </c>
      <c r="E406" s="34">
        <v>4.91</v>
      </c>
      <c r="F406" s="34">
        <v>0.5</v>
      </c>
      <c r="G406" s="34" t="s">
        <v>14</v>
      </c>
      <c r="H406" s="34" t="s">
        <v>70</v>
      </c>
      <c r="I406" s="34" t="s">
        <v>24</v>
      </c>
      <c r="J406" s="34" t="s">
        <v>128</v>
      </c>
      <c r="K406" s="34" t="s">
        <v>49</v>
      </c>
      <c r="L406" s="34" t="s">
        <v>949</v>
      </c>
      <c r="M406" s="34">
        <v>0.36</v>
      </c>
      <c r="N406" s="34" t="s">
        <v>8</v>
      </c>
      <c r="O406" s="34" t="s">
        <v>9</v>
      </c>
      <c r="P406" s="34" t="s">
        <v>247</v>
      </c>
      <c r="Q406" s="34" t="s">
        <v>950</v>
      </c>
      <c r="R406" s="34">
        <v>29301</v>
      </c>
      <c r="S406" s="36">
        <v>42039</v>
      </c>
      <c r="T406" s="36">
        <v>42041</v>
      </c>
      <c r="U406" s="61">
        <v>99.197999999999993</v>
      </c>
      <c r="V406" s="34">
        <v>12</v>
      </c>
      <c r="W406" s="34">
        <v>61.87</v>
      </c>
      <c r="X406" s="34">
        <v>90145</v>
      </c>
      <c r="Y406" s="34" t="s">
        <v>3215</v>
      </c>
      <c r="Z406" s="34">
        <v>79.744405729134797</v>
      </c>
    </row>
    <row r="407" spans="1:26" customFormat="1" x14ac:dyDescent="0.2">
      <c r="A407" s="34">
        <v>2286</v>
      </c>
      <c r="B407" s="34" t="s">
        <v>948</v>
      </c>
      <c r="C407" s="34" t="s">
        <v>92</v>
      </c>
      <c r="D407" s="34">
        <v>0.01</v>
      </c>
      <c r="E407" s="34">
        <v>7.28</v>
      </c>
      <c r="F407" s="34">
        <v>11.15</v>
      </c>
      <c r="G407" s="34" t="s">
        <v>14</v>
      </c>
      <c r="H407" s="34" t="s">
        <v>70</v>
      </c>
      <c r="I407" s="34" t="s">
        <v>24</v>
      </c>
      <c r="J407" s="34" t="s">
        <v>64</v>
      </c>
      <c r="K407" s="34" t="s">
        <v>49</v>
      </c>
      <c r="L407" s="34" t="s">
        <v>951</v>
      </c>
      <c r="M407" s="34">
        <v>0.37</v>
      </c>
      <c r="N407" s="34" t="s">
        <v>8</v>
      </c>
      <c r="O407" s="34" t="s">
        <v>9</v>
      </c>
      <c r="P407" s="34" t="s">
        <v>247</v>
      </c>
      <c r="Q407" s="34" t="s">
        <v>950</v>
      </c>
      <c r="R407" s="34">
        <v>29301</v>
      </c>
      <c r="S407" s="36">
        <v>42039</v>
      </c>
      <c r="T407" s="36">
        <v>42040</v>
      </c>
      <c r="U407" s="61">
        <v>136.03139999999999</v>
      </c>
      <c r="V407" s="34">
        <v>6</v>
      </c>
      <c r="W407" s="34">
        <v>48.88</v>
      </c>
      <c r="X407" s="34">
        <v>90145</v>
      </c>
      <c r="Y407" s="34" t="s">
        <v>3215</v>
      </c>
      <c r="Z407" s="34">
        <v>420.95085561361475</v>
      </c>
    </row>
    <row r="408" spans="1:26" customFormat="1" x14ac:dyDescent="0.2">
      <c r="A408" s="34">
        <v>2286</v>
      </c>
      <c r="B408" s="34" t="s">
        <v>948</v>
      </c>
      <c r="C408" s="34" t="s">
        <v>92</v>
      </c>
      <c r="D408" s="34">
        <v>0.1</v>
      </c>
      <c r="E408" s="34">
        <v>6.68</v>
      </c>
      <c r="F408" s="34">
        <v>6.93</v>
      </c>
      <c r="G408" s="34" t="s">
        <v>14</v>
      </c>
      <c r="H408" s="34" t="s">
        <v>70</v>
      </c>
      <c r="I408" s="34" t="s">
        <v>24</v>
      </c>
      <c r="J408" s="34" t="s">
        <v>64</v>
      </c>
      <c r="K408" s="34" t="s">
        <v>49</v>
      </c>
      <c r="L408" s="34" t="s">
        <v>952</v>
      </c>
      <c r="M408" s="34">
        <v>0.37</v>
      </c>
      <c r="N408" s="34" t="s">
        <v>8</v>
      </c>
      <c r="O408" s="34" t="s">
        <v>9</v>
      </c>
      <c r="P408" s="34" t="s">
        <v>247</v>
      </c>
      <c r="Q408" s="34" t="s">
        <v>950</v>
      </c>
      <c r="R408" s="34">
        <v>29301</v>
      </c>
      <c r="S408" s="36">
        <v>42039</v>
      </c>
      <c r="T408" s="36">
        <v>42042</v>
      </c>
      <c r="U408" s="61">
        <v>-100.072</v>
      </c>
      <c r="V408" s="34">
        <v>3</v>
      </c>
      <c r="W408" s="34">
        <v>21.56</v>
      </c>
      <c r="X408" s="34">
        <v>90145</v>
      </c>
      <c r="Y408" s="34" t="s">
        <v>3215</v>
      </c>
      <c r="Z408" s="34">
        <v>1.1814575784694199</v>
      </c>
    </row>
    <row r="409" spans="1:26" customFormat="1" x14ac:dyDescent="0.2">
      <c r="A409" s="34">
        <v>2290</v>
      </c>
      <c r="B409" s="34" t="s">
        <v>255</v>
      </c>
      <c r="C409" s="34" t="s">
        <v>92</v>
      </c>
      <c r="D409" s="34">
        <v>7.0000000000000007E-2</v>
      </c>
      <c r="E409" s="34">
        <v>80.98</v>
      </c>
      <c r="F409" s="34">
        <v>7.18</v>
      </c>
      <c r="G409" s="34" t="s">
        <v>14</v>
      </c>
      <c r="H409" s="34" t="s">
        <v>70</v>
      </c>
      <c r="I409" s="34" t="s">
        <v>16</v>
      </c>
      <c r="J409" s="34" t="s">
        <v>17</v>
      </c>
      <c r="K409" s="34" t="s">
        <v>49</v>
      </c>
      <c r="L409" s="34" t="s">
        <v>953</v>
      </c>
      <c r="M409" s="34">
        <v>0.48</v>
      </c>
      <c r="N409" s="34" t="s">
        <v>8</v>
      </c>
      <c r="O409" s="34" t="s">
        <v>28</v>
      </c>
      <c r="P409" s="34" t="s">
        <v>60</v>
      </c>
      <c r="Q409" s="34" t="s">
        <v>257</v>
      </c>
      <c r="R409" s="34">
        <v>55433</v>
      </c>
      <c r="S409" s="36">
        <v>42039</v>
      </c>
      <c r="T409" s="36">
        <v>42041</v>
      </c>
      <c r="U409" s="61">
        <v>779.47230000000002</v>
      </c>
      <c r="V409" s="34">
        <v>15</v>
      </c>
      <c r="W409" s="34">
        <v>1129.67</v>
      </c>
      <c r="X409" s="34">
        <v>88164</v>
      </c>
      <c r="Y409" s="34" t="s">
        <v>3216</v>
      </c>
      <c r="Z409" s="34">
        <v>1252.8176203150451</v>
      </c>
    </row>
    <row r="410" spans="1:26" customFormat="1" x14ac:dyDescent="0.2">
      <c r="A410" s="34">
        <v>3042</v>
      </c>
      <c r="B410" s="34" t="s">
        <v>954</v>
      </c>
      <c r="C410" s="34" t="s">
        <v>92</v>
      </c>
      <c r="D410" s="34">
        <v>7.0000000000000007E-2</v>
      </c>
      <c r="E410" s="34">
        <v>14.48</v>
      </c>
      <c r="F410" s="34">
        <v>6.46</v>
      </c>
      <c r="G410" s="34" t="s">
        <v>14</v>
      </c>
      <c r="H410" s="34" t="s">
        <v>3</v>
      </c>
      <c r="I410" s="34" t="s">
        <v>24</v>
      </c>
      <c r="J410" s="34" t="s">
        <v>48</v>
      </c>
      <c r="K410" s="34" t="s">
        <v>49</v>
      </c>
      <c r="L410" s="34" t="s">
        <v>955</v>
      </c>
      <c r="M410" s="34">
        <v>0.38</v>
      </c>
      <c r="N410" s="34" t="s">
        <v>8</v>
      </c>
      <c r="O410" s="34" t="s">
        <v>28</v>
      </c>
      <c r="P410" s="34" t="s">
        <v>513</v>
      </c>
      <c r="Q410" s="34" t="s">
        <v>956</v>
      </c>
      <c r="R410" s="34">
        <v>67501</v>
      </c>
      <c r="S410" s="36">
        <v>42039</v>
      </c>
      <c r="T410" s="36">
        <v>42040</v>
      </c>
      <c r="U410" s="61">
        <v>67.864000000000004</v>
      </c>
      <c r="V410" s="34">
        <v>12</v>
      </c>
      <c r="W410" s="34">
        <v>171.33</v>
      </c>
      <c r="X410" s="34">
        <v>86101</v>
      </c>
      <c r="Y410" s="34" t="s">
        <v>3216</v>
      </c>
      <c r="Z410" s="34">
        <v>203.70092853332781</v>
      </c>
    </row>
    <row r="411" spans="1:26" customFormat="1" x14ac:dyDescent="0.2">
      <c r="A411" s="34">
        <v>1776</v>
      </c>
      <c r="B411" s="34" t="s">
        <v>957</v>
      </c>
      <c r="C411" s="34" t="s">
        <v>46</v>
      </c>
      <c r="D411" s="34">
        <v>0.08</v>
      </c>
      <c r="E411" s="34">
        <v>5.78</v>
      </c>
      <c r="F411" s="34">
        <v>5.67</v>
      </c>
      <c r="G411" s="34" t="s">
        <v>14</v>
      </c>
      <c r="H411" s="34" t="s">
        <v>15</v>
      </c>
      <c r="I411" s="34" t="s">
        <v>24</v>
      </c>
      <c r="J411" s="34" t="s">
        <v>64</v>
      </c>
      <c r="K411" s="34" t="s">
        <v>49</v>
      </c>
      <c r="L411" s="34" t="s">
        <v>591</v>
      </c>
      <c r="M411" s="34">
        <v>0.36</v>
      </c>
      <c r="N411" s="34" t="s">
        <v>8</v>
      </c>
      <c r="O411" s="34" t="s">
        <v>28</v>
      </c>
      <c r="P411" s="34" t="s">
        <v>29</v>
      </c>
      <c r="Q411" s="34" t="s">
        <v>958</v>
      </c>
      <c r="R411" s="34">
        <v>47802</v>
      </c>
      <c r="S411" s="36">
        <v>42039</v>
      </c>
      <c r="T411" s="36">
        <v>42040</v>
      </c>
      <c r="U411" s="61">
        <v>-53.898000000000003</v>
      </c>
      <c r="V411" s="34">
        <v>19</v>
      </c>
      <c r="W411" s="34">
        <v>106.57</v>
      </c>
      <c r="X411" s="34">
        <v>89941</v>
      </c>
      <c r="Y411" s="34" t="s">
        <v>3216</v>
      </c>
      <c r="Z411" s="34">
        <v>175.05468072147551</v>
      </c>
    </row>
    <row r="412" spans="1:26" customFormat="1" x14ac:dyDescent="0.2">
      <c r="A412" s="34">
        <v>2947</v>
      </c>
      <c r="B412" s="34" t="s">
        <v>959</v>
      </c>
      <c r="C412" s="34" t="s">
        <v>46</v>
      </c>
      <c r="D412" s="34">
        <v>0.01</v>
      </c>
      <c r="E412" s="34">
        <v>7.64</v>
      </c>
      <c r="F412" s="34">
        <v>1.39</v>
      </c>
      <c r="G412" s="34" t="s">
        <v>14</v>
      </c>
      <c r="H412" s="34" t="s">
        <v>15</v>
      </c>
      <c r="I412" s="34" t="s">
        <v>24</v>
      </c>
      <c r="J412" s="34" t="s">
        <v>321</v>
      </c>
      <c r="K412" s="34" t="s">
        <v>49</v>
      </c>
      <c r="L412" s="34" t="s">
        <v>584</v>
      </c>
      <c r="M412" s="34">
        <v>0.36</v>
      </c>
      <c r="N412" s="34" t="s">
        <v>8</v>
      </c>
      <c r="O412" s="34" t="s">
        <v>87</v>
      </c>
      <c r="P412" s="34" t="s">
        <v>88</v>
      </c>
      <c r="Q412" s="34" t="s">
        <v>960</v>
      </c>
      <c r="R412" s="34">
        <v>14043</v>
      </c>
      <c r="S412" s="36">
        <v>42039</v>
      </c>
      <c r="T412" s="36">
        <v>42042</v>
      </c>
      <c r="U412" s="61">
        <v>112.1181</v>
      </c>
      <c r="V412" s="34">
        <v>20</v>
      </c>
      <c r="W412" s="34">
        <v>162.49</v>
      </c>
      <c r="X412" s="34">
        <v>87511</v>
      </c>
      <c r="Y412" s="34" t="s">
        <v>3218</v>
      </c>
      <c r="Z412" s="34">
        <v>278.84947066030639</v>
      </c>
    </row>
    <row r="413" spans="1:26" customFormat="1" x14ac:dyDescent="0.2">
      <c r="A413" s="34">
        <v>234</v>
      </c>
      <c r="B413" s="34" t="s">
        <v>961</v>
      </c>
      <c r="C413" s="34" t="s">
        <v>1</v>
      </c>
      <c r="D413" s="34">
        <v>0.06</v>
      </c>
      <c r="E413" s="34">
        <v>279.81</v>
      </c>
      <c r="F413" s="34">
        <v>23.19</v>
      </c>
      <c r="G413" s="34" t="s">
        <v>2</v>
      </c>
      <c r="H413" s="34" t="s">
        <v>3</v>
      </c>
      <c r="I413" s="34" t="s">
        <v>24</v>
      </c>
      <c r="J413" s="34" t="s">
        <v>71</v>
      </c>
      <c r="K413" s="34" t="s">
        <v>33</v>
      </c>
      <c r="L413" s="34" t="s">
        <v>962</v>
      </c>
      <c r="M413" s="34">
        <v>0.59</v>
      </c>
      <c r="N413" s="34" t="s">
        <v>8</v>
      </c>
      <c r="O413" s="34" t="s">
        <v>28</v>
      </c>
      <c r="P413" s="34" t="s">
        <v>189</v>
      </c>
      <c r="Q413" s="34" t="s">
        <v>713</v>
      </c>
      <c r="R413" s="34">
        <v>50208</v>
      </c>
      <c r="S413" s="36">
        <v>42040</v>
      </c>
      <c r="T413" s="36">
        <v>42041</v>
      </c>
      <c r="U413" s="61">
        <v>1103.9724000000001</v>
      </c>
      <c r="V413" s="34">
        <v>6</v>
      </c>
      <c r="W413" s="34">
        <v>1599.96</v>
      </c>
      <c r="X413" s="34">
        <v>90236</v>
      </c>
      <c r="Y413" s="34" t="s">
        <v>3216</v>
      </c>
      <c r="Z413" s="34">
        <v>3213.2717983567322</v>
      </c>
    </row>
    <row r="414" spans="1:26" customFormat="1" x14ac:dyDescent="0.2">
      <c r="A414" s="34">
        <v>2359</v>
      </c>
      <c r="B414" s="34" t="s">
        <v>963</v>
      </c>
      <c r="C414" s="34" t="s">
        <v>1</v>
      </c>
      <c r="D414" s="34">
        <v>0</v>
      </c>
      <c r="E414" s="34">
        <v>7.28</v>
      </c>
      <c r="F414" s="34">
        <v>1.77</v>
      </c>
      <c r="G414" s="34" t="s">
        <v>14</v>
      </c>
      <c r="H414" s="34" t="s">
        <v>47</v>
      </c>
      <c r="I414" s="34" t="s">
        <v>24</v>
      </c>
      <c r="J414" s="34" t="s">
        <v>64</v>
      </c>
      <c r="K414" s="34" t="s">
        <v>26</v>
      </c>
      <c r="L414" s="34" t="s">
        <v>964</v>
      </c>
      <c r="M414" s="34">
        <v>0.37</v>
      </c>
      <c r="N414" s="34" t="s">
        <v>8</v>
      </c>
      <c r="O414" s="34" t="s">
        <v>9</v>
      </c>
      <c r="P414" s="34" t="s">
        <v>99</v>
      </c>
      <c r="Q414" s="34" t="s">
        <v>965</v>
      </c>
      <c r="R414" s="34">
        <v>33917</v>
      </c>
      <c r="S414" s="36">
        <v>42040</v>
      </c>
      <c r="T414" s="36">
        <v>42040</v>
      </c>
      <c r="U414" s="61">
        <v>167.16</v>
      </c>
      <c r="V414" s="34">
        <v>7</v>
      </c>
      <c r="W414" s="34">
        <v>53.42</v>
      </c>
      <c r="X414" s="34">
        <v>88265</v>
      </c>
      <c r="Y414" s="34" t="s">
        <v>3215</v>
      </c>
      <c r="Z414" s="34">
        <v>507.86589617641238</v>
      </c>
    </row>
    <row r="415" spans="1:26" customFormat="1" x14ac:dyDescent="0.2">
      <c r="A415" s="34">
        <v>672</v>
      </c>
      <c r="B415" s="34" t="s">
        <v>966</v>
      </c>
      <c r="C415" s="34" t="s">
        <v>23</v>
      </c>
      <c r="D415" s="34">
        <v>7.0000000000000007E-2</v>
      </c>
      <c r="E415" s="34">
        <v>2.88</v>
      </c>
      <c r="F415" s="34">
        <v>1.01</v>
      </c>
      <c r="G415" s="34" t="s">
        <v>14</v>
      </c>
      <c r="H415" s="34" t="s">
        <v>3</v>
      </c>
      <c r="I415" s="34" t="s">
        <v>24</v>
      </c>
      <c r="J415" s="34" t="s">
        <v>25</v>
      </c>
      <c r="K415" s="34" t="s">
        <v>26</v>
      </c>
      <c r="L415" s="34" t="s">
        <v>967</v>
      </c>
      <c r="M415" s="34">
        <v>0.55000000000000004</v>
      </c>
      <c r="N415" s="34" t="s">
        <v>8</v>
      </c>
      <c r="O415" s="34" t="s">
        <v>28</v>
      </c>
      <c r="P415" s="34" t="s">
        <v>189</v>
      </c>
      <c r="Q415" s="34" t="s">
        <v>713</v>
      </c>
      <c r="R415" s="34">
        <v>50208</v>
      </c>
      <c r="S415" s="36">
        <v>42040</v>
      </c>
      <c r="T415" s="36">
        <v>42044</v>
      </c>
      <c r="U415" s="61">
        <v>9.59</v>
      </c>
      <c r="V415" s="34">
        <v>12</v>
      </c>
      <c r="W415" s="34">
        <v>34.97</v>
      </c>
      <c r="X415" s="34">
        <v>88173</v>
      </c>
      <c r="Y415" s="34" t="s">
        <v>3216</v>
      </c>
      <c r="Z415" s="34">
        <v>165.35404870619718</v>
      </c>
    </row>
    <row r="416" spans="1:26" customFormat="1" x14ac:dyDescent="0.2">
      <c r="A416" s="34">
        <v>672</v>
      </c>
      <c r="B416" s="34" t="s">
        <v>966</v>
      </c>
      <c r="C416" s="34" t="s">
        <v>23</v>
      </c>
      <c r="D416" s="34">
        <v>0.1</v>
      </c>
      <c r="E416" s="34">
        <v>195.99</v>
      </c>
      <c r="F416" s="34">
        <v>3.99</v>
      </c>
      <c r="G416" s="34" t="s">
        <v>14</v>
      </c>
      <c r="H416" s="34" t="s">
        <v>3</v>
      </c>
      <c r="I416" s="34" t="s">
        <v>16</v>
      </c>
      <c r="J416" s="34" t="s">
        <v>111</v>
      </c>
      <c r="K416" s="34" t="s">
        <v>49</v>
      </c>
      <c r="L416" s="34" t="s">
        <v>968</v>
      </c>
      <c r="M416" s="34">
        <v>0.57999999999999996</v>
      </c>
      <c r="N416" s="34" t="s">
        <v>8</v>
      </c>
      <c r="O416" s="34" t="s">
        <v>28</v>
      </c>
      <c r="P416" s="34" t="s">
        <v>189</v>
      </c>
      <c r="Q416" s="34" t="s">
        <v>713</v>
      </c>
      <c r="R416" s="34">
        <v>50208</v>
      </c>
      <c r="S416" s="36">
        <v>42040</v>
      </c>
      <c r="T416" s="36">
        <v>42047</v>
      </c>
      <c r="U416" s="61">
        <v>-655.42399999999998</v>
      </c>
      <c r="V416" s="34">
        <v>2</v>
      </c>
      <c r="W416" s="34">
        <v>308.86</v>
      </c>
      <c r="X416" s="34">
        <v>88173</v>
      </c>
      <c r="Y416" s="34" t="s">
        <v>3216</v>
      </c>
      <c r="Z416" s="34">
        <v>176.88574390321301</v>
      </c>
    </row>
    <row r="417" spans="1:26" customFormat="1" x14ac:dyDescent="0.2">
      <c r="A417" s="34">
        <v>1427</v>
      </c>
      <c r="B417" s="34" t="s">
        <v>969</v>
      </c>
      <c r="C417" s="34" t="s">
        <v>23</v>
      </c>
      <c r="D417" s="34">
        <v>0.09</v>
      </c>
      <c r="E417" s="34">
        <v>125.99</v>
      </c>
      <c r="F417" s="34">
        <v>2.5</v>
      </c>
      <c r="G417" s="34" t="s">
        <v>14</v>
      </c>
      <c r="H417" s="34" t="s">
        <v>47</v>
      </c>
      <c r="I417" s="34" t="s">
        <v>16</v>
      </c>
      <c r="J417" s="34" t="s">
        <v>111</v>
      </c>
      <c r="K417" s="34" t="s">
        <v>49</v>
      </c>
      <c r="L417" s="34" t="s">
        <v>924</v>
      </c>
      <c r="M417" s="34">
        <v>0.6</v>
      </c>
      <c r="N417" s="34" t="s">
        <v>8</v>
      </c>
      <c r="O417" s="34" t="s">
        <v>28</v>
      </c>
      <c r="P417" s="34" t="s">
        <v>265</v>
      </c>
      <c r="Q417" s="34" t="s">
        <v>970</v>
      </c>
      <c r="R417" s="34">
        <v>48708</v>
      </c>
      <c r="S417" s="36">
        <v>42040</v>
      </c>
      <c r="T417" s="36">
        <v>42044</v>
      </c>
      <c r="U417" s="61">
        <v>1258.7877000000001</v>
      </c>
      <c r="V417" s="34">
        <v>18</v>
      </c>
      <c r="W417" s="34">
        <v>1824.33</v>
      </c>
      <c r="X417" s="34">
        <v>90905</v>
      </c>
      <c r="Y417" s="34" t="s">
        <v>3216</v>
      </c>
      <c r="Z417" s="34">
        <v>1939.2906262165543</v>
      </c>
    </row>
    <row r="418" spans="1:26" customFormat="1" x14ac:dyDescent="0.2">
      <c r="A418" s="34">
        <v>1816</v>
      </c>
      <c r="B418" s="34" t="s">
        <v>971</v>
      </c>
      <c r="C418" s="34" t="s">
        <v>23</v>
      </c>
      <c r="D418" s="34">
        <v>0.01</v>
      </c>
      <c r="E418" s="34">
        <v>10.48</v>
      </c>
      <c r="F418" s="34">
        <v>2.89</v>
      </c>
      <c r="G418" s="34" t="s">
        <v>14</v>
      </c>
      <c r="H418" s="34" t="s">
        <v>15</v>
      </c>
      <c r="I418" s="34" t="s">
        <v>24</v>
      </c>
      <c r="J418" s="34" t="s">
        <v>25</v>
      </c>
      <c r="K418" s="34" t="s">
        <v>18</v>
      </c>
      <c r="L418" s="34" t="s">
        <v>972</v>
      </c>
      <c r="M418" s="34">
        <v>0.6</v>
      </c>
      <c r="N418" s="34" t="s">
        <v>8</v>
      </c>
      <c r="O418" s="34" t="s">
        <v>28</v>
      </c>
      <c r="P418" s="34" t="s">
        <v>265</v>
      </c>
      <c r="Q418" s="34" t="s">
        <v>973</v>
      </c>
      <c r="R418" s="34">
        <v>48187</v>
      </c>
      <c r="S418" s="36">
        <v>42040</v>
      </c>
      <c r="T418" s="36">
        <v>42042</v>
      </c>
      <c r="U418" s="61">
        <v>60.561599999999999</v>
      </c>
      <c r="V418" s="34">
        <v>19</v>
      </c>
      <c r="W418" s="34">
        <v>202.38</v>
      </c>
      <c r="X418" s="34">
        <v>85990</v>
      </c>
      <c r="Y418" s="34" t="s">
        <v>3216</v>
      </c>
      <c r="Z418" s="34">
        <v>354.63476470587983</v>
      </c>
    </row>
    <row r="419" spans="1:26" customFormat="1" x14ac:dyDescent="0.2">
      <c r="A419" s="34">
        <v>1821</v>
      </c>
      <c r="B419" s="34" t="s">
        <v>974</v>
      </c>
      <c r="C419" s="34" t="s">
        <v>23</v>
      </c>
      <c r="D419" s="34">
        <v>0.01</v>
      </c>
      <c r="E419" s="34">
        <v>10.48</v>
      </c>
      <c r="F419" s="34">
        <v>2.89</v>
      </c>
      <c r="G419" s="34" t="s">
        <v>14</v>
      </c>
      <c r="H419" s="34" t="s">
        <v>15</v>
      </c>
      <c r="I419" s="34" t="s">
        <v>24</v>
      </c>
      <c r="J419" s="34" t="s">
        <v>25</v>
      </c>
      <c r="K419" s="34" t="s">
        <v>18</v>
      </c>
      <c r="L419" s="34" t="s">
        <v>972</v>
      </c>
      <c r="M419" s="34">
        <v>0.6</v>
      </c>
      <c r="N419" s="34" t="s">
        <v>8</v>
      </c>
      <c r="O419" s="34" t="s">
        <v>87</v>
      </c>
      <c r="P419" s="34" t="s">
        <v>88</v>
      </c>
      <c r="Q419" s="34" t="s">
        <v>89</v>
      </c>
      <c r="R419" s="34">
        <v>10177</v>
      </c>
      <c r="S419" s="36">
        <v>42040</v>
      </c>
      <c r="T419" s="36">
        <v>42042</v>
      </c>
      <c r="U419" s="61">
        <v>40.92</v>
      </c>
      <c r="V419" s="34">
        <v>76</v>
      </c>
      <c r="W419" s="34">
        <v>809.51</v>
      </c>
      <c r="X419" s="34">
        <v>34435</v>
      </c>
      <c r="Y419" s="34" t="s">
        <v>3218</v>
      </c>
      <c r="Z419" s="34">
        <v>334.5212610771344</v>
      </c>
    </row>
    <row r="420" spans="1:26" customFormat="1" x14ac:dyDescent="0.2">
      <c r="A420" s="34">
        <v>980</v>
      </c>
      <c r="B420" s="34" t="s">
        <v>975</v>
      </c>
      <c r="C420" s="34" t="s">
        <v>92</v>
      </c>
      <c r="D420" s="34">
        <v>0</v>
      </c>
      <c r="E420" s="34">
        <v>37.76</v>
      </c>
      <c r="F420" s="34">
        <v>12.9</v>
      </c>
      <c r="G420" s="34" t="s">
        <v>14</v>
      </c>
      <c r="H420" s="34" t="s">
        <v>70</v>
      </c>
      <c r="I420" s="34" t="s">
        <v>24</v>
      </c>
      <c r="J420" s="34" t="s">
        <v>54</v>
      </c>
      <c r="K420" s="34" t="s">
        <v>49</v>
      </c>
      <c r="L420" s="34" t="s">
        <v>976</v>
      </c>
      <c r="M420" s="34">
        <v>0.56999999999999995</v>
      </c>
      <c r="N420" s="34" t="s">
        <v>8</v>
      </c>
      <c r="O420" s="34" t="s">
        <v>87</v>
      </c>
      <c r="P420" s="34" t="s">
        <v>609</v>
      </c>
      <c r="Q420" s="34" t="s">
        <v>610</v>
      </c>
      <c r="R420" s="34">
        <v>5403</v>
      </c>
      <c r="S420" s="36">
        <v>42040</v>
      </c>
      <c r="T420" s="36">
        <v>42041</v>
      </c>
      <c r="U420" s="61">
        <v>93.846800000000002</v>
      </c>
      <c r="V420" s="34">
        <v>12</v>
      </c>
      <c r="W420" s="34">
        <v>477.2</v>
      </c>
      <c r="X420" s="34">
        <v>87258</v>
      </c>
      <c r="Y420" s="34" t="s">
        <v>3218</v>
      </c>
      <c r="Z420" s="34">
        <v>694.46594818577955</v>
      </c>
    </row>
    <row r="421" spans="1:26" customFormat="1" x14ac:dyDescent="0.2">
      <c r="A421" s="34">
        <v>2094</v>
      </c>
      <c r="B421" s="34" t="s">
        <v>977</v>
      </c>
      <c r="C421" s="34" t="s">
        <v>92</v>
      </c>
      <c r="D421" s="34">
        <v>0.08</v>
      </c>
      <c r="E421" s="34">
        <v>400.98</v>
      </c>
      <c r="F421" s="34">
        <v>42.52</v>
      </c>
      <c r="G421" s="34" t="s">
        <v>2</v>
      </c>
      <c r="H421" s="34" t="s">
        <v>70</v>
      </c>
      <c r="I421" s="34" t="s">
        <v>4</v>
      </c>
      <c r="J421" s="34" t="s">
        <v>5</v>
      </c>
      <c r="K421" s="34" t="s">
        <v>6</v>
      </c>
      <c r="L421" s="34" t="s">
        <v>978</v>
      </c>
      <c r="M421" s="34">
        <v>0.71</v>
      </c>
      <c r="N421" s="34" t="s">
        <v>8</v>
      </c>
      <c r="O421" s="34" t="s">
        <v>35</v>
      </c>
      <c r="P421" s="34" t="s">
        <v>66</v>
      </c>
      <c r="Q421" s="34" t="s">
        <v>979</v>
      </c>
      <c r="R421" s="34">
        <v>95928</v>
      </c>
      <c r="S421" s="36">
        <v>42040</v>
      </c>
      <c r="T421" s="36">
        <v>42041</v>
      </c>
      <c r="U421" s="61">
        <v>3031.9724000000001</v>
      </c>
      <c r="V421" s="34">
        <v>20</v>
      </c>
      <c r="W421" s="34">
        <v>7840.04</v>
      </c>
      <c r="X421" s="34">
        <v>86629</v>
      </c>
      <c r="Y421" s="34" t="s">
        <v>3217</v>
      </c>
      <c r="Z421" s="34">
        <v>5919.8225963078612</v>
      </c>
    </row>
    <row r="422" spans="1:26" customFormat="1" x14ac:dyDescent="0.2">
      <c r="A422" s="34">
        <v>2282</v>
      </c>
      <c r="B422" s="34" t="s">
        <v>980</v>
      </c>
      <c r="C422" s="34" t="s">
        <v>92</v>
      </c>
      <c r="D422" s="34">
        <v>0.04</v>
      </c>
      <c r="E422" s="34">
        <v>5.98</v>
      </c>
      <c r="F422" s="34">
        <v>5.79</v>
      </c>
      <c r="G422" s="34" t="s">
        <v>14</v>
      </c>
      <c r="H422" s="34" t="s">
        <v>47</v>
      </c>
      <c r="I422" s="34" t="s">
        <v>24</v>
      </c>
      <c r="J422" s="34" t="s">
        <v>64</v>
      </c>
      <c r="K422" s="34" t="s">
        <v>49</v>
      </c>
      <c r="L422" s="34" t="s">
        <v>447</v>
      </c>
      <c r="M422" s="34">
        <v>0.36</v>
      </c>
      <c r="N422" s="34" t="s">
        <v>8</v>
      </c>
      <c r="O422" s="34" t="s">
        <v>28</v>
      </c>
      <c r="P422" s="34" t="s">
        <v>333</v>
      </c>
      <c r="Q422" s="34" t="s">
        <v>981</v>
      </c>
      <c r="R422" s="34">
        <v>53713</v>
      </c>
      <c r="S422" s="36">
        <v>42040</v>
      </c>
      <c r="T422" s="36">
        <v>42042</v>
      </c>
      <c r="U422" s="61">
        <v>-36.030799999999999</v>
      </c>
      <c r="V422" s="34">
        <v>14</v>
      </c>
      <c r="W422" s="34">
        <v>86.12</v>
      </c>
      <c r="X422" s="34">
        <v>85950</v>
      </c>
      <c r="Y422" s="34" t="s">
        <v>3216</v>
      </c>
      <c r="Z422" s="34">
        <v>94.836830225890708</v>
      </c>
    </row>
    <row r="423" spans="1:26" customFormat="1" x14ac:dyDescent="0.2">
      <c r="A423" s="34">
        <v>2747</v>
      </c>
      <c r="B423" s="34" t="s">
        <v>982</v>
      </c>
      <c r="C423" s="34" t="s">
        <v>92</v>
      </c>
      <c r="D423" s="34">
        <v>0.08</v>
      </c>
      <c r="E423" s="34">
        <v>9.98</v>
      </c>
      <c r="F423" s="34">
        <v>12.52</v>
      </c>
      <c r="G423" s="34" t="s">
        <v>14</v>
      </c>
      <c r="H423" s="34" t="s">
        <v>70</v>
      </c>
      <c r="I423" s="34" t="s">
        <v>4</v>
      </c>
      <c r="J423" s="34" t="s">
        <v>102</v>
      </c>
      <c r="K423" s="34" t="s">
        <v>49</v>
      </c>
      <c r="L423" s="34" t="s">
        <v>983</v>
      </c>
      <c r="M423" s="34">
        <v>0.56999999999999995</v>
      </c>
      <c r="N423" s="34" t="s">
        <v>8</v>
      </c>
      <c r="O423" s="34" t="s">
        <v>87</v>
      </c>
      <c r="P423" s="34" t="s">
        <v>88</v>
      </c>
      <c r="Q423" s="34" t="s">
        <v>89</v>
      </c>
      <c r="R423" s="34">
        <v>10115</v>
      </c>
      <c r="S423" s="36">
        <v>42040</v>
      </c>
      <c r="T423" s="36">
        <v>42042</v>
      </c>
      <c r="U423" s="61">
        <v>-102.93</v>
      </c>
      <c r="V423" s="34">
        <v>15</v>
      </c>
      <c r="W423" s="34">
        <v>150.24</v>
      </c>
      <c r="X423" s="34">
        <v>35200</v>
      </c>
      <c r="Y423" s="34" t="s">
        <v>3218</v>
      </c>
      <c r="Z423" s="34">
        <v>342.55176153216473</v>
      </c>
    </row>
    <row r="424" spans="1:26" customFormat="1" x14ac:dyDescent="0.2">
      <c r="A424" s="34">
        <v>2803</v>
      </c>
      <c r="B424" s="34" t="s">
        <v>984</v>
      </c>
      <c r="C424" s="34" t="s">
        <v>92</v>
      </c>
      <c r="D424" s="34">
        <v>7.0000000000000007E-2</v>
      </c>
      <c r="E424" s="34">
        <v>500.98</v>
      </c>
      <c r="F424" s="34">
        <v>28.14</v>
      </c>
      <c r="G424" s="34" t="s">
        <v>2</v>
      </c>
      <c r="H424" s="34" t="s">
        <v>3</v>
      </c>
      <c r="I424" s="34" t="s">
        <v>16</v>
      </c>
      <c r="J424" s="34" t="s">
        <v>32</v>
      </c>
      <c r="K424" s="34" t="s">
        <v>33</v>
      </c>
      <c r="L424" s="34" t="s">
        <v>985</v>
      </c>
      <c r="M424" s="34">
        <v>0.38</v>
      </c>
      <c r="N424" s="34" t="s">
        <v>8</v>
      </c>
      <c r="O424" s="34" t="s">
        <v>35</v>
      </c>
      <c r="P424" s="34" t="s">
        <v>66</v>
      </c>
      <c r="Q424" s="34" t="s">
        <v>986</v>
      </c>
      <c r="R424" s="34">
        <v>90022</v>
      </c>
      <c r="S424" s="36">
        <v>42040</v>
      </c>
      <c r="T424" s="36">
        <v>42041</v>
      </c>
      <c r="U424" s="61">
        <v>2699.9838</v>
      </c>
      <c r="V424" s="34">
        <v>10</v>
      </c>
      <c r="W424" s="34">
        <v>3913.02</v>
      </c>
      <c r="X424" s="34">
        <v>86227</v>
      </c>
      <c r="Y424" s="34" t="s">
        <v>3217</v>
      </c>
      <c r="Z424" s="34">
        <v>5219.0026257833379</v>
      </c>
    </row>
    <row r="425" spans="1:26" customFormat="1" x14ac:dyDescent="0.2">
      <c r="A425" s="34">
        <v>2803</v>
      </c>
      <c r="B425" s="34" t="s">
        <v>984</v>
      </c>
      <c r="C425" s="34" t="s">
        <v>92</v>
      </c>
      <c r="D425" s="34">
        <v>0.1</v>
      </c>
      <c r="E425" s="34">
        <v>178.47</v>
      </c>
      <c r="F425" s="34">
        <v>19.989999999999998</v>
      </c>
      <c r="G425" s="34" t="s">
        <v>14</v>
      </c>
      <c r="H425" s="34" t="s">
        <v>3</v>
      </c>
      <c r="I425" s="34" t="s">
        <v>24</v>
      </c>
      <c r="J425" s="34" t="s">
        <v>54</v>
      </c>
      <c r="K425" s="34" t="s">
        <v>49</v>
      </c>
      <c r="L425" s="34" t="s">
        <v>987</v>
      </c>
      <c r="M425" s="34">
        <v>0.55000000000000004</v>
      </c>
      <c r="N425" s="34" t="s">
        <v>8</v>
      </c>
      <c r="O425" s="34" t="s">
        <v>35</v>
      </c>
      <c r="P425" s="34" t="s">
        <v>66</v>
      </c>
      <c r="Q425" s="34" t="s">
        <v>986</v>
      </c>
      <c r="R425" s="34">
        <v>90022</v>
      </c>
      <c r="S425" s="36">
        <v>42040</v>
      </c>
      <c r="T425" s="36">
        <v>42042</v>
      </c>
      <c r="U425" s="61">
        <v>-170.98</v>
      </c>
      <c r="V425" s="34">
        <v>1</v>
      </c>
      <c r="W425" s="34">
        <v>180.14</v>
      </c>
      <c r="X425" s="34">
        <v>86227</v>
      </c>
      <c r="Y425" s="34" t="s">
        <v>3217</v>
      </c>
      <c r="Z425" s="34">
        <v>968.3644239832156</v>
      </c>
    </row>
    <row r="426" spans="1:26" customFormat="1" x14ac:dyDescent="0.2">
      <c r="A426" s="34">
        <v>1117</v>
      </c>
      <c r="B426" s="34" t="s">
        <v>988</v>
      </c>
      <c r="C426" s="34" t="s">
        <v>46</v>
      </c>
      <c r="D426" s="34">
        <v>0.06</v>
      </c>
      <c r="E426" s="34">
        <v>64.650000000000006</v>
      </c>
      <c r="F426" s="34">
        <v>35</v>
      </c>
      <c r="G426" s="34" t="s">
        <v>14</v>
      </c>
      <c r="H426" s="34" t="s">
        <v>47</v>
      </c>
      <c r="I426" s="34" t="s">
        <v>24</v>
      </c>
      <c r="J426" s="34" t="s">
        <v>54</v>
      </c>
      <c r="K426" s="34" t="s">
        <v>40</v>
      </c>
      <c r="L426" s="34" t="s">
        <v>989</v>
      </c>
      <c r="M426" s="34">
        <v>0.8</v>
      </c>
      <c r="N426" s="34" t="s">
        <v>8</v>
      </c>
      <c r="O426" s="34" t="s">
        <v>35</v>
      </c>
      <c r="P426" s="34" t="s">
        <v>564</v>
      </c>
      <c r="Q426" s="34" t="s">
        <v>990</v>
      </c>
      <c r="R426" s="34">
        <v>85705</v>
      </c>
      <c r="S426" s="36">
        <v>42040</v>
      </c>
      <c r="T426" s="36">
        <v>42041</v>
      </c>
      <c r="U426" s="61">
        <v>-139.28720000000001</v>
      </c>
      <c r="V426" s="34">
        <v>4</v>
      </c>
      <c r="W426" s="34">
        <v>277.60000000000002</v>
      </c>
      <c r="X426" s="34">
        <v>86768</v>
      </c>
      <c r="Y426" s="34" t="s">
        <v>3217</v>
      </c>
      <c r="Z426" s="34">
        <v>1521.038518272484</v>
      </c>
    </row>
    <row r="427" spans="1:26" customFormat="1" x14ac:dyDescent="0.2">
      <c r="A427" s="34">
        <v>2498</v>
      </c>
      <c r="B427" s="34" t="s">
        <v>905</v>
      </c>
      <c r="C427" s="34" t="s">
        <v>46</v>
      </c>
      <c r="D427" s="34">
        <v>0.08</v>
      </c>
      <c r="E427" s="34">
        <v>1.68</v>
      </c>
      <c r="F427" s="34">
        <v>1.57</v>
      </c>
      <c r="G427" s="34" t="s">
        <v>14</v>
      </c>
      <c r="H427" s="34" t="s">
        <v>3</v>
      </c>
      <c r="I427" s="34" t="s">
        <v>24</v>
      </c>
      <c r="J427" s="34" t="s">
        <v>25</v>
      </c>
      <c r="K427" s="34" t="s">
        <v>26</v>
      </c>
      <c r="L427" s="34" t="s">
        <v>550</v>
      </c>
      <c r="M427" s="34">
        <v>0.59</v>
      </c>
      <c r="N427" s="34" t="s">
        <v>8</v>
      </c>
      <c r="O427" s="34" t="s">
        <v>35</v>
      </c>
      <c r="P427" s="34" t="s">
        <v>66</v>
      </c>
      <c r="Q427" s="34" t="s">
        <v>866</v>
      </c>
      <c r="R427" s="34">
        <v>92024</v>
      </c>
      <c r="S427" s="36">
        <v>42040</v>
      </c>
      <c r="T427" s="36">
        <v>42041</v>
      </c>
      <c r="U427" s="61">
        <v>-46.25</v>
      </c>
      <c r="V427" s="34">
        <v>88</v>
      </c>
      <c r="W427" s="34">
        <v>148.36000000000001</v>
      </c>
      <c r="X427" s="34">
        <v>20007</v>
      </c>
      <c r="Y427" s="34" t="s">
        <v>3217</v>
      </c>
      <c r="Z427" s="34">
        <v>267.79052791026726</v>
      </c>
    </row>
    <row r="428" spans="1:26" customFormat="1" x14ac:dyDescent="0.2">
      <c r="A428" s="34">
        <v>421</v>
      </c>
      <c r="B428" s="34" t="s">
        <v>991</v>
      </c>
      <c r="C428" s="34" t="s">
        <v>1</v>
      </c>
      <c r="D428" s="34">
        <v>0.09</v>
      </c>
      <c r="E428" s="34">
        <v>999.99</v>
      </c>
      <c r="F428" s="34">
        <v>13.99</v>
      </c>
      <c r="G428" s="34" t="s">
        <v>14</v>
      </c>
      <c r="H428" s="34" t="s">
        <v>3</v>
      </c>
      <c r="I428" s="34" t="s">
        <v>16</v>
      </c>
      <c r="J428" s="34" t="s">
        <v>32</v>
      </c>
      <c r="K428" s="34" t="s">
        <v>120</v>
      </c>
      <c r="L428" s="34" t="s">
        <v>992</v>
      </c>
      <c r="M428" s="34">
        <v>0.36</v>
      </c>
      <c r="N428" s="34" t="s">
        <v>8</v>
      </c>
      <c r="O428" s="34" t="s">
        <v>87</v>
      </c>
      <c r="P428" s="34" t="s">
        <v>373</v>
      </c>
      <c r="Q428" s="34" t="s">
        <v>993</v>
      </c>
      <c r="R428" s="34">
        <v>7201</v>
      </c>
      <c r="S428" s="36">
        <v>42041</v>
      </c>
      <c r="T428" s="36">
        <v>42043</v>
      </c>
      <c r="U428" s="61">
        <v>-2531.4825000000001</v>
      </c>
      <c r="V428" s="34">
        <v>1</v>
      </c>
      <c r="W428" s="34">
        <v>919.09</v>
      </c>
      <c r="X428" s="34">
        <v>87700</v>
      </c>
      <c r="Y428" s="34" t="s">
        <v>3218</v>
      </c>
      <c r="Z428" s="34">
        <v>1085.2110528512615</v>
      </c>
    </row>
    <row r="429" spans="1:26" customFormat="1" x14ac:dyDescent="0.2">
      <c r="A429" s="34">
        <v>1020</v>
      </c>
      <c r="B429" s="34" t="s">
        <v>994</v>
      </c>
      <c r="C429" s="34" t="s">
        <v>1</v>
      </c>
      <c r="D429" s="34">
        <v>7.0000000000000007E-2</v>
      </c>
      <c r="E429" s="34">
        <v>4.13</v>
      </c>
      <c r="F429" s="34">
        <v>5.04</v>
      </c>
      <c r="G429" s="34" t="s">
        <v>14</v>
      </c>
      <c r="H429" s="34" t="s">
        <v>3</v>
      </c>
      <c r="I429" s="34" t="s">
        <v>24</v>
      </c>
      <c r="J429" s="34" t="s">
        <v>48</v>
      </c>
      <c r="K429" s="34" t="s">
        <v>49</v>
      </c>
      <c r="L429" s="34" t="s">
        <v>995</v>
      </c>
      <c r="M429" s="34">
        <v>0.38</v>
      </c>
      <c r="N429" s="34" t="s">
        <v>8</v>
      </c>
      <c r="O429" s="34" t="s">
        <v>28</v>
      </c>
      <c r="P429" s="34" t="s">
        <v>513</v>
      </c>
      <c r="Q429" s="34" t="s">
        <v>996</v>
      </c>
      <c r="R429" s="34">
        <v>66762</v>
      </c>
      <c r="S429" s="36">
        <v>42041</v>
      </c>
      <c r="T429" s="36">
        <v>42042</v>
      </c>
      <c r="U429" s="61">
        <v>-76.424400000000006</v>
      </c>
      <c r="V429" s="34">
        <v>20</v>
      </c>
      <c r="W429" s="34">
        <v>79.06</v>
      </c>
      <c r="X429" s="34">
        <v>88634</v>
      </c>
      <c r="Y429" s="34" t="s">
        <v>3216</v>
      </c>
      <c r="Z429" s="34">
        <v>261.51776222258172</v>
      </c>
    </row>
    <row r="430" spans="1:26" customFormat="1" x14ac:dyDescent="0.2">
      <c r="A430" s="34">
        <v>1020</v>
      </c>
      <c r="B430" s="34" t="s">
        <v>994</v>
      </c>
      <c r="C430" s="34" t="s">
        <v>1</v>
      </c>
      <c r="D430" s="34">
        <v>0</v>
      </c>
      <c r="E430" s="34">
        <v>4.4800000000000004</v>
      </c>
      <c r="F430" s="34">
        <v>2.5</v>
      </c>
      <c r="G430" s="34" t="s">
        <v>14</v>
      </c>
      <c r="H430" s="34" t="s">
        <v>3</v>
      </c>
      <c r="I430" s="34" t="s">
        <v>24</v>
      </c>
      <c r="J430" s="34" t="s">
        <v>321</v>
      </c>
      <c r="K430" s="34" t="s">
        <v>49</v>
      </c>
      <c r="L430" s="34" t="s">
        <v>997</v>
      </c>
      <c r="M430" s="34">
        <v>0.37</v>
      </c>
      <c r="N430" s="34" t="s">
        <v>8</v>
      </c>
      <c r="O430" s="34" t="s">
        <v>28</v>
      </c>
      <c r="P430" s="34" t="s">
        <v>513</v>
      </c>
      <c r="Q430" s="34" t="s">
        <v>996</v>
      </c>
      <c r="R430" s="34">
        <v>66762</v>
      </c>
      <c r="S430" s="36">
        <v>42041</v>
      </c>
      <c r="T430" s="36">
        <v>42043</v>
      </c>
      <c r="U430" s="61">
        <v>8.7319999999999993</v>
      </c>
      <c r="V430" s="34">
        <v>14</v>
      </c>
      <c r="W430" s="34">
        <v>65.14</v>
      </c>
      <c r="X430" s="34">
        <v>88634</v>
      </c>
      <c r="Y430" s="34" t="s">
        <v>3216</v>
      </c>
      <c r="Z430" s="34">
        <v>317.55966610114547</v>
      </c>
    </row>
    <row r="431" spans="1:26" customFormat="1" x14ac:dyDescent="0.2">
      <c r="A431" s="34">
        <v>1533</v>
      </c>
      <c r="B431" s="34" t="s">
        <v>998</v>
      </c>
      <c r="C431" s="34" t="s">
        <v>13</v>
      </c>
      <c r="D431" s="34">
        <v>0.02</v>
      </c>
      <c r="E431" s="34">
        <v>4.8899999999999997</v>
      </c>
      <c r="F431" s="34">
        <v>4.93</v>
      </c>
      <c r="G431" s="34" t="s">
        <v>14</v>
      </c>
      <c r="H431" s="34" t="s">
        <v>70</v>
      </c>
      <c r="I431" s="34" t="s">
        <v>16</v>
      </c>
      <c r="J431" s="34" t="s">
        <v>17</v>
      </c>
      <c r="K431" s="34" t="s">
        <v>18</v>
      </c>
      <c r="L431" s="34" t="s">
        <v>999</v>
      </c>
      <c r="M431" s="34">
        <v>0.66</v>
      </c>
      <c r="N431" s="34" t="s">
        <v>8</v>
      </c>
      <c r="O431" s="34" t="s">
        <v>28</v>
      </c>
      <c r="P431" s="34" t="s">
        <v>56</v>
      </c>
      <c r="Q431" s="34" t="s">
        <v>1000</v>
      </c>
      <c r="R431" s="34">
        <v>63130</v>
      </c>
      <c r="S431" s="36">
        <v>42041</v>
      </c>
      <c r="T431" s="36">
        <v>42042</v>
      </c>
      <c r="U431" s="61">
        <v>-56.445999999999998</v>
      </c>
      <c r="V431" s="34">
        <v>14</v>
      </c>
      <c r="W431" s="34">
        <v>74.010000000000005</v>
      </c>
      <c r="X431" s="34">
        <v>91328</v>
      </c>
      <c r="Y431" s="34" t="s">
        <v>3216</v>
      </c>
      <c r="Z431" s="34">
        <v>263.62738267094505</v>
      </c>
    </row>
    <row r="432" spans="1:26" customFormat="1" x14ac:dyDescent="0.2">
      <c r="A432" s="34">
        <v>1533</v>
      </c>
      <c r="B432" s="34" t="s">
        <v>998</v>
      </c>
      <c r="C432" s="34" t="s">
        <v>13</v>
      </c>
      <c r="D432" s="34">
        <v>7.0000000000000007E-2</v>
      </c>
      <c r="E432" s="34">
        <v>10.06</v>
      </c>
      <c r="F432" s="34">
        <v>2.06</v>
      </c>
      <c r="G432" s="34" t="s">
        <v>14</v>
      </c>
      <c r="H432" s="34" t="s">
        <v>70</v>
      </c>
      <c r="I432" s="34" t="s">
        <v>24</v>
      </c>
      <c r="J432" s="34" t="s">
        <v>64</v>
      </c>
      <c r="K432" s="34" t="s">
        <v>26</v>
      </c>
      <c r="L432" s="34" t="s">
        <v>149</v>
      </c>
      <c r="M432" s="34">
        <v>0.39</v>
      </c>
      <c r="N432" s="34" t="s">
        <v>8</v>
      </c>
      <c r="O432" s="34" t="s">
        <v>28</v>
      </c>
      <c r="P432" s="34" t="s">
        <v>56</v>
      </c>
      <c r="Q432" s="34" t="s">
        <v>1000</v>
      </c>
      <c r="R432" s="34">
        <v>63130</v>
      </c>
      <c r="S432" s="36">
        <v>42041</v>
      </c>
      <c r="T432" s="36">
        <v>42042</v>
      </c>
      <c r="U432" s="61">
        <v>33.189</v>
      </c>
      <c r="V432" s="34">
        <v>5</v>
      </c>
      <c r="W432" s="34">
        <v>48.1</v>
      </c>
      <c r="X432" s="34">
        <v>91328</v>
      </c>
      <c r="Y432" s="34" t="s">
        <v>3216</v>
      </c>
      <c r="Z432" s="34">
        <v>34.827937045777333</v>
      </c>
    </row>
    <row r="433" spans="1:26" customFormat="1" x14ac:dyDescent="0.2">
      <c r="A433" s="34">
        <v>1927</v>
      </c>
      <c r="B433" s="34" t="s">
        <v>1001</v>
      </c>
      <c r="C433" s="34" t="s">
        <v>13</v>
      </c>
      <c r="D433" s="34">
        <v>0.02</v>
      </c>
      <c r="E433" s="34">
        <v>259.70999999999998</v>
      </c>
      <c r="F433" s="34">
        <v>66.67</v>
      </c>
      <c r="G433" s="34" t="s">
        <v>2</v>
      </c>
      <c r="H433" s="34" t="s">
        <v>47</v>
      </c>
      <c r="I433" s="34" t="s">
        <v>4</v>
      </c>
      <c r="J433" s="34" t="s">
        <v>5</v>
      </c>
      <c r="K433" s="34" t="s">
        <v>6</v>
      </c>
      <c r="L433" s="34" t="s">
        <v>1002</v>
      </c>
      <c r="M433" s="34">
        <v>0.65</v>
      </c>
      <c r="N433" s="34" t="s">
        <v>8</v>
      </c>
      <c r="O433" s="34" t="s">
        <v>9</v>
      </c>
      <c r="P433" s="34" t="s">
        <v>247</v>
      </c>
      <c r="Q433" s="34" t="s">
        <v>1003</v>
      </c>
      <c r="R433" s="34">
        <v>29611</v>
      </c>
      <c r="S433" s="36">
        <v>42041</v>
      </c>
      <c r="T433" s="36">
        <v>42041</v>
      </c>
      <c r="U433" s="61">
        <v>-14.448</v>
      </c>
      <c r="V433" s="34">
        <v>8</v>
      </c>
      <c r="W433" s="34">
        <v>1757.15</v>
      </c>
      <c r="X433" s="34">
        <v>88579</v>
      </c>
      <c r="Y433" s="34" t="s">
        <v>3215</v>
      </c>
      <c r="Z433" s="34">
        <v>3030.0430521890898</v>
      </c>
    </row>
    <row r="434" spans="1:26" customFormat="1" x14ac:dyDescent="0.2">
      <c r="A434" s="34">
        <v>2135</v>
      </c>
      <c r="B434" s="34" t="s">
        <v>1004</v>
      </c>
      <c r="C434" s="34" t="s">
        <v>13</v>
      </c>
      <c r="D434" s="34">
        <v>0.01</v>
      </c>
      <c r="E434" s="34">
        <v>28.99</v>
      </c>
      <c r="F434" s="34">
        <v>8.59</v>
      </c>
      <c r="G434" s="34" t="s">
        <v>14</v>
      </c>
      <c r="H434" s="34" t="s">
        <v>47</v>
      </c>
      <c r="I434" s="34" t="s">
        <v>16</v>
      </c>
      <c r="J434" s="34" t="s">
        <v>111</v>
      </c>
      <c r="K434" s="34" t="s">
        <v>120</v>
      </c>
      <c r="L434" s="34" t="s">
        <v>1005</v>
      </c>
      <c r="M434" s="34">
        <v>0.56000000000000005</v>
      </c>
      <c r="N434" s="34" t="s">
        <v>8</v>
      </c>
      <c r="O434" s="34" t="s">
        <v>35</v>
      </c>
      <c r="P434" s="34" t="s">
        <v>616</v>
      </c>
      <c r="Q434" s="34" t="s">
        <v>1006</v>
      </c>
      <c r="R434" s="34">
        <v>88101</v>
      </c>
      <c r="S434" s="36">
        <v>42041</v>
      </c>
      <c r="T434" s="36">
        <v>42042</v>
      </c>
      <c r="U434" s="61">
        <v>196.52328</v>
      </c>
      <c r="V434" s="34">
        <v>21</v>
      </c>
      <c r="W434" s="34">
        <v>556.61</v>
      </c>
      <c r="X434" s="34">
        <v>91583</v>
      </c>
      <c r="Y434" s="34" t="s">
        <v>3217</v>
      </c>
      <c r="Z434" s="34">
        <v>653.27308699585558</v>
      </c>
    </row>
    <row r="435" spans="1:26" customFormat="1" x14ac:dyDescent="0.2">
      <c r="A435" s="34">
        <v>2486</v>
      </c>
      <c r="B435" s="34" t="s">
        <v>920</v>
      </c>
      <c r="C435" s="34" t="s">
        <v>13</v>
      </c>
      <c r="D435" s="34">
        <v>0.02</v>
      </c>
      <c r="E435" s="34">
        <v>71.37</v>
      </c>
      <c r="F435" s="34">
        <v>69</v>
      </c>
      <c r="G435" s="34" t="s">
        <v>14</v>
      </c>
      <c r="H435" s="34" t="s">
        <v>3</v>
      </c>
      <c r="I435" s="34" t="s">
        <v>4</v>
      </c>
      <c r="J435" s="34" t="s">
        <v>5</v>
      </c>
      <c r="K435" s="34" t="s">
        <v>40</v>
      </c>
      <c r="L435" s="34" t="s">
        <v>1007</v>
      </c>
      <c r="M435" s="34">
        <v>0.68</v>
      </c>
      <c r="N435" s="34" t="s">
        <v>8</v>
      </c>
      <c r="O435" s="34" t="s">
        <v>9</v>
      </c>
      <c r="P435" s="34" t="s">
        <v>51</v>
      </c>
      <c r="Q435" s="34" t="s">
        <v>922</v>
      </c>
      <c r="R435" s="34">
        <v>30458</v>
      </c>
      <c r="S435" s="36">
        <v>42041</v>
      </c>
      <c r="T435" s="36">
        <v>42042</v>
      </c>
      <c r="U435" s="61">
        <v>-439.90800000000002</v>
      </c>
      <c r="V435" s="34">
        <v>4</v>
      </c>
      <c r="W435" s="34">
        <v>237.62</v>
      </c>
      <c r="X435" s="34">
        <v>91414</v>
      </c>
      <c r="Y435" s="34" t="s">
        <v>3215</v>
      </c>
      <c r="Z435" s="34">
        <v>1857.6858654071445</v>
      </c>
    </row>
    <row r="436" spans="1:26" customFormat="1" x14ac:dyDescent="0.2">
      <c r="A436" s="34">
        <v>2486</v>
      </c>
      <c r="B436" s="34" t="s">
        <v>920</v>
      </c>
      <c r="C436" s="34" t="s">
        <v>13</v>
      </c>
      <c r="D436" s="34">
        <v>0.03</v>
      </c>
      <c r="E436" s="34">
        <v>205.99</v>
      </c>
      <c r="F436" s="34">
        <v>8.99</v>
      </c>
      <c r="G436" s="34" t="s">
        <v>63</v>
      </c>
      <c r="H436" s="34" t="s">
        <v>3</v>
      </c>
      <c r="I436" s="34" t="s">
        <v>16</v>
      </c>
      <c r="J436" s="34" t="s">
        <v>111</v>
      </c>
      <c r="K436" s="34" t="s">
        <v>49</v>
      </c>
      <c r="L436" s="34" t="s">
        <v>1008</v>
      </c>
      <c r="M436" s="34">
        <v>0.6</v>
      </c>
      <c r="N436" s="34" t="s">
        <v>8</v>
      </c>
      <c r="O436" s="34" t="s">
        <v>9</v>
      </c>
      <c r="P436" s="34" t="s">
        <v>51</v>
      </c>
      <c r="Q436" s="34" t="s">
        <v>922</v>
      </c>
      <c r="R436" s="34">
        <v>30458</v>
      </c>
      <c r="S436" s="36">
        <v>42041</v>
      </c>
      <c r="T436" s="36">
        <v>42043</v>
      </c>
      <c r="U436" s="61">
        <v>1087.7159999999999</v>
      </c>
      <c r="V436" s="34">
        <v>1</v>
      </c>
      <c r="W436" s="34">
        <v>176.42</v>
      </c>
      <c r="X436" s="34">
        <v>91414</v>
      </c>
      <c r="Y436" s="34" t="s">
        <v>3215</v>
      </c>
      <c r="Z436" s="34">
        <v>2029.8441523717868</v>
      </c>
    </row>
    <row r="437" spans="1:26" customFormat="1" x14ac:dyDescent="0.2">
      <c r="A437" s="34">
        <v>389</v>
      </c>
      <c r="B437" s="34" t="s">
        <v>1009</v>
      </c>
      <c r="C437" s="34" t="s">
        <v>23</v>
      </c>
      <c r="D437" s="34">
        <v>0.03</v>
      </c>
      <c r="E437" s="34">
        <v>160.97999999999999</v>
      </c>
      <c r="F437" s="34">
        <v>30</v>
      </c>
      <c r="G437" s="34" t="s">
        <v>2</v>
      </c>
      <c r="H437" s="34" t="s">
        <v>70</v>
      </c>
      <c r="I437" s="34" t="s">
        <v>4</v>
      </c>
      <c r="J437" s="34" t="s">
        <v>85</v>
      </c>
      <c r="K437" s="34" t="s">
        <v>33</v>
      </c>
      <c r="L437" s="34" t="s">
        <v>868</v>
      </c>
      <c r="M437" s="34">
        <v>0.62</v>
      </c>
      <c r="N437" s="34" t="s">
        <v>8</v>
      </c>
      <c r="O437" s="34" t="s">
        <v>28</v>
      </c>
      <c r="P437" s="34" t="s">
        <v>109</v>
      </c>
      <c r="Q437" s="34" t="s">
        <v>1010</v>
      </c>
      <c r="R437" s="34">
        <v>68502</v>
      </c>
      <c r="S437" s="36">
        <v>42041</v>
      </c>
      <c r="T437" s="36">
        <v>42045</v>
      </c>
      <c r="U437" s="61">
        <v>1273.2086999999999</v>
      </c>
      <c r="V437" s="34">
        <v>11</v>
      </c>
      <c r="W437" s="34">
        <v>1845.23</v>
      </c>
      <c r="X437" s="34">
        <v>90338</v>
      </c>
      <c r="Y437" s="34" t="s">
        <v>3216</v>
      </c>
      <c r="Z437" s="34">
        <v>3046.037187219014</v>
      </c>
    </row>
    <row r="438" spans="1:26" customFormat="1" x14ac:dyDescent="0.2">
      <c r="A438" s="34">
        <v>1607</v>
      </c>
      <c r="B438" s="34" t="s">
        <v>1011</v>
      </c>
      <c r="C438" s="34" t="s">
        <v>23</v>
      </c>
      <c r="D438" s="34">
        <v>0.1</v>
      </c>
      <c r="E438" s="34">
        <v>5.68</v>
      </c>
      <c r="F438" s="34">
        <v>3.6</v>
      </c>
      <c r="G438" s="34" t="s">
        <v>63</v>
      </c>
      <c r="H438" s="34" t="s">
        <v>47</v>
      </c>
      <c r="I438" s="34" t="s">
        <v>24</v>
      </c>
      <c r="J438" s="34" t="s">
        <v>544</v>
      </c>
      <c r="K438" s="34" t="s">
        <v>18</v>
      </c>
      <c r="L438" s="34" t="s">
        <v>1012</v>
      </c>
      <c r="M438" s="34">
        <v>0.56000000000000005</v>
      </c>
      <c r="N438" s="34" t="s">
        <v>8</v>
      </c>
      <c r="O438" s="34" t="s">
        <v>87</v>
      </c>
      <c r="P438" s="34" t="s">
        <v>88</v>
      </c>
      <c r="Q438" s="34" t="s">
        <v>1013</v>
      </c>
      <c r="R438" s="34">
        <v>11520</v>
      </c>
      <c r="S438" s="36">
        <v>42041</v>
      </c>
      <c r="T438" s="36">
        <v>42045</v>
      </c>
      <c r="U438" s="61">
        <v>-33.2956</v>
      </c>
      <c r="V438" s="34">
        <v>21</v>
      </c>
      <c r="W438" s="34">
        <v>118.35</v>
      </c>
      <c r="X438" s="34">
        <v>87995</v>
      </c>
      <c r="Y438" s="34" t="s">
        <v>3218</v>
      </c>
      <c r="Z438" s="34">
        <v>147.54338539731305</v>
      </c>
    </row>
    <row r="439" spans="1:26" customFormat="1" x14ac:dyDescent="0.2">
      <c r="A439" s="34">
        <v>2270</v>
      </c>
      <c r="B439" s="34" t="s">
        <v>1014</v>
      </c>
      <c r="C439" s="34" t="s">
        <v>23</v>
      </c>
      <c r="D439" s="34">
        <v>0.01</v>
      </c>
      <c r="E439" s="34">
        <v>20.48</v>
      </c>
      <c r="F439" s="34">
        <v>6.32</v>
      </c>
      <c r="G439" s="34" t="s">
        <v>14</v>
      </c>
      <c r="H439" s="34" t="s">
        <v>3</v>
      </c>
      <c r="I439" s="34" t="s">
        <v>24</v>
      </c>
      <c r="J439" s="34" t="s">
        <v>71</v>
      </c>
      <c r="K439" s="34" t="s">
        <v>49</v>
      </c>
      <c r="L439" s="34" t="s">
        <v>1015</v>
      </c>
      <c r="M439" s="34">
        <v>0.57999999999999996</v>
      </c>
      <c r="N439" s="34" t="s">
        <v>8</v>
      </c>
      <c r="O439" s="34" t="s">
        <v>9</v>
      </c>
      <c r="P439" s="34" t="s">
        <v>247</v>
      </c>
      <c r="Q439" s="34" t="s">
        <v>1016</v>
      </c>
      <c r="R439" s="34">
        <v>29662</v>
      </c>
      <c r="S439" s="36">
        <v>42041</v>
      </c>
      <c r="T439" s="36">
        <v>42043</v>
      </c>
      <c r="U439" s="61">
        <v>711.24480000000005</v>
      </c>
      <c r="V439" s="34">
        <v>18</v>
      </c>
      <c r="W439" s="34">
        <v>375.03</v>
      </c>
      <c r="X439" s="34">
        <v>89572</v>
      </c>
      <c r="Y439" s="34" t="s">
        <v>3215</v>
      </c>
      <c r="Z439" s="34">
        <v>1150.3612754461085</v>
      </c>
    </row>
    <row r="440" spans="1:26" customFormat="1" x14ac:dyDescent="0.2">
      <c r="A440" s="34">
        <v>2270</v>
      </c>
      <c r="B440" s="34" t="s">
        <v>1014</v>
      </c>
      <c r="C440" s="34" t="s">
        <v>23</v>
      </c>
      <c r="D440" s="34">
        <v>0.09</v>
      </c>
      <c r="E440" s="34">
        <v>1.86</v>
      </c>
      <c r="F440" s="34">
        <v>2.58</v>
      </c>
      <c r="G440" s="34" t="s">
        <v>14</v>
      </c>
      <c r="H440" s="34" t="s">
        <v>3</v>
      </c>
      <c r="I440" s="34" t="s">
        <v>24</v>
      </c>
      <c r="J440" s="34" t="s">
        <v>152</v>
      </c>
      <c r="K440" s="34" t="s">
        <v>26</v>
      </c>
      <c r="L440" s="34" t="s">
        <v>556</v>
      </c>
      <c r="M440" s="34">
        <v>0.82</v>
      </c>
      <c r="N440" s="34" t="s">
        <v>8</v>
      </c>
      <c r="O440" s="34" t="s">
        <v>9</v>
      </c>
      <c r="P440" s="34" t="s">
        <v>247</v>
      </c>
      <c r="Q440" s="34" t="s">
        <v>1016</v>
      </c>
      <c r="R440" s="34">
        <v>29662</v>
      </c>
      <c r="S440" s="36">
        <v>42041</v>
      </c>
      <c r="T440" s="36">
        <v>42046</v>
      </c>
      <c r="U440" s="61">
        <v>-1084.8469631999999</v>
      </c>
      <c r="V440" s="34">
        <v>12</v>
      </c>
      <c r="W440" s="34">
        <v>22.11</v>
      </c>
      <c r="X440" s="34">
        <v>89572</v>
      </c>
      <c r="Y440" s="34" t="s">
        <v>3215</v>
      </c>
      <c r="Z440" s="34">
        <v>-703.97675529473497</v>
      </c>
    </row>
    <row r="441" spans="1:26" customFormat="1" x14ac:dyDescent="0.2">
      <c r="A441" s="34">
        <v>2270</v>
      </c>
      <c r="B441" s="34" t="s">
        <v>1014</v>
      </c>
      <c r="C441" s="34" t="s">
        <v>23</v>
      </c>
      <c r="D441" s="34">
        <v>0.08</v>
      </c>
      <c r="E441" s="34">
        <v>205.99</v>
      </c>
      <c r="F441" s="34">
        <v>2.5</v>
      </c>
      <c r="G441" s="34" t="s">
        <v>14</v>
      </c>
      <c r="H441" s="34" t="s">
        <v>3</v>
      </c>
      <c r="I441" s="34" t="s">
        <v>16</v>
      </c>
      <c r="J441" s="34" t="s">
        <v>111</v>
      </c>
      <c r="K441" s="34" t="s">
        <v>49</v>
      </c>
      <c r="L441" s="34" t="s">
        <v>814</v>
      </c>
      <c r="M441" s="34">
        <v>0.59</v>
      </c>
      <c r="N441" s="34" t="s">
        <v>8</v>
      </c>
      <c r="O441" s="34" t="s">
        <v>9</v>
      </c>
      <c r="P441" s="34" t="s">
        <v>247</v>
      </c>
      <c r="Q441" s="34" t="s">
        <v>1016</v>
      </c>
      <c r="R441" s="34">
        <v>29662</v>
      </c>
      <c r="S441" s="36">
        <v>42041</v>
      </c>
      <c r="T441" s="36">
        <v>42046</v>
      </c>
      <c r="U441" s="61">
        <v>-156.77199999999999</v>
      </c>
      <c r="V441" s="34">
        <v>17</v>
      </c>
      <c r="W441" s="34">
        <v>2875.35</v>
      </c>
      <c r="X441" s="34">
        <v>89572</v>
      </c>
      <c r="Y441" s="34" t="s">
        <v>3215</v>
      </c>
      <c r="Z441" s="34">
        <v>699.19596703596028</v>
      </c>
    </row>
    <row r="442" spans="1:26" customFormat="1" x14ac:dyDescent="0.2">
      <c r="A442" s="34">
        <v>697</v>
      </c>
      <c r="B442" s="34" t="s">
        <v>1017</v>
      </c>
      <c r="C442" s="34" t="s">
        <v>1</v>
      </c>
      <c r="D442" s="34">
        <v>0.08</v>
      </c>
      <c r="E442" s="34">
        <v>14.81</v>
      </c>
      <c r="F442" s="34">
        <v>13.32</v>
      </c>
      <c r="G442" s="34" t="s">
        <v>14</v>
      </c>
      <c r="H442" s="34" t="s">
        <v>70</v>
      </c>
      <c r="I442" s="34" t="s">
        <v>24</v>
      </c>
      <c r="J442" s="34" t="s">
        <v>71</v>
      </c>
      <c r="K442" s="34" t="s">
        <v>49</v>
      </c>
      <c r="L442" s="34" t="s">
        <v>570</v>
      </c>
      <c r="M442" s="34">
        <v>0.43</v>
      </c>
      <c r="N442" s="34" t="s">
        <v>8</v>
      </c>
      <c r="O442" s="34" t="s">
        <v>28</v>
      </c>
      <c r="P442" s="34" t="s">
        <v>29</v>
      </c>
      <c r="Q442" s="34" t="s">
        <v>1018</v>
      </c>
      <c r="R442" s="34">
        <v>46312</v>
      </c>
      <c r="S442" s="36">
        <v>42042</v>
      </c>
      <c r="T442" s="36">
        <v>42044</v>
      </c>
      <c r="U442" s="61">
        <v>-131.6172</v>
      </c>
      <c r="V442" s="34">
        <v>20</v>
      </c>
      <c r="W442" s="34">
        <v>292.18</v>
      </c>
      <c r="X442" s="34">
        <v>89849</v>
      </c>
      <c r="Y442" s="34" t="s">
        <v>3216</v>
      </c>
      <c r="Z442" s="34">
        <v>511.30240824376114</v>
      </c>
    </row>
    <row r="443" spans="1:26" customFormat="1" x14ac:dyDescent="0.2">
      <c r="A443" s="34">
        <v>698</v>
      </c>
      <c r="B443" s="34" t="s">
        <v>1019</v>
      </c>
      <c r="C443" s="34" t="s">
        <v>1</v>
      </c>
      <c r="D443" s="34">
        <v>0.08</v>
      </c>
      <c r="E443" s="34">
        <v>14.81</v>
      </c>
      <c r="F443" s="34">
        <v>13.32</v>
      </c>
      <c r="G443" s="34" t="s">
        <v>14</v>
      </c>
      <c r="H443" s="34" t="s">
        <v>70</v>
      </c>
      <c r="I443" s="34" t="s">
        <v>24</v>
      </c>
      <c r="J443" s="34" t="s">
        <v>71</v>
      </c>
      <c r="K443" s="34" t="s">
        <v>49</v>
      </c>
      <c r="L443" s="34" t="s">
        <v>570</v>
      </c>
      <c r="M443" s="34">
        <v>0.43</v>
      </c>
      <c r="N443" s="34" t="s">
        <v>8</v>
      </c>
      <c r="O443" s="34" t="s">
        <v>35</v>
      </c>
      <c r="P443" s="34" t="s">
        <v>42</v>
      </c>
      <c r="Q443" s="34" t="s">
        <v>118</v>
      </c>
      <c r="R443" s="34">
        <v>98105</v>
      </c>
      <c r="S443" s="36">
        <v>42042</v>
      </c>
      <c r="T443" s="36">
        <v>42044</v>
      </c>
      <c r="U443" s="61">
        <v>-253.11</v>
      </c>
      <c r="V443" s="34">
        <v>79</v>
      </c>
      <c r="W443" s="34">
        <v>1154.1199999999999</v>
      </c>
      <c r="X443" s="34">
        <v>53410</v>
      </c>
      <c r="Y443" s="34" t="s">
        <v>3217</v>
      </c>
      <c r="Z443" s="34">
        <v>386.89065595950507</v>
      </c>
    </row>
    <row r="444" spans="1:26" customFormat="1" x14ac:dyDescent="0.2">
      <c r="A444" s="34">
        <v>2626</v>
      </c>
      <c r="B444" s="34" t="s">
        <v>1020</v>
      </c>
      <c r="C444" s="34" t="s">
        <v>13</v>
      </c>
      <c r="D444" s="34">
        <v>0.1</v>
      </c>
      <c r="E444" s="34">
        <v>41.94</v>
      </c>
      <c r="F444" s="34">
        <v>2.99</v>
      </c>
      <c r="G444" s="34" t="s">
        <v>14</v>
      </c>
      <c r="H444" s="34" t="s">
        <v>15</v>
      </c>
      <c r="I444" s="34" t="s">
        <v>24</v>
      </c>
      <c r="J444" s="34" t="s">
        <v>48</v>
      </c>
      <c r="K444" s="34" t="s">
        <v>49</v>
      </c>
      <c r="L444" s="34" t="s">
        <v>1021</v>
      </c>
      <c r="M444" s="34">
        <v>0.35</v>
      </c>
      <c r="N444" s="34" t="s">
        <v>8</v>
      </c>
      <c r="O444" s="34" t="s">
        <v>35</v>
      </c>
      <c r="P444" s="34" t="s">
        <v>66</v>
      </c>
      <c r="Q444" s="34" t="s">
        <v>747</v>
      </c>
      <c r="R444" s="34">
        <v>94025</v>
      </c>
      <c r="S444" s="36">
        <v>42042</v>
      </c>
      <c r="T444" s="36">
        <v>42043</v>
      </c>
      <c r="U444" s="61">
        <v>164.08199999999999</v>
      </c>
      <c r="V444" s="34">
        <v>6</v>
      </c>
      <c r="W444" s="34">
        <v>237.8</v>
      </c>
      <c r="X444" s="34">
        <v>90927</v>
      </c>
      <c r="Y444" s="34" t="s">
        <v>3217</v>
      </c>
      <c r="Z444" s="34">
        <v>212.44770254245341</v>
      </c>
    </row>
    <row r="445" spans="1:26" customFormat="1" x14ac:dyDescent="0.2">
      <c r="A445" s="34">
        <v>3351</v>
      </c>
      <c r="B445" s="34" t="s">
        <v>932</v>
      </c>
      <c r="C445" s="34" t="s">
        <v>13</v>
      </c>
      <c r="D445" s="34">
        <v>0.06</v>
      </c>
      <c r="E445" s="34">
        <v>6.7</v>
      </c>
      <c r="F445" s="34">
        <v>1.56</v>
      </c>
      <c r="G445" s="34" t="s">
        <v>63</v>
      </c>
      <c r="H445" s="34" t="s">
        <v>3</v>
      </c>
      <c r="I445" s="34" t="s">
        <v>24</v>
      </c>
      <c r="J445" s="34" t="s">
        <v>25</v>
      </c>
      <c r="K445" s="34" t="s">
        <v>26</v>
      </c>
      <c r="L445" s="34" t="s">
        <v>1022</v>
      </c>
      <c r="M445" s="34">
        <v>0.52</v>
      </c>
      <c r="N445" s="34" t="s">
        <v>8</v>
      </c>
      <c r="O445" s="34" t="s">
        <v>35</v>
      </c>
      <c r="P445" s="34" t="s">
        <v>42</v>
      </c>
      <c r="Q445" s="34" t="s">
        <v>933</v>
      </c>
      <c r="R445" s="34">
        <v>99301</v>
      </c>
      <c r="S445" s="36">
        <v>42042</v>
      </c>
      <c r="T445" s="36">
        <v>42044</v>
      </c>
      <c r="U445" s="61">
        <v>40.6556</v>
      </c>
      <c r="V445" s="34">
        <v>12</v>
      </c>
      <c r="W445" s="34">
        <v>79.39</v>
      </c>
      <c r="X445" s="34">
        <v>91298</v>
      </c>
      <c r="Y445" s="34" t="s">
        <v>3217</v>
      </c>
      <c r="Z445" s="34">
        <v>41.536594460705217</v>
      </c>
    </row>
    <row r="446" spans="1:26" customFormat="1" x14ac:dyDescent="0.2">
      <c r="A446" s="34">
        <v>1121</v>
      </c>
      <c r="B446" s="34" t="s">
        <v>1023</v>
      </c>
      <c r="C446" s="34" t="s">
        <v>23</v>
      </c>
      <c r="D446" s="34">
        <v>0.04</v>
      </c>
      <c r="E446" s="34">
        <v>19.98</v>
      </c>
      <c r="F446" s="34">
        <v>8.68</v>
      </c>
      <c r="G446" s="34" t="s">
        <v>14</v>
      </c>
      <c r="H446" s="34" t="s">
        <v>15</v>
      </c>
      <c r="I446" s="34" t="s">
        <v>24</v>
      </c>
      <c r="J446" s="34" t="s">
        <v>64</v>
      </c>
      <c r="K446" s="34" t="s">
        <v>49</v>
      </c>
      <c r="L446" s="34" t="s">
        <v>672</v>
      </c>
      <c r="M446" s="34">
        <v>0.37</v>
      </c>
      <c r="N446" s="34" t="s">
        <v>8</v>
      </c>
      <c r="O446" s="34" t="s">
        <v>35</v>
      </c>
      <c r="P446" s="34" t="s">
        <v>66</v>
      </c>
      <c r="Q446" s="34" t="s">
        <v>1024</v>
      </c>
      <c r="R446" s="34">
        <v>92592</v>
      </c>
      <c r="S446" s="36">
        <v>42042</v>
      </c>
      <c r="T446" s="36">
        <v>42049</v>
      </c>
      <c r="U446" s="61">
        <v>108</v>
      </c>
      <c r="V446" s="34">
        <v>8</v>
      </c>
      <c r="W446" s="34">
        <v>168.04</v>
      </c>
      <c r="X446" s="34">
        <v>86767</v>
      </c>
      <c r="Y446" s="34" t="s">
        <v>3217</v>
      </c>
      <c r="Z446" s="34">
        <v>382.01242674595773</v>
      </c>
    </row>
    <row r="447" spans="1:26" customFormat="1" x14ac:dyDescent="0.2">
      <c r="A447" s="34">
        <v>1121</v>
      </c>
      <c r="B447" s="34" t="s">
        <v>1023</v>
      </c>
      <c r="C447" s="34" t="s">
        <v>23</v>
      </c>
      <c r="D447" s="34">
        <v>0.08</v>
      </c>
      <c r="E447" s="34">
        <v>125.99</v>
      </c>
      <c r="F447" s="34">
        <v>7.69</v>
      </c>
      <c r="G447" s="34" t="s">
        <v>14</v>
      </c>
      <c r="H447" s="34" t="s">
        <v>15</v>
      </c>
      <c r="I447" s="34" t="s">
        <v>16</v>
      </c>
      <c r="J447" s="34" t="s">
        <v>111</v>
      </c>
      <c r="K447" s="34" t="s">
        <v>49</v>
      </c>
      <c r="L447" s="34" t="s">
        <v>1025</v>
      </c>
      <c r="M447" s="34">
        <v>0.57999999999999996</v>
      </c>
      <c r="N447" s="34" t="s">
        <v>8</v>
      </c>
      <c r="O447" s="34" t="s">
        <v>35</v>
      </c>
      <c r="P447" s="34" t="s">
        <v>66</v>
      </c>
      <c r="Q447" s="34" t="s">
        <v>1024</v>
      </c>
      <c r="R447" s="34">
        <v>92592</v>
      </c>
      <c r="S447" s="36">
        <v>42042</v>
      </c>
      <c r="T447" s="36">
        <v>42044</v>
      </c>
      <c r="U447" s="61">
        <v>377.154</v>
      </c>
      <c r="V447" s="34">
        <v>7</v>
      </c>
      <c r="W447" s="34">
        <v>703.46</v>
      </c>
      <c r="X447" s="34">
        <v>86767</v>
      </c>
      <c r="Y447" s="34" t="s">
        <v>3217</v>
      </c>
      <c r="Z447" s="34">
        <v>1110.5330948106293</v>
      </c>
    </row>
    <row r="448" spans="1:26" customFormat="1" x14ac:dyDescent="0.2">
      <c r="A448" s="34">
        <v>1723</v>
      </c>
      <c r="B448" s="34" t="s">
        <v>864</v>
      </c>
      <c r="C448" s="34" t="s">
        <v>92</v>
      </c>
      <c r="D448" s="34">
        <v>0.05</v>
      </c>
      <c r="E448" s="34">
        <v>6.68</v>
      </c>
      <c r="F448" s="34">
        <v>5.66</v>
      </c>
      <c r="G448" s="34" t="s">
        <v>14</v>
      </c>
      <c r="H448" s="34" t="s">
        <v>70</v>
      </c>
      <c r="I448" s="34" t="s">
        <v>24</v>
      </c>
      <c r="J448" s="34" t="s">
        <v>64</v>
      </c>
      <c r="K448" s="34" t="s">
        <v>49</v>
      </c>
      <c r="L448" s="34" t="s">
        <v>1026</v>
      </c>
      <c r="M448" s="34">
        <v>0.37</v>
      </c>
      <c r="N448" s="34" t="s">
        <v>8</v>
      </c>
      <c r="O448" s="34" t="s">
        <v>35</v>
      </c>
      <c r="P448" s="34" t="s">
        <v>66</v>
      </c>
      <c r="Q448" s="34" t="s">
        <v>866</v>
      </c>
      <c r="R448" s="34">
        <v>92037</v>
      </c>
      <c r="S448" s="36">
        <v>42042</v>
      </c>
      <c r="T448" s="36">
        <v>42044</v>
      </c>
      <c r="U448" s="61">
        <v>-66.48</v>
      </c>
      <c r="V448" s="34">
        <v>46</v>
      </c>
      <c r="W448" s="34">
        <v>320.93</v>
      </c>
      <c r="X448" s="34">
        <v>44002</v>
      </c>
      <c r="Y448" s="34" t="s">
        <v>3217</v>
      </c>
      <c r="Z448" s="34">
        <v>33.520506778086968</v>
      </c>
    </row>
    <row r="449" spans="1:26" customFormat="1" x14ac:dyDescent="0.2">
      <c r="A449" s="34">
        <v>1723</v>
      </c>
      <c r="B449" s="34" t="s">
        <v>864</v>
      </c>
      <c r="C449" s="34" t="s">
        <v>92</v>
      </c>
      <c r="D449" s="34">
        <v>0.03</v>
      </c>
      <c r="E449" s="34">
        <v>17.7</v>
      </c>
      <c r="F449" s="34">
        <v>9.4700000000000006</v>
      </c>
      <c r="G449" s="34" t="s">
        <v>14</v>
      </c>
      <c r="H449" s="34" t="s">
        <v>70</v>
      </c>
      <c r="I449" s="34" t="s">
        <v>24</v>
      </c>
      <c r="J449" s="34" t="s">
        <v>54</v>
      </c>
      <c r="K449" s="34" t="s">
        <v>49</v>
      </c>
      <c r="L449" s="34" t="s">
        <v>1027</v>
      </c>
      <c r="M449" s="34">
        <v>0.59</v>
      </c>
      <c r="N449" s="34" t="s">
        <v>8</v>
      </c>
      <c r="O449" s="34" t="s">
        <v>35</v>
      </c>
      <c r="P449" s="34" t="s">
        <v>66</v>
      </c>
      <c r="Q449" s="34" t="s">
        <v>866</v>
      </c>
      <c r="R449" s="34">
        <v>92037</v>
      </c>
      <c r="S449" s="36">
        <v>42042</v>
      </c>
      <c r="T449" s="36">
        <v>42042</v>
      </c>
      <c r="U449" s="61">
        <v>-52.33</v>
      </c>
      <c r="V449" s="34">
        <v>14</v>
      </c>
      <c r="W449" s="34">
        <v>261.85000000000002</v>
      </c>
      <c r="X449" s="34">
        <v>44002</v>
      </c>
      <c r="Y449" s="34" t="s">
        <v>3217</v>
      </c>
      <c r="Z449" s="34">
        <v>383.92119888214779</v>
      </c>
    </row>
    <row r="450" spans="1:26" customFormat="1" x14ac:dyDescent="0.2">
      <c r="A450" s="34">
        <v>2813</v>
      </c>
      <c r="B450" s="34" t="s">
        <v>1028</v>
      </c>
      <c r="C450" s="34" t="s">
        <v>92</v>
      </c>
      <c r="D450" s="34">
        <v>7.0000000000000007E-2</v>
      </c>
      <c r="E450" s="34">
        <v>30.56</v>
      </c>
      <c r="F450" s="34">
        <v>2.99</v>
      </c>
      <c r="G450" s="34" t="s">
        <v>14</v>
      </c>
      <c r="H450" s="34" t="s">
        <v>70</v>
      </c>
      <c r="I450" s="34" t="s">
        <v>24</v>
      </c>
      <c r="J450" s="34" t="s">
        <v>48</v>
      </c>
      <c r="K450" s="34" t="s">
        <v>49</v>
      </c>
      <c r="L450" s="34" t="s">
        <v>1029</v>
      </c>
      <c r="M450" s="34">
        <v>0.35</v>
      </c>
      <c r="N450" s="34" t="s">
        <v>8</v>
      </c>
      <c r="O450" s="34" t="s">
        <v>9</v>
      </c>
      <c r="P450" s="34" t="s">
        <v>376</v>
      </c>
      <c r="Q450" s="34" t="s">
        <v>1030</v>
      </c>
      <c r="R450" s="34">
        <v>37311</v>
      </c>
      <c r="S450" s="36">
        <v>42042</v>
      </c>
      <c r="T450" s="36">
        <v>42042</v>
      </c>
      <c r="U450" s="61">
        <v>-95.618600000000001</v>
      </c>
      <c r="V450" s="34">
        <v>12</v>
      </c>
      <c r="W450" s="34">
        <v>364.92</v>
      </c>
      <c r="X450" s="34">
        <v>88819</v>
      </c>
      <c r="Y450" s="34" t="s">
        <v>3215</v>
      </c>
      <c r="Z450" s="34">
        <v>-25.135442636912487</v>
      </c>
    </row>
    <row r="451" spans="1:26" customFormat="1" x14ac:dyDescent="0.2">
      <c r="A451" s="34">
        <v>1026</v>
      </c>
      <c r="B451" s="34" t="s">
        <v>1031</v>
      </c>
      <c r="C451" s="34" t="s">
        <v>46</v>
      </c>
      <c r="D451" s="34">
        <v>0.08</v>
      </c>
      <c r="E451" s="34">
        <v>65.989999999999995</v>
      </c>
      <c r="F451" s="34">
        <v>5.92</v>
      </c>
      <c r="G451" s="34" t="s">
        <v>14</v>
      </c>
      <c r="H451" s="34" t="s">
        <v>3</v>
      </c>
      <c r="I451" s="34" t="s">
        <v>16</v>
      </c>
      <c r="J451" s="34" t="s">
        <v>111</v>
      </c>
      <c r="K451" s="34" t="s">
        <v>49</v>
      </c>
      <c r="L451" s="34" t="s">
        <v>1032</v>
      </c>
      <c r="M451" s="34">
        <v>0.57999999999999996</v>
      </c>
      <c r="N451" s="34" t="s">
        <v>8</v>
      </c>
      <c r="O451" s="34" t="s">
        <v>87</v>
      </c>
      <c r="P451" s="34" t="s">
        <v>88</v>
      </c>
      <c r="Q451" s="34" t="s">
        <v>1033</v>
      </c>
      <c r="R451" s="34">
        <v>11722</v>
      </c>
      <c r="S451" s="36">
        <v>42042</v>
      </c>
      <c r="T451" s="36">
        <v>42042</v>
      </c>
      <c r="U451" s="61">
        <v>624.40164000000004</v>
      </c>
      <c r="V451" s="34">
        <v>22</v>
      </c>
      <c r="W451" s="34">
        <v>1137.5999999999999</v>
      </c>
      <c r="X451" s="34">
        <v>89005</v>
      </c>
      <c r="Y451" s="34" t="s">
        <v>3218</v>
      </c>
      <c r="Z451" s="34">
        <v>1267.9688932530164</v>
      </c>
    </row>
    <row r="452" spans="1:26" customFormat="1" x14ac:dyDescent="0.2">
      <c r="A452" s="34">
        <v>3403</v>
      </c>
      <c r="B452" s="34" t="s">
        <v>1034</v>
      </c>
      <c r="C452" s="34" t="s">
        <v>13</v>
      </c>
      <c r="D452" s="34">
        <v>0.1</v>
      </c>
      <c r="E452" s="34">
        <v>105.98</v>
      </c>
      <c r="F452" s="34">
        <v>13.99</v>
      </c>
      <c r="G452" s="34" t="s">
        <v>63</v>
      </c>
      <c r="H452" s="34" t="s">
        <v>15</v>
      </c>
      <c r="I452" s="34" t="s">
        <v>4</v>
      </c>
      <c r="J452" s="34" t="s">
        <v>102</v>
      </c>
      <c r="K452" s="34" t="s">
        <v>120</v>
      </c>
      <c r="L452" s="34" t="s">
        <v>1035</v>
      </c>
      <c r="M452" s="34">
        <v>0.65</v>
      </c>
      <c r="N452" s="34" t="s">
        <v>8</v>
      </c>
      <c r="O452" s="34" t="s">
        <v>35</v>
      </c>
      <c r="P452" s="34" t="s">
        <v>1036</v>
      </c>
      <c r="Q452" s="34" t="s">
        <v>1037</v>
      </c>
      <c r="R452" s="34">
        <v>82001</v>
      </c>
      <c r="S452" s="36">
        <v>42043</v>
      </c>
      <c r="T452" s="36">
        <v>42046</v>
      </c>
      <c r="U452" s="61">
        <v>349.48500000000001</v>
      </c>
      <c r="V452" s="34">
        <v>5</v>
      </c>
      <c r="W452" s="34">
        <v>506.5</v>
      </c>
      <c r="X452" s="34">
        <v>87530</v>
      </c>
      <c r="Y452" s="34" t="s">
        <v>3217</v>
      </c>
      <c r="Z452" s="34">
        <v>1074.1257782494206</v>
      </c>
    </row>
    <row r="453" spans="1:26" customFormat="1" x14ac:dyDescent="0.2">
      <c r="A453" s="34">
        <v>471</v>
      </c>
      <c r="B453" s="34" t="s">
        <v>1038</v>
      </c>
      <c r="C453" s="34" t="s">
        <v>46</v>
      </c>
      <c r="D453" s="34">
        <v>7.0000000000000007E-2</v>
      </c>
      <c r="E453" s="34">
        <v>179.99</v>
      </c>
      <c r="F453" s="34">
        <v>19.989999999999998</v>
      </c>
      <c r="G453" s="34" t="s">
        <v>63</v>
      </c>
      <c r="H453" s="34" t="s">
        <v>15</v>
      </c>
      <c r="I453" s="34" t="s">
        <v>16</v>
      </c>
      <c r="J453" s="34" t="s">
        <v>17</v>
      </c>
      <c r="K453" s="34" t="s">
        <v>49</v>
      </c>
      <c r="L453" s="34" t="s">
        <v>691</v>
      </c>
      <c r="M453" s="34">
        <v>0.48</v>
      </c>
      <c r="N453" s="34" t="s">
        <v>8</v>
      </c>
      <c r="O453" s="34" t="s">
        <v>9</v>
      </c>
      <c r="P453" s="34" t="s">
        <v>51</v>
      </c>
      <c r="Q453" s="34" t="s">
        <v>337</v>
      </c>
      <c r="R453" s="34">
        <v>30318</v>
      </c>
      <c r="S453" s="36">
        <v>42043</v>
      </c>
      <c r="T453" s="36">
        <v>42043</v>
      </c>
      <c r="U453" s="61">
        <v>-568.53510000000006</v>
      </c>
      <c r="V453" s="34">
        <v>4</v>
      </c>
      <c r="W453" s="34">
        <v>718.03</v>
      </c>
      <c r="X453" s="34">
        <v>3138</v>
      </c>
      <c r="Y453" s="34" t="s">
        <v>3215</v>
      </c>
      <c r="Z453" s="34">
        <v>613.813562252873</v>
      </c>
    </row>
    <row r="454" spans="1:26" customFormat="1" x14ac:dyDescent="0.2">
      <c r="A454" s="34">
        <v>472</v>
      </c>
      <c r="B454" s="34" t="s">
        <v>1039</v>
      </c>
      <c r="C454" s="34" t="s">
        <v>46</v>
      </c>
      <c r="D454" s="34">
        <v>7.0000000000000007E-2</v>
      </c>
      <c r="E454" s="34">
        <v>179.99</v>
      </c>
      <c r="F454" s="34">
        <v>19.989999999999998</v>
      </c>
      <c r="G454" s="34" t="s">
        <v>63</v>
      </c>
      <c r="H454" s="34" t="s">
        <v>15</v>
      </c>
      <c r="I454" s="34" t="s">
        <v>16</v>
      </c>
      <c r="J454" s="34" t="s">
        <v>17</v>
      </c>
      <c r="K454" s="34" t="s">
        <v>49</v>
      </c>
      <c r="L454" s="34" t="s">
        <v>691</v>
      </c>
      <c r="M454" s="34">
        <v>0.48</v>
      </c>
      <c r="N454" s="34" t="s">
        <v>8</v>
      </c>
      <c r="O454" s="34" t="s">
        <v>87</v>
      </c>
      <c r="P454" s="34" t="s">
        <v>394</v>
      </c>
      <c r="Q454" s="34" t="s">
        <v>1040</v>
      </c>
      <c r="R454" s="34">
        <v>21133</v>
      </c>
      <c r="S454" s="36">
        <v>42043</v>
      </c>
      <c r="T454" s="36">
        <v>42043</v>
      </c>
      <c r="U454" s="61">
        <v>-427.47</v>
      </c>
      <c r="V454" s="34">
        <v>1</v>
      </c>
      <c r="W454" s="34">
        <v>179.51</v>
      </c>
      <c r="X454" s="34">
        <v>88023</v>
      </c>
      <c r="Y454" s="34" t="s">
        <v>3218</v>
      </c>
      <c r="Z454" s="34">
        <v>758.26785318331338</v>
      </c>
    </row>
    <row r="455" spans="1:26" customFormat="1" x14ac:dyDescent="0.2">
      <c r="A455" s="34">
        <v>2151</v>
      </c>
      <c r="B455" s="34" t="s">
        <v>210</v>
      </c>
      <c r="C455" s="34" t="s">
        <v>13</v>
      </c>
      <c r="D455" s="34">
        <v>0.08</v>
      </c>
      <c r="E455" s="34">
        <v>5.74</v>
      </c>
      <c r="F455" s="34">
        <v>5.01</v>
      </c>
      <c r="G455" s="34" t="s">
        <v>14</v>
      </c>
      <c r="H455" s="34" t="s">
        <v>70</v>
      </c>
      <c r="I455" s="34" t="s">
        <v>24</v>
      </c>
      <c r="J455" s="34" t="s">
        <v>48</v>
      </c>
      <c r="K455" s="34" t="s">
        <v>49</v>
      </c>
      <c r="L455" s="34" t="s">
        <v>1041</v>
      </c>
      <c r="M455" s="34">
        <v>0.39</v>
      </c>
      <c r="N455" s="34" t="s">
        <v>8</v>
      </c>
      <c r="O455" s="34" t="s">
        <v>28</v>
      </c>
      <c r="P455" s="34" t="s">
        <v>189</v>
      </c>
      <c r="Q455" s="34" t="s">
        <v>212</v>
      </c>
      <c r="R455" s="34">
        <v>52001</v>
      </c>
      <c r="S455" s="36">
        <v>42044</v>
      </c>
      <c r="T455" s="36">
        <v>42046</v>
      </c>
      <c r="U455" s="61">
        <v>-6.9308199999999998</v>
      </c>
      <c r="V455" s="34">
        <v>1</v>
      </c>
      <c r="W455" s="34">
        <v>7.21</v>
      </c>
      <c r="X455" s="34">
        <v>90405</v>
      </c>
      <c r="Y455" s="34" t="s">
        <v>3216</v>
      </c>
      <c r="Z455" s="34">
        <v>55.136569711497657</v>
      </c>
    </row>
    <row r="456" spans="1:26" customFormat="1" x14ac:dyDescent="0.2">
      <c r="A456" s="34">
        <v>1671</v>
      </c>
      <c r="B456" s="34" t="s">
        <v>1042</v>
      </c>
      <c r="C456" s="34" t="s">
        <v>23</v>
      </c>
      <c r="D456" s="34">
        <v>0.1</v>
      </c>
      <c r="E456" s="34">
        <v>4.13</v>
      </c>
      <c r="F456" s="34">
        <v>0.99</v>
      </c>
      <c r="G456" s="34" t="s">
        <v>14</v>
      </c>
      <c r="H456" s="34" t="s">
        <v>3</v>
      </c>
      <c r="I456" s="34" t="s">
        <v>24</v>
      </c>
      <c r="J456" s="34" t="s">
        <v>128</v>
      </c>
      <c r="K456" s="34" t="s">
        <v>49</v>
      </c>
      <c r="L456" s="34" t="s">
        <v>302</v>
      </c>
      <c r="M456" s="34">
        <v>0.39</v>
      </c>
      <c r="N456" s="34" t="s">
        <v>8</v>
      </c>
      <c r="O456" s="34" t="s">
        <v>9</v>
      </c>
      <c r="P456" s="34" t="s">
        <v>218</v>
      </c>
      <c r="Q456" s="34" t="s">
        <v>1043</v>
      </c>
      <c r="R456" s="34">
        <v>22015</v>
      </c>
      <c r="S456" s="36">
        <v>42044</v>
      </c>
      <c r="T456" s="36">
        <v>42048</v>
      </c>
      <c r="U456" s="61">
        <v>-40.53</v>
      </c>
      <c r="V456" s="34">
        <v>13</v>
      </c>
      <c r="W456" s="34">
        <v>52.16</v>
      </c>
      <c r="X456" s="34">
        <v>86724</v>
      </c>
      <c r="Y456" s="34" t="s">
        <v>3215</v>
      </c>
      <c r="Z456" s="34">
        <v>-35.421023403938605</v>
      </c>
    </row>
    <row r="457" spans="1:26" customFormat="1" x14ac:dyDescent="0.2">
      <c r="A457" s="34">
        <v>1574</v>
      </c>
      <c r="B457" s="34" t="s">
        <v>1044</v>
      </c>
      <c r="C457" s="34" t="s">
        <v>92</v>
      </c>
      <c r="D457" s="34">
        <v>7.0000000000000007E-2</v>
      </c>
      <c r="E457" s="34">
        <v>20.95</v>
      </c>
      <c r="F457" s="34">
        <v>5.99</v>
      </c>
      <c r="G457" s="34" t="s">
        <v>14</v>
      </c>
      <c r="H457" s="34" t="s">
        <v>15</v>
      </c>
      <c r="I457" s="34" t="s">
        <v>16</v>
      </c>
      <c r="J457" s="34" t="s">
        <v>17</v>
      </c>
      <c r="K457" s="34" t="s">
        <v>49</v>
      </c>
      <c r="L457" s="34" t="s">
        <v>229</v>
      </c>
      <c r="M457" s="34">
        <v>0.65</v>
      </c>
      <c r="N457" s="34" t="s">
        <v>8</v>
      </c>
      <c r="O457" s="34" t="s">
        <v>9</v>
      </c>
      <c r="P457" s="34" t="s">
        <v>73</v>
      </c>
      <c r="Q457" s="34" t="s">
        <v>1045</v>
      </c>
      <c r="R457" s="34">
        <v>28314</v>
      </c>
      <c r="S457" s="36">
        <v>42044</v>
      </c>
      <c r="T457" s="36">
        <v>42045</v>
      </c>
      <c r="U457" s="61">
        <v>27.234000000000002</v>
      </c>
      <c r="V457" s="34">
        <v>19</v>
      </c>
      <c r="W457" s="34">
        <v>391.4</v>
      </c>
      <c r="X457" s="34">
        <v>86966</v>
      </c>
      <c r="Y457" s="34" t="s">
        <v>3215</v>
      </c>
      <c r="Z457" s="34">
        <v>373.89641621417667</v>
      </c>
    </row>
    <row r="458" spans="1:26" customFormat="1" x14ac:dyDescent="0.2">
      <c r="A458" s="34">
        <v>2619</v>
      </c>
      <c r="B458" s="34" t="s">
        <v>1046</v>
      </c>
      <c r="C458" s="34" t="s">
        <v>46</v>
      </c>
      <c r="D458" s="34">
        <v>0.1</v>
      </c>
      <c r="E458" s="34">
        <v>30.98</v>
      </c>
      <c r="F458" s="34">
        <v>8.99</v>
      </c>
      <c r="G458" s="34" t="s">
        <v>14</v>
      </c>
      <c r="H458" s="34" t="s">
        <v>70</v>
      </c>
      <c r="I458" s="34" t="s">
        <v>24</v>
      </c>
      <c r="J458" s="34" t="s">
        <v>25</v>
      </c>
      <c r="K458" s="34" t="s">
        <v>18</v>
      </c>
      <c r="L458" s="34" t="s">
        <v>315</v>
      </c>
      <c r="M458" s="34">
        <v>0.57999999999999996</v>
      </c>
      <c r="N458" s="34" t="s">
        <v>8</v>
      </c>
      <c r="O458" s="34" t="s">
        <v>28</v>
      </c>
      <c r="P458" s="34" t="s">
        <v>1047</v>
      </c>
      <c r="Q458" s="34" t="s">
        <v>1048</v>
      </c>
      <c r="R458" s="34">
        <v>57103</v>
      </c>
      <c r="S458" s="36">
        <v>42044</v>
      </c>
      <c r="T458" s="36">
        <v>42046</v>
      </c>
      <c r="U458" s="61">
        <v>-20.222799999999999</v>
      </c>
      <c r="V458" s="34">
        <v>4</v>
      </c>
      <c r="W458" s="34">
        <v>119.37</v>
      </c>
      <c r="X458" s="34">
        <v>88015</v>
      </c>
      <c r="Y458" s="34" t="s">
        <v>3216</v>
      </c>
      <c r="Z458" s="34">
        <v>578.83701505759268</v>
      </c>
    </row>
    <row r="459" spans="1:26" customFormat="1" x14ac:dyDescent="0.2">
      <c r="A459" s="34">
        <v>491</v>
      </c>
      <c r="B459" s="34" t="s">
        <v>1049</v>
      </c>
      <c r="C459" s="34" t="s">
        <v>1</v>
      </c>
      <c r="D459" s="34">
        <v>0.01</v>
      </c>
      <c r="E459" s="34">
        <v>4.9800000000000004</v>
      </c>
      <c r="F459" s="34">
        <v>6.07</v>
      </c>
      <c r="G459" s="34" t="s">
        <v>14</v>
      </c>
      <c r="H459" s="34" t="s">
        <v>15</v>
      </c>
      <c r="I459" s="34" t="s">
        <v>24</v>
      </c>
      <c r="J459" s="34" t="s">
        <v>64</v>
      </c>
      <c r="K459" s="34" t="s">
        <v>49</v>
      </c>
      <c r="L459" s="34" t="s">
        <v>763</v>
      </c>
      <c r="M459" s="34">
        <v>0.36</v>
      </c>
      <c r="N459" s="34" t="s">
        <v>8</v>
      </c>
      <c r="O459" s="34" t="s">
        <v>87</v>
      </c>
      <c r="P459" s="34" t="s">
        <v>88</v>
      </c>
      <c r="Q459" s="34" t="s">
        <v>89</v>
      </c>
      <c r="R459" s="34">
        <v>10154</v>
      </c>
      <c r="S459" s="36">
        <v>42045</v>
      </c>
      <c r="T459" s="36">
        <v>42046</v>
      </c>
      <c r="U459" s="61">
        <v>-69.069999999999993</v>
      </c>
      <c r="V459" s="34">
        <v>41</v>
      </c>
      <c r="W459" s="34">
        <v>217</v>
      </c>
      <c r="X459" s="34">
        <v>10464</v>
      </c>
      <c r="Y459" s="34" t="s">
        <v>3218</v>
      </c>
      <c r="Z459" s="34">
        <v>303.30809437970032</v>
      </c>
    </row>
    <row r="460" spans="1:26" customFormat="1" x14ac:dyDescent="0.2">
      <c r="A460" s="34">
        <v>494</v>
      </c>
      <c r="B460" s="34" t="s">
        <v>1050</v>
      </c>
      <c r="C460" s="34" t="s">
        <v>1</v>
      </c>
      <c r="D460" s="34">
        <v>0.01</v>
      </c>
      <c r="E460" s="34">
        <v>4.9800000000000004</v>
      </c>
      <c r="F460" s="34">
        <v>6.07</v>
      </c>
      <c r="G460" s="34" t="s">
        <v>14</v>
      </c>
      <c r="H460" s="34" t="s">
        <v>15</v>
      </c>
      <c r="I460" s="34" t="s">
        <v>24</v>
      </c>
      <c r="J460" s="34" t="s">
        <v>64</v>
      </c>
      <c r="K460" s="34" t="s">
        <v>49</v>
      </c>
      <c r="L460" s="34" t="s">
        <v>763</v>
      </c>
      <c r="M460" s="34">
        <v>0.36</v>
      </c>
      <c r="N460" s="34" t="s">
        <v>8</v>
      </c>
      <c r="O460" s="34" t="s">
        <v>35</v>
      </c>
      <c r="P460" s="34" t="s">
        <v>42</v>
      </c>
      <c r="Q460" s="34" t="s">
        <v>118</v>
      </c>
      <c r="R460" s="34">
        <v>98115</v>
      </c>
      <c r="S460" s="36">
        <v>42045</v>
      </c>
      <c r="T460" s="36">
        <v>42046</v>
      </c>
      <c r="U460" s="61">
        <v>-35.916400000000003</v>
      </c>
      <c r="V460" s="34">
        <v>10</v>
      </c>
      <c r="W460" s="34">
        <v>52.93</v>
      </c>
      <c r="X460" s="34">
        <v>88907</v>
      </c>
      <c r="Y460" s="34" t="s">
        <v>3217</v>
      </c>
      <c r="Z460" s="34">
        <v>337.25823356927629</v>
      </c>
    </row>
    <row r="461" spans="1:26" customFormat="1" x14ac:dyDescent="0.2">
      <c r="A461" s="34">
        <v>1267</v>
      </c>
      <c r="B461" s="34" t="s">
        <v>1051</v>
      </c>
      <c r="C461" s="34" t="s">
        <v>1</v>
      </c>
      <c r="D461" s="34">
        <v>0.01</v>
      </c>
      <c r="E461" s="34">
        <v>13.99</v>
      </c>
      <c r="F461" s="34">
        <v>7.51</v>
      </c>
      <c r="G461" s="34" t="s">
        <v>14</v>
      </c>
      <c r="H461" s="34" t="s">
        <v>70</v>
      </c>
      <c r="I461" s="34" t="s">
        <v>16</v>
      </c>
      <c r="J461" s="34" t="s">
        <v>32</v>
      </c>
      <c r="K461" s="34" t="s">
        <v>120</v>
      </c>
      <c r="L461" s="34" t="s">
        <v>1052</v>
      </c>
      <c r="M461" s="34">
        <v>0.39</v>
      </c>
      <c r="N461" s="34" t="s">
        <v>8</v>
      </c>
      <c r="O461" s="34" t="s">
        <v>9</v>
      </c>
      <c r="P461" s="34" t="s">
        <v>99</v>
      </c>
      <c r="Q461" s="34" t="s">
        <v>1053</v>
      </c>
      <c r="R461" s="34">
        <v>33433</v>
      </c>
      <c r="S461" s="36">
        <v>42045</v>
      </c>
      <c r="T461" s="36">
        <v>42046</v>
      </c>
      <c r="U461" s="61">
        <v>533.74199999999996</v>
      </c>
      <c r="V461" s="34">
        <v>2</v>
      </c>
      <c r="W461" s="34">
        <v>29.85</v>
      </c>
      <c r="X461" s="34">
        <v>89514</v>
      </c>
      <c r="Y461" s="34" t="s">
        <v>3215</v>
      </c>
      <c r="Z461" s="34">
        <v>1042.5049137309484</v>
      </c>
    </row>
    <row r="462" spans="1:26" customFormat="1" x14ac:dyDescent="0.2">
      <c r="A462" s="34">
        <v>1361</v>
      </c>
      <c r="B462" s="34" t="s">
        <v>755</v>
      </c>
      <c r="C462" s="34" t="s">
        <v>1</v>
      </c>
      <c r="D462" s="34">
        <v>0.01</v>
      </c>
      <c r="E462" s="34">
        <v>6.48</v>
      </c>
      <c r="F462" s="34">
        <v>6.22</v>
      </c>
      <c r="G462" s="34" t="s">
        <v>63</v>
      </c>
      <c r="H462" s="34" t="s">
        <v>15</v>
      </c>
      <c r="I462" s="34" t="s">
        <v>24</v>
      </c>
      <c r="J462" s="34" t="s">
        <v>64</v>
      </c>
      <c r="K462" s="34" t="s">
        <v>49</v>
      </c>
      <c r="L462" s="34" t="s">
        <v>1054</v>
      </c>
      <c r="M462" s="34">
        <v>0.37</v>
      </c>
      <c r="N462" s="34" t="s">
        <v>8</v>
      </c>
      <c r="O462" s="34" t="s">
        <v>28</v>
      </c>
      <c r="P462" s="34" t="s">
        <v>265</v>
      </c>
      <c r="Q462" s="34" t="s">
        <v>756</v>
      </c>
      <c r="R462" s="34">
        <v>48101</v>
      </c>
      <c r="S462" s="36">
        <v>42045</v>
      </c>
      <c r="T462" s="36">
        <v>42046</v>
      </c>
      <c r="U462" s="61">
        <v>-15.6312</v>
      </c>
      <c r="V462" s="34">
        <v>9</v>
      </c>
      <c r="W462" s="34">
        <v>69.459999999999994</v>
      </c>
      <c r="X462" s="34">
        <v>89596</v>
      </c>
      <c r="Y462" s="34" t="s">
        <v>3216</v>
      </c>
      <c r="Z462" s="34">
        <v>292.97241815869654</v>
      </c>
    </row>
    <row r="463" spans="1:26" customFormat="1" x14ac:dyDescent="0.2">
      <c r="A463" s="34">
        <v>1361</v>
      </c>
      <c r="B463" s="34" t="s">
        <v>755</v>
      </c>
      <c r="C463" s="34" t="s">
        <v>1</v>
      </c>
      <c r="D463" s="34">
        <v>0.03</v>
      </c>
      <c r="E463" s="34">
        <v>85.99</v>
      </c>
      <c r="F463" s="34">
        <v>3.3</v>
      </c>
      <c r="G463" s="34" t="s">
        <v>14</v>
      </c>
      <c r="H463" s="34" t="s">
        <v>15</v>
      </c>
      <c r="I463" s="34" t="s">
        <v>16</v>
      </c>
      <c r="J463" s="34" t="s">
        <v>111</v>
      </c>
      <c r="K463" s="34" t="s">
        <v>18</v>
      </c>
      <c r="L463" s="34" t="s">
        <v>490</v>
      </c>
      <c r="M463" s="34">
        <v>0.37</v>
      </c>
      <c r="N463" s="34" t="s">
        <v>8</v>
      </c>
      <c r="O463" s="34" t="s">
        <v>28</v>
      </c>
      <c r="P463" s="34" t="s">
        <v>265</v>
      </c>
      <c r="Q463" s="34" t="s">
        <v>756</v>
      </c>
      <c r="R463" s="34">
        <v>48101</v>
      </c>
      <c r="S463" s="36">
        <v>42045</v>
      </c>
      <c r="T463" s="36">
        <v>42047</v>
      </c>
      <c r="U463" s="61">
        <v>790.54679999999996</v>
      </c>
      <c r="V463" s="34">
        <v>16</v>
      </c>
      <c r="W463" s="34">
        <v>1145.72</v>
      </c>
      <c r="X463" s="34">
        <v>89596</v>
      </c>
      <c r="Y463" s="34" t="s">
        <v>3216</v>
      </c>
      <c r="Z463" s="34">
        <v>1355.9304388547312</v>
      </c>
    </row>
    <row r="464" spans="1:26" customFormat="1" x14ac:dyDescent="0.2">
      <c r="A464" s="34">
        <v>2204</v>
      </c>
      <c r="B464" s="34" t="s">
        <v>938</v>
      </c>
      <c r="C464" s="34" t="s">
        <v>1</v>
      </c>
      <c r="D464" s="34">
        <v>0.04</v>
      </c>
      <c r="E464" s="34">
        <v>296.18</v>
      </c>
      <c r="F464" s="34">
        <v>154.12</v>
      </c>
      <c r="G464" s="34" t="s">
        <v>2</v>
      </c>
      <c r="H464" s="34" t="s">
        <v>15</v>
      </c>
      <c r="I464" s="34" t="s">
        <v>4</v>
      </c>
      <c r="J464" s="34" t="s">
        <v>5</v>
      </c>
      <c r="K464" s="34" t="s">
        <v>6</v>
      </c>
      <c r="L464" s="34" t="s">
        <v>1055</v>
      </c>
      <c r="M464" s="34">
        <v>0.76</v>
      </c>
      <c r="N464" s="34" t="s">
        <v>8</v>
      </c>
      <c r="O464" s="34" t="s">
        <v>28</v>
      </c>
      <c r="P464" s="34" t="s">
        <v>60</v>
      </c>
      <c r="Q464" s="34" t="s">
        <v>939</v>
      </c>
      <c r="R464" s="34">
        <v>55337</v>
      </c>
      <c r="S464" s="36">
        <v>42045</v>
      </c>
      <c r="T464" s="36">
        <v>42046</v>
      </c>
      <c r="U464" s="61">
        <v>-87.998040000000003</v>
      </c>
      <c r="V464" s="34">
        <v>20</v>
      </c>
      <c r="W464" s="34">
        <v>5768.12</v>
      </c>
      <c r="X464" s="34">
        <v>86053</v>
      </c>
      <c r="Y464" s="34" t="s">
        <v>3216</v>
      </c>
      <c r="Z464" s="34">
        <v>5797.3918340030614</v>
      </c>
    </row>
    <row r="465" spans="1:26" customFormat="1" x14ac:dyDescent="0.2">
      <c r="A465" s="34">
        <v>1526</v>
      </c>
      <c r="B465" s="34" t="s">
        <v>1056</v>
      </c>
      <c r="C465" s="34" t="s">
        <v>13</v>
      </c>
      <c r="D465" s="34">
        <v>0.04</v>
      </c>
      <c r="E465" s="34">
        <v>11.34</v>
      </c>
      <c r="F465" s="34">
        <v>5.01</v>
      </c>
      <c r="G465" s="34" t="s">
        <v>14</v>
      </c>
      <c r="H465" s="34" t="s">
        <v>47</v>
      </c>
      <c r="I465" s="34" t="s">
        <v>24</v>
      </c>
      <c r="J465" s="34" t="s">
        <v>64</v>
      </c>
      <c r="K465" s="34" t="s">
        <v>49</v>
      </c>
      <c r="L465" s="34" t="s">
        <v>391</v>
      </c>
      <c r="M465" s="34">
        <v>0.36</v>
      </c>
      <c r="N465" s="34" t="s">
        <v>8</v>
      </c>
      <c r="O465" s="34" t="s">
        <v>9</v>
      </c>
      <c r="P465" s="34" t="s">
        <v>140</v>
      </c>
      <c r="Q465" s="34" t="s">
        <v>1057</v>
      </c>
      <c r="R465" s="34">
        <v>35211</v>
      </c>
      <c r="S465" s="36">
        <v>42045</v>
      </c>
      <c r="T465" s="36">
        <v>42046</v>
      </c>
      <c r="U465" s="61">
        <v>-189.22399999999999</v>
      </c>
      <c r="V465" s="34">
        <v>10</v>
      </c>
      <c r="W465" s="34">
        <v>115.53</v>
      </c>
      <c r="X465" s="34">
        <v>86812</v>
      </c>
      <c r="Y465" s="34" t="s">
        <v>3215</v>
      </c>
      <c r="Z465" s="34">
        <v>-82.053394841209524</v>
      </c>
    </row>
    <row r="466" spans="1:26" customFormat="1" x14ac:dyDescent="0.2">
      <c r="A466" s="34">
        <v>1338</v>
      </c>
      <c r="B466" s="34" t="s">
        <v>1058</v>
      </c>
      <c r="C466" s="34" t="s">
        <v>23</v>
      </c>
      <c r="D466" s="34">
        <v>0.02</v>
      </c>
      <c r="E466" s="34">
        <v>55.99</v>
      </c>
      <c r="F466" s="34">
        <v>3.3</v>
      </c>
      <c r="G466" s="34" t="s">
        <v>14</v>
      </c>
      <c r="H466" s="34" t="s">
        <v>47</v>
      </c>
      <c r="I466" s="34" t="s">
        <v>16</v>
      </c>
      <c r="J466" s="34" t="s">
        <v>111</v>
      </c>
      <c r="K466" s="34" t="s">
        <v>18</v>
      </c>
      <c r="L466" s="34" t="s">
        <v>1059</v>
      </c>
      <c r="M466" s="34">
        <v>0.59</v>
      </c>
      <c r="N466" s="34" t="s">
        <v>8</v>
      </c>
      <c r="O466" s="34" t="s">
        <v>28</v>
      </c>
      <c r="P466" s="34" t="s">
        <v>79</v>
      </c>
      <c r="Q466" s="34" t="s">
        <v>509</v>
      </c>
      <c r="R466" s="34">
        <v>60623</v>
      </c>
      <c r="S466" s="36">
        <v>42045</v>
      </c>
      <c r="T466" s="36">
        <v>42045</v>
      </c>
      <c r="U466" s="61">
        <v>525.20039999999995</v>
      </c>
      <c r="V466" s="34">
        <v>16</v>
      </c>
      <c r="W466" s="34">
        <v>761.16</v>
      </c>
      <c r="X466" s="34">
        <v>91244</v>
      </c>
      <c r="Y466" s="34" t="s">
        <v>3216</v>
      </c>
      <c r="Z466" s="34">
        <v>1028.8144304415955</v>
      </c>
    </row>
    <row r="467" spans="1:26" customFormat="1" x14ac:dyDescent="0.2">
      <c r="A467" s="34">
        <v>1340</v>
      </c>
      <c r="B467" s="34" t="s">
        <v>1060</v>
      </c>
      <c r="C467" s="34" t="s">
        <v>23</v>
      </c>
      <c r="D467" s="34">
        <v>0</v>
      </c>
      <c r="E467" s="34">
        <v>22.38</v>
      </c>
      <c r="F467" s="34">
        <v>15.1</v>
      </c>
      <c r="G467" s="34" t="s">
        <v>63</v>
      </c>
      <c r="H467" s="34" t="s">
        <v>47</v>
      </c>
      <c r="I467" s="34" t="s">
        <v>24</v>
      </c>
      <c r="J467" s="34" t="s">
        <v>48</v>
      </c>
      <c r="K467" s="34" t="s">
        <v>49</v>
      </c>
      <c r="L467" s="34" t="s">
        <v>1061</v>
      </c>
      <c r="M467" s="34">
        <v>0.38</v>
      </c>
      <c r="N467" s="34" t="s">
        <v>8</v>
      </c>
      <c r="O467" s="34" t="s">
        <v>87</v>
      </c>
      <c r="P467" s="34" t="s">
        <v>88</v>
      </c>
      <c r="Q467" s="34" t="s">
        <v>89</v>
      </c>
      <c r="R467" s="34">
        <v>10170</v>
      </c>
      <c r="S467" s="36">
        <v>42045</v>
      </c>
      <c r="T467" s="36">
        <v>42052</v>
      </c>
      <c r="U467" s="61">
        <v>-52.646999999999998</v>
      </c>
      <c r="V467" s="34">
        <v>29</v>
      </c>
      <c r="W467" s="34">
        <v>682.68</v>
      </c>
      <c r="X467" s="34">
        <v>21636</v>
      </c>
      <c r="Y467" s="34" t="s">
        <v>3218</v>
      </c>
      <c r="Z467" s="34">
        <v>414.3743501785226</v>
      </c>
    </row>
    <row r="468" spans="1:26" customFormat="1" x14ac:dyDescent="0.2">
      <c r="A468" s="34">
        <v>1340</v>
      </c>
      <c r="B468" s="34" t="s">
        <v>1060</v>
      </c>
      <c r="C468" s="34" t="s">
        <v>23</v>
      </c>
      <c r="D468" s="34">
        <v>7.0000000000000007E-2</v>
      </c>
      <c r="E468" s="34">
        <v>5.98</v>
      </c>
      <c r="F468" s="34">
        <v>4.6900000000000004</v>
      </c>
      <c r="G468" s="34" t="s">
        <v>14</v>
      </c>
      <c r="H468" s="34" t="s">
        <v>47</v>
      </c>
      <c r="I468" s="34" t="s">
        <v>24</v>
      </c>
      <c r="J468" s="34" t="s">
        <v>54</v>
      </c>
      <c r="K468" s="34" t="s">
        <v>49</v>
      </c>
      <c r="L468" s="34" t="s">
        <v>205</v>
      </c>
      <c r="M468" s="34">
        <v>0.68</v>
      </c>
      <c r="N468" s="34" t="s">
        <v>8</v>
      </c>
      <c r="O468" s="34" t="s">
        <v>87</v>
      </c>
      <c r="P468" s="34" t="s">
        <v>88</v>
      </c>
      <c r="Q468" s="34" t="s">
        <v>89</v>
      </c>
      <c r="R468" s="34">
        <v>10170</v>
      </c>
      <c r="S468" s="36">
        <v>42045</v>
      </c>
      <c r="T468" s="36">
        <v>42050</v>
      </c>
      <c r="U468" s="61">
        <v>-24.44</v>
      </c>
      <c r="V468" s="34">
        <v>11</v>
      </c>
      <c r="W468" s="34">
        <v>73.44</v>
      </c>
      <c r="X468" s="34">
        <v>21636</v>
      </c>
      <c r="Y468" s="34" t="s">
        <v>3218</v>
      </c>
      <c r="Z468" s="34">
        <v>389.46170313232915</v>
      </c>
    </row>
    <row r="469" spans="1:26" customFormat="1" x14ac:dyDescent="0.2">
      <c r="A469" s="34">
        <v>1340</v>
      </c>
      <c r="B469" s="34" t="s">
        <v>1060</v>
      </c>
      <c r="C469" s="34" t="s">
        <v>23</v>
      </c>
      <c r="D469" s="34">
        <v>0.02</v>
      </c>
      <c r="E469" s="34">
        <v>55.99</v>
      </c>
      <c r="F469" s="34">
        <v>3.3</v>
      </c>
      <c r="G469" s="34" t="s">
        <v>14</v>
      </c>
      <c r="H469" s="34" t="s">
        <v>47</v>
      </c>
      <c r="I469" s="34" t="s">
        <v>16</v>
      </c>
      <c r="J469" s="34" t="s">
        <v>111</v>
      </c>
      <c r="K469" s="34" t="s">
        <v>18</v>
      </c>
      <c r="L469" s="34" t="s">
        <v>1059</v>
      </c>
      <c r="M469" s="34">
        <v>0.59</v>
      </c>
      <c r="N469" s="34" t="s">
        <v>8</v>
      </c>
      <c r="O469" s="34" t="s">
        <v>87</v>
      </c>
      <c r="P469" s="34" t="s">
        <v>88</v>
      </c>
      <c r="Q469" s="34" t="s">
        <v>89</v>
      </c>
      <c r="R469" s="34">
        <v>10170</v>
      </c>
      <c r="S469" s="36">
        <v>42045</v>
      </c>
      <c r="T469" s="36">
        <v>42045</v>
      </c>
      <c r="U469" s="61">
        <v>366.50700000000001</v>
      </c>
      <c r="V469" s="34">
        <v>63</v>
      </c>
      <c r="W469" s="34">
        <v>2997.07</v>
      </c>
      <c r="X469" s="34">
        <v>21636</v>
      </c>
      <c r="Y469" s="34" t="s">
        <v>3218</v>
      </c>
      <c r="Z469" s="34">
        <v>866.30830686928209</v>
      </c>
    </row>
    <row r="470" spans="1:26" customFormat="1" x14ac:dyDescent="0.2">
      <c r="A470" s="34">
        <v>1341</v>
      </c>
      <c r="B470" s="34" t="s">
        <v>1062</v>
      </c>
      <c r="C470" s="34" t="s">
        <v>23</v>
      </c>
      <c r="D470" s="34">
        <v>7.0000000000000007E-2</v>
      </c>
      <c r="E470" s="34">
        <v>5.98</v>
      </c>
      <c r="F470" s="34">
        <v>4.6900000000000004</v>
      </c>
      <c r="G470" s="34" t="s">
        <v>14</v>
      </c>
      <c r="H470" s="34" t="s">
        <v>47</v>
      </c>
      <c r="I470" s="34" t="s">
        <v>24</v>
      </c>
      <c r="J470" s="34" t="s">
        <v>54</v>
      </c>
      <c r="K470" s="34" t="s">
        <v>49</v>
      </c>
      <c r="L470" s="34" t="s">
        <v>205</v>
      </c>
      <c r="M470" s="34">
        <v>0.68</v>
      </c>
      <c r="N470" s="34" t="s">
        <v>8</v>
      </c>
      <c r="O470" s="34" t="s">
        <v>87</v>
      </c>
      <c r="P470" s="34" t="s">
        <v>296</v>
      </c>
      <c r="Q470" s="34" t="s">
        <v>1063</v>
      </c>
      <c r="R470" s="34">
        <v>17201</v>
      </c>
      <c r="S470" s="36">
        <v>42045</v>
      </c>
      <c r="T470" s="36">
        <v>42050</v>
      </c>
      <c r="U470" s="61">
        <v>-12.7088</v>
      </c>
      <c r="V470" s="34">
        <v>3</v>
      </c>
      <c r="W470" s="34">
        <v>20.03</v>
      </c>
      <c r="X470" s="34">
        <v>91244</v>
      </c>
      <c r="Y470" s="34" t="s">
        <v>3218</v>
      </c>
      <c r="Z470" s="34">
        <v>401.47475368674111</v>
      </c>
    </row>
    <row r="471" spans="1:26" customFormat="1" x14ac:dyDescent="0.2">
      <c r="A471" s="34">
        <v>3004</v>
      </c>
      <c r="B471" s="34" t="s">
        <v>1064</v>
      </c>
      <c r="C471" s="34" t="s">
        <v>23</v>
      </c>
      <c r="D471" s="34">
        <v>0.08</v>
      </c>
      <c r="E471" s="34">
        <v>6.48</v>
      </c>
      <c r="F471" s="34">
        <v>6.81</v>
      </c>
      <c r="G471" s="34" t="s">
        <v>14</v>
      </c>
      <c r="H471" s="34" t="s">
        <v>70</v>
      </c>
      <c r="I471" s="34" t="s">
        <v>24</v>
      </c>
      <c r="J471" s="34" t="s">
        <v>64</v>
      </c>
      <c r="K471" s="34" t="s">
        <v>49</v>
      </c>
      <c r="L471" s="34" t="s">
        <v>1065</v>
      </c>
      <c r="M471" s="34">
        <v>0.36</v>
      </c>
      <c r="N471" s="34" t="s">
        <v>8</v>
      </c>
      <c r="O471" s="34" t="s">
        <v>35</v>
      </c>
      <c r="P471" s="34" t="s">
        <v>66</v>
      </c>
      <c r="Q471" s="34" t="s">
        <v>76</v>
      </c>
      <c r="R471" s="34">
        <v>90049</v>
      </c>
      <c r="S471" s="36">
        <v>42045</v>
      </c>
      <c r="T471" s="36">
        <v>42050</v>
      </c>
      <c r="U471" s="61">
        <v>-94.59</v>
      </c>
      <c r="V471" s="34">
        <v>58</v>
      </c>
      <c r="W471" s="34">
        <v>382.33</v>
      </c>
      <c r="X471" s="34">
        <v>54949</v>
      </c>
      <c r="Y471" s="34" t="s">
        <v>3217</v>
      </c>
      <c r="Z471" s="34">
        <v>74.761955414852821</v>
      </c>
    </row>
    <row r="472" spans="1:26" customFormat="1" x14ac:dyDescent="0.2">
      <c r="A472" s="34">
        <v>3004</v>
      </c>
      <c r="B472" s="34" t="s">
        <v>1064</v>
      </c>
      <c r="C472" s="34" t="s">
        <v>23</v>
      </c>
      <c r="D472" s="34">
        <v>0.09</v>
      </c>
      <c r="E472" s="34">
        <v>20.98</v>
      </c>
      <c r="F472" s="34">
        <v>53.03</v>
      </c>
      <c r="G472" s="34" t="s">
        <v>2</v>
      </c>
      <c r="H472" s="34" t="s">
        <v>70</v>
      </c>
      <c r="I472" s="34" t="s">
        <v>24</v>
      </c>
      <c r="J472" s="34" t="s">
        <v>54</v>
      </c>
      <c r="K472" s="34" t="s">
        <v>33</v>
      </c>
      <c r="L472" s="34" t="s">
        <v>1066</v>
      </c>
      <c r="M472" s="34">
        <v>0.78</v>
      </c>
      <c r="N472" s="34" t="s">
        <v>8</v>
      </c>
      <c r="O472" s="34" t="s">
        <v>35</v>
      </c>
      <c r="P472" s="34" t="s">
        <v>66</v>
      </c>
      <c r="Q472" s="34" t="s">
        <v>76</v>
      </c>
      <c r="R472" s="34">
        <v>90049</v>
      </c>
      <c r="S472" s="36">
        <v>42045</v>
      </c>
      <c r="T472" s="36">
        <v>42052</v>
      </c>
      <c r="U472" s="61">
        <v>-293.74</v>
      </c>
      <c r="V472" s="34">
        <v>13</v>
      </c>
      <c r="W472" s="34">
        <v>356.61</v>
      </c>
      <c r="X472" s="34">
        <v>54949</v>
      </c>
      <c r="Y472" s="34" t="s">
        <v>3217</v>
      </c>
      <c r="Z472" s="34">
        <v>1732.6700299283359</v>
      </c>
    </row>
    <row r="473" spans="1:26" customFormat="1" x14ac:dyDescent="0.2">
      <c r="A473" s="34">
        <v>3006</v>
      </c>
      <c r="B473" s="34" t="s">
        <v>1067</v>
      </c>
      <c r="C473" s="34" t="s">
        <v>23</v>
      </c>
      <c r="D473" s="34">
        <v>0.08</v>
      </c>
      <c r="E473" s="34">
        <v>6.48</v>
      </c>
      <c r="F473" s="34">
        <v>6.81</v>
      </c>
      <c r="G473" s="34" t="s">
        <v>14</v>
      </c>
      <c r="H473" s="34" t="s">
        <v>70</v>
      </c>
      <c r="I473" s="34" t="s">
        <v>24</v>
      </c>
      <c r="J473" s="34" t="s">
        <v>64</v>
      </c>
      <c r="K473" s="34" t="s">
        <v>49</v>
      </c>
      <c r="L473" s="34" t="s">
        <v>1065</v>
      </c>
      <c r="M473" s="34">
        <v>0.36</v>
      </c>
      <c r="N473" s="34" t="s">
        <v>8</v>
      </c>
      <c r="O473" s="34" t="s">
        <v>35</v>
      </c>
      <c r="P473" s="34" t="s">
        <v>466</v>
      </c>
      <c r="Q473" s="34" t="s">
        <v>1068</v>
      </c>
      <c r="R473" s="34">
        <v>83402</v>
      </c>
      <c r="S473" s="36">
        <v>42045</v>
      </c>
      <c r="T473" s="36">
        <v>42050</v>
      </c>
      <c r="U473" s="61">
        <v>-49.186799999999998</v>
      </c>
      <c r="V473" s="34">
        <v>14</v>
      </c>
      <c r="W473" s="34">
        <v>92.29</v>
      </c>
      <c r="X473" s="34">
        <v>91388</v>
      </c>
      <c r="Y473" s="34" t="s">
        <v>3217</v>
      </c>
      <c r="Z473" s="34">
        <v>121.25600009332376</v>
      </c>
    </row>
    <row r="474" spans="1:26" customFormat="1" x14ac:dyDescent="0.2">
      <c r="A474" s="34">
        <v>3006</v>
      </c>
      <c r="B474" s="34" t="s">
        <v>1067</v>
      </c>
      <c r="C474" s="34" t="s">
        <v>23</v>
      </c>
      <c r="D474" s="34">
        <v>0.09</v>
      </c>
      <c r="E474" s="34">
        <v>20.98</v>
      </c>
      <c r="F474" s="34">
        <v>53.03</v>
      </c>
      <c r="G474" s="34" t="s">
        <v>2</v>
      </c>
      <c r="H474" s="34" t="s">
        <v>70</v>
      </c>
      <c r="I474" s="34" t="s">
        <v>24</v>
      </c>
      <c r="J474" s="34" t="s">
        <v>54</v>
      </c>
      <c r="K474" s="34" t="s">
        <v>33</v>
      </c>
      <c r="L474" s="34" t="s">
        <v>1066</v>
      </c>
      <c r="M474" s="34">
        <v>0.78</v>
      </c>
      <c r="N474" s="34" t="s">
        <v>8</v>
      </c>
      <c r="O474" s="34" t="s">
        <v>35</v>
      </c>
      <c r="P474" s="34" t="s">
        <v>466</v>
      </c>
      <c r="Q474" s="34" t="s">
        <v>1068</v>
      </c>
      <c r="R474" s="34">
        <v>83402</v>
      </c>
      <c r="S474" s="36">
        <v>42045</v>
      </c>
      <c r="T474" s="36">
        <v>42052</v>
      </c>
      <c r="U474" s="61">
        <v>-152.7448</v>
      </c>
      <c r="V474" s="34">
        <v>3</v>
      </c>
      <c r="W474" s="34">
        <v>82.29</v>
      </c>
      <c r="X474" s="34">
        <v>91388</v>
      </c>
      <c r="Y474" s="34" t="s">
        <v>3217</v>
      </c>
      <c r="Z474" s="34">
        <v>1877.0527414607816</v>
      </c>
    </row>
    <row r="475" spans="1:26" customFormat="1" x14ac:dyDescent="0.2">
      <c r="A475" s="34">
        <v>1132</v>
      </c>
      <c r="B475" s="34" t="s">
        <v>1069</v>
      </c>
      <c r="C475" s="34" t="s">
        <v>92</v>
      </c>
      <c r="D475" s="34">
        <v>0.06</v>
      </c>
      <c r="E475" s="34">
        <v>6.37</v>
      </c>
      <c r="F475" s="34">
        <v>5.19</v>
      </c>
      <c r="G475" s="34" t="s">
        <v>14</v>
      </c>
      <c r="H475" s="34" t="s">
        <v>70</v>
      </c>
      <c r="I475" s="34" t="s">
        <v>24</v>
      </c>
      <c r="J475" s="34" t="s">
        <v>48</v>
      </c>
      <c r="K475" s="34" t="s">
        <v>49</v>
      </c>
      <c r="L475" s="34" t="s">
        <v>883</v>
      </c>
      <c r="M475" s="34">
        <v>0.38</v>
      </c>
      <c r="N475" s="34" t="s">
        <v>8</v>
      </c>
      <c r="O475" s="34" t="s">
        <v>28</v>
      </c>
      <c r="P475" s="34" t="s">
        <v>163</v>
      </c>
      <c r="Q475" s="34" t="s">
        <v>1070</v>
      </c>
      <c r="R475" s="34">
        <v>76039</v>
      </c>
      <c r="S475" s="36">
        <v>42045</v>
      </c>
      <c r="T475" s="36">
        <v>42046</v>
      </c>
      <c r="U475" s="61">
        <v>-48.219499999999996</v>
      </c>
      <c r="V475" s="34">
        <v>6</v>
      </c>
      <c r="W475" s="34">
        <v>37.700000000000003</v>
      </c>
      <c r="X475" s="34">
        <v>88101</v>
      </c>
      <c r="Y475" s="34" t="s">
        <v>3216</v>
      </c>
      <c r="Z475" s="34">
        <v>39.961401422897808</v>
      </c>
    </row>
    <row r="476" spans="1:26" customFormat="1" x14ac:dyDescent="0.2">
      <c r="A476" s="34">
        <v>2145</v>
      </c>
      <c r="B476" s="34" t="s">
        <v>1071</v>
      </c>
      <c r="C476" s="34" t="s">
        <v>92</v>
      </c>
      <c r="D476" s="34">
        <v>0</v>
      </c>
      <c r="E476" s="34">
        <v>20.28</v>
      </c>
      <c r="F476" s="34">
        <v>14.39</v>
      </c>
      <c r="G476" s="34" t="s">
        <v>14</v>
      </c>
      <c r="H476" s="34" t="s">
        <v>70</v>
      </c>
      <c r="I476" s="34" t="s">
        <v>4</v>
      </c>
      <c r="J476" s="34" t="s">
        <v>102</v>
      </c>
      <c r="K476" s="34" t="s">
        <v>49</v>
      </c>
      <c r="L476" s="34" t="s">
        <v>686</v>
      </c>
      <c r="M476" s="34">
        <v>0.47</v>
      </c>
      <c r="N476" s="34" t="s">
        <v>8</v>
      </c>
      <c r="O476" s="34" t="s">
        <v>9</v>
      </c>
      <c r="P476" s="34" t="s">
        <v>99</v>
      </c>
      <c r="Q476" s="34" t="s">
        <v>1072</v>
      </c>
      <c r="R476" s="34">
        <v>33311</v>
      </c>
      <c r="S476" s="36">
        <v>42045</v>
      </c>
      <c r="T476" s="36">
        <v>42047</v>
      </c>
      <c r="U476" s="61">
        <v>15.678000000000001</v>
      </c>
      <c r="V476" s="34">
        <v>11</v>
      </c>
      <c r="W476" s="34">
        <v>237.83</v>
      </c>
      <c r="X476" s="34">
        <v>87072</v>
      </c>
      <c r="Y476" s="34" t="s">
        <v>3215</v>
      </c>
      <c r="Z476" s="34">
        <v>517.71541458013053</v>
      </c>
    </row>
    <row r="477" spans="1:26" customFormat="1" x14ac:dyDescent="0.2">
      <c r="A477" s="34">
        <v>1633</v>
      </c>
      <c r="B477" s="34" t="s">
        <v>1073</v>
      </c>
      <c r="C477" s="34" t="s">
        <v>46</v>
      </c>
      <c r="D477" s="34">
        <v>0.03</v>
      </c>
      <c r="E477" s="34">
        <v>5.98</v>
      </c>
      <c r="F477" s="34">
        <v>3.85</v>
      </c>
      <c r="G477" s="34" t="s">
        <v>14</v>
      </c>
      <c r="H477" s="34" t="s">
        <v>47</v>
      </c>
      <c r="I477" s="34" t="s">
        <v>16</v>
      </c>
      <c r="J477" s="34" t="s">
        <v>17</v>
      </c>
      <c r="K477" s="34" t="s">
        <v>18</v>
      </c>
      <c r="L477" s="34" t="s">
        <v>1074</v>
      </c>
      <c r="M477" s="34">
        <v>0.68</v>
      </c>
      <c r="N477" s="34" t="s">
        <v>8</v>
      </c>
      <c r="O477" s="34" t="s">
        <v>9</v>
      </c>
      <c r="P477" s="34" t="s">
        <v>10</v>
      </c>
      <c r="Q477" s="34" t="s">
        <v>1075</v>
      </c>
      <c r="R477" s="34">
        <v>38637</v>
      </c>
      <c r="S477" s="36">
        <v>42045</v>
      </c>
      <c r="T477" s="36">
        <v>42047</v>
      </c>
      <c r="U477" s="61">
        <v>-76.106800000000007</v>
      </c>
      <c r="V477" s="34">
        <v>6</v>
      </c>
      <c r="W477" s="34">
        <v>38.54</v>
      </c>
      <c r="X477" s="34">
        <v>90531</v>
      </c>
      <c r="Y477" s="34" t="s">
        <v>3215</v>
      </c>
      <c r="Z477" s="34">
        <v>461.03096490512797</v>
      </c>
    </row>
    <row r="478" spans="1:26" customFormat="1" x14ac:dyDescent="0.2">
      <c r="A478" s="34">
        <v>2302</v>
      </c>
      <c r="B478" s="34" t="s">
        <v>127</v>
      </c>
      <c r="C478" s="34" t="s">
        <v>1</v>
      </c>
      <c r="D478" s="34">
        <v>7.0000000000000007E-2</v>
      </c>
      <c r="E478" s="34">
        <v>270.98</v>
      </c>
      <c r="F478" s="34">
        <v>50</v>
      </c>
      <c r="G478" s="34" t="s">
        <v>2</v>
      </c>
      <c r="H478" s="34" t="s">
        <v>70</v>
      </c>
      <c r="I478" s="34" t="s">
        <v>4</v>
      </c>
      <c r="J478" s="34" t="s">
        <v>85</v>
      </c>
      <c r="K478" s="34" t="s">
        <v>33</v>
      </c>
      <c r="L478" s="34" t="s">
        <v>1076</v>
      </c>
      <c r="M478" s="34">
        <v>0.77</v>
      </c>
      <c r="N478" s="34" t="s">
        <v>8</v>
      </c>
      <c r="O478" s="34" t="s">
        <v>9</v>
      </c>
      <c r="P478" s="34" t="s">
        <v>99</v>
      </c>
      <c r="Q478" s="34" t="s">
        <v>130</v>
      </c>
      <c r="R478" s="34">
        <v>32404</v>
      </c>
      <c r="S478" s="36">
        <v>42046</v>
      </c>
      <c r="T478" s="36">
        <v>42048</v>
      </c>
      <c r="U478" s="61">
        <v>27.725999999999999</v>
      </c>
      <c r="V478" s="34">
        <v>9</v>
      </c>
      <c r="W478" s="34">
        <v>2439.37</v>
      </c>
      <c r="X478" s="34">
        <v>87695</v>
      </c>
      <c r="Y478" s="34" t="s">
        <v>3215</v>
      </c>
      <c r="Z478" s="34">
        <v>2976.5540047982254</v>
      </c>
    </row>
    <row r="479" spans="1:26" customFormat="1" x14ac:dyDescent="0.2">
      <c r="A479" s="34">
        <v>2303</v>
      </c>
      <c r="B479" s="34" t="s">
        <v>132</v>
      </c>
      <c r="C479" s="34" t="s">
        <v>1</v>
      </c>
      <c r="D479" s="34">
        <v>7.0000000000000007E-2</v>
      </c>
      <c r="E479" s="34">
        <v>270.98</v>
      </c>
      <c r="F479" s="34">
        <v>50</v>
      </c>
      <c r="G479" s="34" t="s">
        <v>2</v>
      </c>
      <c r="H479" s="34" t="s">
        <v>70</v>
      </c>
      <c r="I479" s="34" t="s">
        <v>4</v>
      </c>
      <c r="J479" s="34" t="s">
        <v>85</v>
      </c>
      <c r="K479" s="34" t="s">
        <v>33</v>
      </c>
      <c r="L479" s="34" t="s">
        <v>1076</v>
      </c>
      <c r="M479" s="34">
        <v>0.77</v>
      </c>
      <c r="N479" s="34" t="s">
        <v>8</v>
      </c>
      <c r="O479" s="34" t="s">
        <v>87</v>
      </c>
      <c r="P479" s="34" t="s">
        <v>88</v>
      </c>
      <c r="Q479" s="34" t="s">
        <v>89</v>
      </c>
      <c r="R479" s="34">
        <v>10011</v>
      </c>
      <c r="S479" s="36">
        <v>42046</v>
      </c>
      <c r="T479" s="36">
        <v>42048</v>
      </c>
      <c r="U479" s="61">
        <v>-96.05</v>
      </c>
      <c r="V479" s="34">
        <v>36</v>
      </c>
      <c r="W479" s="34">
        <v>9757.48</v>
      </c>
      <c r="X479" s="34">
        <v>47493</v>
      </c>
      <c r="Y479" s="34" t="s">
        <v>3218</v>
      </c>
      <c r="Z479" s="34">
        <v>2849.8041969846258</v>
      </c>
    </row>
    <row r="480" spans="1:26" customFormat="1" x14ac:dyDescent="0.2">
      <c r="A480" s="34">
        <v>1354</v>
      </c>
      <c r="B480" s="34" t="s">
        <v>1077</v>
      </c>
      <c r="C480" s="34" t="s">
        <v>13</v>
      </c>
      <c r="D480" s="34">
        <v>0.1</v>
      </c>
      <c r="E480" s="34">
        <v>4.13</v>
      </c>
      <c r="F480" s="34">
        <v>0.99</v>
      </c>
      <c r="G480" s="34" t="s">
        <v>14</v>
      </c>
      <c r="H480" s="34" t="s">
        <v>15</v>
      </c>
      <c r="I480" s="34" t="s">
        <v>24</v>
      </c>
      <c r="J480" s="34" t="s">
        <v>128</v>
      </c>
      <c r="K480" s="34" t="s">
        <v>49</v>
      </c>
      <c r="L480" s="34" t="s">
        <v>302</v>
      </c>
      <c r="M480" s="34">
        <v>0.39</v>
      </c>
      <c r="N480" s="34" t="s">
        <v>8</v>
      </c>
      <c r="O480" s="34" t="s">
        <v>28</v>
      </c>
      <c r="P480" s="34" t="s">
        <v>163</v>
      </c>
      <c r="Q480" s="34" t="s">
        <v>1078</v>
      </c>
      <c r="R480" s="34">
        <v>76086</v>
      </c>
      <c r="S480" s="36">
        <v>42046</v>
      </c>
      <c r="T480" s="36">
        <v>42046</v>
      </c>
      <c r="U480" s="61">
        <v>-1.0711999999999999</v>
      </c>
      <c r="V480" s="34">
        <v>2</v>
      </c>
      <c r="W480" s="34">
        <v>8.3000000000000007</v>
      </c>
      <c r="X480" s="34">
        <v>91209</v>
      </c>
      <c r="Y480" s="34" t="s">
        <v>3216</v>
      </c>
      <c r="Z480" s="34">
        <v>-97.170127379952703</v>
      </c>
    </row>
    <row r="481" spans="1:26" customFormat="1" x14ac:dyDescent="0.2">
      <c r="A481" s="34">
        <v>1354</v>
      </c>
      <c r="B481" s="34" t="s">
        <v>1077</v>
      </c>
      <c r="C481" s="34" t="s">
        <v>13</v>
      </c>
      <c r="D481" s="34">
        <v>0.04</v>
      </c>
      <c r="E481" s="34">
        <v>4.9800000000000004</v>
      </c>
      <c r="F481" s="34">
        <v>0.49</v>
      </c>
      <c r="G481" s="34" t="s">
        <v>14</v>
      </c>
      <c r="H481" s="34" t="s">
        <v>15</v>
      </c>
      <c r="I481" s="34" t="s">
        <v>24</v>
      </c>
      <c r="J481" s="34" t="s">
        <v>128</v>
      </c>
      <c r="K481" s="34" t="s">
        <v>49</v>
      </c>
      <c r="L481" s="34" t="s">
        <v>1079</v>
      </c>
      <c r="M481" s="34">
        <v>0.39</v>
      </c>
      <c r="N481" s="34" t="s">
        <v>8</v>
      </c>
      <c r="O481" s="34" t="s">
        <v>28</v>
      </c>
      <c r="P481" s="34" t="s">
        <v>163</v>
      </c>
      <c r="Q481" s="34" t="s">
        <v>1078</v>
      </c>
      <c r="R481" s="34">
        <v>76086</v>
      </c>
      <c r="S481" s="36">
        <v>42046</v>
      </c>
      <c r="T481" s="36">
        <v>42048</v>
      </c>
      <c r="U481" s="61">
        <v>4.4104000000000001</v>
      </c>
      <c r="V481" s="34">
        <v>2</v>
      </c>
      <c r="W481" s="34">
        <v>10.039999999999999</v>
      </c>
      <c r="X481" s="34">
        <v>91209</v>
      </c>
      <c r="Y481" s="34" t="s">
        <v>3216</v>
      </c>
      <c r="Z481" s="34">
        <v>-63.062966798593784</v>
      </c>
    </row>
    <row r="482" spans="1:26" customFormat="1" x14ac:dyDescent="0.2">
      <c r="A482" s="34">
        <v>2072</v>
      </c>
      <c r="B482" s="34" t="s">
        <v>896</v>
      </c>
      <c r="C482" s="34" t="s">
        <v>13</v>
      </c>
      <c r="D482" s="34">
        <v>0.09</v>
      </c>
      <c r="E482" s="34">
        <v>260.98</v>
      </c>
      <c r="F482" s="34">
        <v>41.91</v>
      </c>
      <c r="G482" s="34" t="s">
        <v>2</v>
      </c>
      <c r="H482" s="34" t="s">
        <v>70</v>
      </c>
      <c r="I482" s="34" t="s">
        <v>4</v>
      </c>
      <c r="J482" s="34" t="s">
        <v>93</v>
      </c>
      <c r="K482" s="34" t="s">
        <v>6</v>
      </c>
      <c r="L482" s="34" t="s">
        <v>411</v>
      </c>
      <c r="M482" s="34">
        <v>0.59</v>
      </c>
      <c r="N482" s="34" t="s">
        <v>8</v>
      </c>
      <c r="O482" s="34" t="s">
        <v>28</v>
      </c>
      <c r="P482" s="34" t="s">
        <v>265</v>
      </c>
      <c r="Q482" s="34" t="s">
        <v>898</v>
      </c>
      <c r="R482" s="34">
        <v>48505</v>
      </c>
      <c r="S482" s="36">
        <v>42046</v>
      </c>
      <c r="T482" s="36">
        <v>42048</v>
      </c>
      <c r="U482" s="61">
        <v>1307.2692</v>
      </c>
      <c r="V482" s="34">
        <v>14</v>
      </c>
      <c r="W482" s="34">
        <v>3377.06</v>
      </c>
      <c r="X482" s="34">
        <v>88556</v>
      </c>
      <c r="Y482" s="34" t="s">
        <v>3216</v>
      </c>
      <c r="Z482" s="34">
        <v>3576.5755390848826</v>
      </c>
    </row>
    <row r="483" spans="1:26" customFormat="1" x14ac:dyDescent="0.2">
      <c r="A483" s="34">
        <v>2072</v>
      </c>
      <c r="B483" s="34" t="s">
        <v>896</v>
      </c>
      <c r="C483" s="34" t="s">
        <v>13</v>
      </c>
      <c r="D483" s="34">
        <v>0.01</v>
      </c>
      <c r="E483" s="34">
        <v>10.52</v>
      </c>
      <c r="F483" s="34">
        <v>7.94</v>
      </c>
      <c r="G483" s="34" t="s">
        <v>14</v>
      </c>
      <c r="H483" s="34" t="s">
        <v>70</v>
      </c>
      <c r="I483" s="34" t="s">
        <v>4</v>
      </c>
      <c r="J483" s="34" t="s">
        <v>102</v>
      </c>
      <c r="K483" s="34" t="s">
        <v>18</v>
      </c>
      <c r="L483" s="34" t="s">
        <v>1080</v>
      </c>
      <c r="M483" s="34">
        <v>0.52</v>
      </c>
      <c r="N483" s="34" t="s">
        <v>8</v>
      </c>
      <c r="O483" s="34" t="s">
        <v>28</v>
      </c>
      <c r="P483" s="34" t="s">
        <v>265</v>
      </c>
      <c r="Q483" s="34" t="s">
        <v>898</v>
      </c>
      <c r="R483" s="34">
        <v>48505</v>
      </c>
      <c r="S483" s="36">
        <v>42046</v>
      </c>
      <c r="T483" s="36">
        <v>42048</v>
      </c>
      <c r="U483" s="61">
        <v>-15.8184</v>
      </c>
      <c r="V483" s="34">
        <v>11</v>
      </c>
      <c r="W483" s="34">
        <v>123.93</v>
      </c>
      <c r="X483" s="34">
        <v>88556</v>
      </c>
      <c r="Y483" s="34" t="s">
        <v>3216</v>
      </c>
      <c r="Z483" s="34">
        <v>296.30794551473491</v>
      </c>
    </row>
    <row r="484" spans="1:26" customFormat="1" x14ac:dyDescent="0.2">
      <c r="A484" s="34">
        <v>2072</v>
      </c>
      <c r="B484" s="34" t="s">
        <v>896</v>
      </c>
      <c r="C484" s="34" t="s">
        <v>13</v>
      </c>
      <c r="D484" s="34">
        <v>0.02</v>
      </c>
      <c r="E484" s="34">
        <v>5.98</v>
      </c>
      <c r="F484" s="34">
        <v>7.5</v>
      </c>
      <c r="G484" s="34" t="s">
        <v>63</v>
      </c>
      <c r="H484" s="34" t="s">
        <v>70</v>
      </c>
      <c r="I484" s="34" t="s">
        <v>24</v>
      </c>
      <c r="J484" s="34" t="s">
        <v>64</v>
      </c>
      <c r="K484" s="34" t="s">
        <v>49</v>
      </c>
      <c r="L484" s="34" t="s">
        <v>1081</v>
      </c>
      <c r="M484" s="34">
        <v>0.4</v>
      </c>
      <c r="N484" s="34" t="s">
        <v>8</v>
      </c>
      <c r="O484" s="34" t="s">
        <v>28</v>
      </c>
      <c r="P484" s="34" t="s">
        <v>265</v>
      </c>
      <c r="Q484" s="34" t="s">
        <v>898</v>
      </c>
      <c r="R484" s="34">
        <v>48505</v>
      </c>
      <c r="S484" s="36">
        <v>42046</v>
      </c>
      <c r="T484" s="36">
        <v>42048</v>
      </c>
      <c r="U484" s="61">
        <v>-55.8324</v>
      </c>
      <c r="V484" s="34">
        <v>14</v>
      </c>
      <c r="W484" s="34">
        <v>93.96</v>
      </c>
      <c r="X484" s="34">
        <v>88556</v>
      </c>
      <c r="Y484" s="34" t="s">
        <v>3216</v>
      </c>
      <c r="Z484" s="34">
        <v>40.380312628601274</v>
      </c>
    </row>
    <row r="485" spans="1:26" customFormat="1" x14ac:dyDescent="0.2">
      <c r="A485" s="34">
        <v>2489</v>
      </c>
      <c r="B485" s="34" t="s">
        <v>427</v>
      </c>
      <c r="C485" s="34" t="s">
        <v>13</v>
      </c>
      <c r="D485" s="34">
        <v>0.01</v>
      </c>
      <c r="E485" s="34">
        <v>2036.48</v>
      </c>
      <c r="F485" s="34">
        <v>14.7</v>
      </c>
      <c r="G485" s="34" t="s">
        <v>2</v>
      </c>
      <c r="H485" s="34" t="s">
        <v>15</v>
      </c>
      <c r="I485" s="34" t="s">
        <v>16</v>
      </c>
      <c r="J485" s="34" t="s">
        <v>32</v>
      </c>
      <c r="K485" s="34" t="s">
        <v>33</v>
      </c>
      <c r="L485" s="34" t="s">
        <v>34</v>
      </c>
      <c r="M485" s="34">
        <v>0.55000000000000004</v>
      </c>
      <c r="N485" s="34" t="s">
        <v>8</v>
      </c>
      <c r="O485" s="34" t="s">
        <v>35</v>
      </c>
      <c r="P485" s="34" t="s">
        <v>66</v>
      </c>
      <c r="Q485" s="34" t="s">
        <v>429</v>
      </c>
      <c r="R485" s="34">
        <v>94521</v>
      </c>
      <c r="S485" s="36">
        <v>42046</v>
      </c>
      <c r="T485" s="36">
        <v>42048</v>
      </c>
      <c r="U485" s="61">
        <v>-1596.7457999999999</v>
      </c>
      <c r="V485" s="34">
        <v>2</v>
      </c>
      <c r="W485" s="34">
        <v>3786.84</v>
      </c>
      <c r="X485" s="34">
        <v>86883</v>
      </c>
      <c r="Y485" s="34" t="s">
        <v>3217</v>
      </c>
      <c r="Z485" s="34">
        <v>5404.3601945868904</v>
      </c>
    </row>
    <row r="486" spans="1:26" customFormat="1" x14ac:dyDescent="0.2">
      <c r="A486" s="34">
        <v>2778</v>
      </c>
      <c r="B486" s="34" t="s">
        <v>1082</v>
      </c>
      <c r="C486" s="34" t="s">
        <v>13</v>
      </c>
      <c r="D486" s="34">
        <v>0.05</v>
      </c>
      <c r="E486" s="34">
        <v>205.99</v>
      </c>
      <c r="F486" s="34">
        <v>8.99</v>
      </c>
      <c r="G486" s="34" t="s">
        <v>63</v>
      </c>
      <c r="H486" s="34" t="s">
        <v>15</v>
      </c>
      <c r="I486" s="34" t="s">
        <v>16</v>
      </c>
      <c r="J486" s="34" t="s">
        <v>111</v>
      </c>
      <c r="K486" s="34" t="s">
        <v>49</v>
      </c>
      <c r="L486" s="34" t="s">
        <v>1083</v>
      </c>
      <c r="M486" s="34">
        <v>0.57999999999999996</v>
      </c>
      <c r="N486" s="34" t="s">
        <v>8</v>
      </c>
      <c r="O486" s="34" t="s">
        <v>9</v>
      </c>
      <c r="P486" s="34" t="s">
        <v>73</v>
      </c>
      <c r="Q486" s="34" t="s">
        <v>1084</v>
      </c>
      <c r="R486" s="34">
        <v>28403</v>
      </c>
      <c r="S486" s="36">
        <v>42046</v>
      </c>
      <c r="T486" s="36">
        <v>42047</v>
      </c>
      <c r="U486" s="61">
        <v>111.05249999999999</v>
      </c>
      <c r="V486" s="34">
        <v>12</v>
      </c>
      <c r="W486" s="34">
        <v>2118.9899999999998</v>
      </c>
      <c r="X486" s="34">
        <v>87160</v>
      </c>
      <c r="Y486" s="34" t="s">
        <v>3215</v>
      </c>
      <c r="Z486" s="34">
        <v>979.97600633525064</v>
      </c>
    </row>
    <row r="487" spans="1:26" customFormat="1" x14ac:dyDescent="0.2">
      <c r="A487" s="34">
        <v>2778</v>
      </c>
      <c r="B487" s="34" t="s">
        <v>1082</v>
      </c>
      <c r="C487" s="34" t="s">
        <v>13</v>
      </c>
      <c r="D487" s="34">
        <v>0.08</v>
      </c>
      <c r="E487" s="34">
        <v>205.99</v>
      </c>
      <c r="F487" s="34">
        <v>8.99</v>
      </c>
      <c r="G487" s="34" t="s">
        <v>14</v>
      </c>
      <c r="H487" s="34" t="s">
        <v>15</v>
      </c>
      <c r="I487" s="34" t="s">
        <v>16</v>
      </c>
      <c r="J487" s="34" t="s">
        <v>111</v>
      </c>
      <c r="K487" s="34" t="s">
        <v>49</v>
      </c>
      <c r="L487" s="34" t="s">
        <v>639</v>
      </c>
      <c r="M487" s="34">
        <v>0.56000000000000005</v>
      </c>
      <c r="N487" s="34" t="s">
        <v>8</v>
      </c>
      <c r="O487" s="34" t="s">
        <v>9</v>
      </c>
      <c r="P487" s="34" t="s">
        <v>73</v>
      </c>
      <c r="Q487" s="34" t="s">
        <v>1084</v>
      </c>
      <c r="R487" s="34">
        <v>28403</v>
      </c>
      <c r="S487" s="36">
        <v>42046</v>
      </c>
      <c r="T487" s="36">
        <v>42047</v>
      </c>
      <c r="U487" s="61">
        <v>-1963.752</v>
      </c>
      <c r="V487" s="34">
        <v>5</v>
      </c>
      <c r="W487" s="34">
        <v>837.64</v>
      </c>
      <c r="X487" s="34">
        <v>87160</v>
      </c>
      <c r="Y487" s="34" t="s">
        <v>3215</v>
      </c>
      <c r="Z487" s="34">
        <v>-1098.9101292979603</v>
      </c>
    </row>
    <row r="488" spans="1:26" customFormat="1" x14ac:dyDescent="0.2">
      <c r="A488" s="34">
        <v>1815</v>
      </c>
      <c r="B488" s="34" t="s">
        <v>1085</v>
      </c>
      <c r="C488" s="34" t="s">
        <v>92</v>
      </c>
      <c r="D488" s="34">
        <v>0.06</v>
      </c>
      <c r="E488" s="34">
        <v>90.97</v>
      </c>
      <c r="F488" s="34">
        <v>14</v>
      </c>
      <c r="G488" s="34" t="s">
        <v>2</v>
      </c>
      <c r="H488" s="34" t="s">
        <v>47</v>
      </c>
      <c r="I488" s="34" t="s">
        <v>16</v>
      </c>
      <c r="J488" s="34" t="s">
        <v>32</v>
      </c>
      <c r="K488" s="34" t="s">
        <v>33</v>
      </c>
      <c r="L488" s="34" t="s">
        <v>1086</v>
      </c>
      <c r="M488" s="34">
        <v>0.36</v>
      </c>
      <c r="N488" s="34" t="s">
        <v>8</v>
      </c>
      <c r="O488" s="34" t="s">
        <v>9</v>
      </c>
      <c r="P488" s="34" t="s">
        <v>10</v>
      </c>
      <c r="Q488" s="34" t="s">
        <v>1087</v>
      </c>
      <c r="R488" s="34">
        <v>39208</v>
      </c>
      <c r="S488" s="36">
        <v>42046</v>
      </c>
      <c r="T488" s="36">
        <v>42047</v>
      </c>
      <c r="U488" s="61">
        <v>47.334000000000003</v>
      </c>
      <c r="V488" s="34">
        <v>14</v>
      </c>
      <c r="W488" s="34">
        <v>1263.3499999999999</v>
      </c>
      <c r="X488" s="34">
        <v>90525</v>
      </c>
      <c r="Y488" s="34" t="s">
        <v>3215</v>
      </c>
      <c r="Z488" s="34">
        <v>856.62775631458373</v>
      </c>
    </row>
    <row r="489" spans="1:26" customFormat="1" x14ac:dyDescent="0.2">
      <c r="A489" s="34">
        <v>757</v>
      </c>
      <c r="B489" s="34" t="s">
        <v>1088</v>
      </c>
      <c r="C489" s="34" t="s">
        <v>46</v>
      </c>
      <c r="D489" s="34">
        <v>0.03</v>
      </c>
      <c r="E489" s="34">
        <v>37.94</v>
      </c>
      <c r="F489" s="34">
        <v>5.08</v>
      </c>
      <c r="G489" s="34" t="s">
        <v>14</v>
      </c>
      <c r="H489" s="34" t="s">
        <v>47</v>
      </c>
      <c r="I489" s="34" t="s">
        <v>24</v>
      </c>
      <c r="J489" s="34" t="s">
        <v>64</v>
      </c>
      <c r="K489" s="34" t="s">
        <v>26</v>
      </c>
      <c r="L489" s="34" t="s">
        <v>1089</v>
      </c>
      <c r="M489" s="34">
        <v>0.38</v>
      </c>
      <c r="N489" s="34" t="s">
        <v>8</v>
      </c>
      <c r="O489" s="34" t="s">
        <v>35</v>
      </c>
      <c r="P489" s="34" t="s">
        <v>115</v>
      </c>
      <c r="Q489" s="34" t="s">
        <v>1090</v>
      </c>
      <c r="R489" s="34">
        <v>97062</v>
      </c>
      <c r="S489" s="36">
        <v>42046</v>
      </c>
      <c r="T489" s="36">
        <v>42048</v>
      </c>
      <c r="U489" s="61">
        <v>-7.5244</v>
      </c>
      <c r="V489" s="34">
        <v>1</v>
      </c>
      <c r="W489" s="34">
        <v>39.97</v>
      </c>
      <c r="X489" s="34">
        <v>90258</v>
      </c>
      <c r="Y489" s="34" t="s">
        <v>3217</v>
      </c>
      <c r="Z489" s="34">
        <v>416.0386339420574</v>
      </c>
    </row>
    <row r="490" spans="1:26" customFormat="1" x14ac:dyDescent="0.2">
      <c r="A490" s="34">
        <v>16</v>
      </c>
      <c r="B490" s="34" t="s">
        <v>1091</v>
      </c>
      <c r="C490" s="34" t="s">
        <v>13</v>
      </c>
      <c r="D490" s="34">
        <v>0.04</v>
      </c>
      <c r="E490" s="34">
        <v>2.98</v>
      </c>
      <c r="F490" s="34">
        <v>1.58</v>
      </c>
      <c r="G490" s="34" t="s">
        <v>14</v>
      </c>
      <c r="H490" s="34" t="s">
        <v>3</v>
      </c>
      <c r="I490" s="34" t="s">
        <v>24</v>
      </c>
      <c r="J490" s="34" t="s">
        <v>152</v>
      </c>
      <c r="K490" s="34" t="s">
        <v>26</v>
      </c>
      <c r="L490" s="34" t="s">
        <v>1092</v>
      </c>
      <c r="M490" s="34">
        <v>0.39</v>
      </c>
      <c r="N490" s="34" t="s">
        <v>8</v>
      </c>
      <c r="O490" s="34" t="s">
        <v>87</v>
      </c>
      <c r="P490" s="34" t="s">
        <v>88</v>
      </c>
      <c r="Q490" s="34" t="s">
        <v>1093</v>
      </c>
      <c r="R490" s="34">
        <v>13210</v>
      </c>
      <c r="S490" s="36">
        <v>42047</v>
      </c>
      <c r="T490" s="36">
        <v>42050</v>
      </c>
      <c r="U490" s="61">
        <v>2.63</v>
      </c>
      <c r="V490" s="34">
        <v>6</v>
      </c>
      <c r="W490" s="34">
        <v>18.8</v>
      </c>
      <c r="X490" s="34">
        <v>86836</v>
      </c>
      <c r="Y490" s="34" t="s">
        <v>3218</v>
      </c>
      <c r="Z490" s="34">
        <v>-21.126462768243375</v>
      </c>
    </row>
    <row r="491" spans="1:26" customFormat="1" x14ac:dyDescent="0.2">
      <c r="A491" s="34">
        <v>16</v>
      </c>
      <c r="B491" s="34" t="s">
        <v>1091</v>
      </c>
      <c r="C491" s="34" t="s">
        <v>13</v>
      </c>
      <c r="D491" s="34">
        <v>0.05</v>
      </c>
      <c r="E491" s="34">
        <v>115.99</v>
      </c>
      <c r="F491" s="34">
        <v>2.5</v>
      </c>
      <c r="G491" s="34" t="s">
        <v>14</v>
      </c>
      <c r="H491" s="34" t="s">
        <v>3</v>
      </c>
      <c r="I491" s="34" t="s">
        <v>16</v>
      </c>
      <c r="J491" s="34" t="s">
        <v>111</v>
      </c>
      <c r="K491" s="34" t="s">
        <v>49</v>
      </c>
      <c r="L491" s="34" t="s">
        <v>1094</v>
      </c>
      <c r="M491" s="34">
        <v>0.55000000000000004</v>
      </c>
      <c r="N491" s="34" t="s">
        <v>8</v>
      </c>
      <c r="O491" s="34" t="s">
        <v>87</v>
      </c>
      <c r="P491" s="34" t="s">
        <v>88</v>
      </c>
      <c r="Q491" s="34" t="s">
        <v>1093</v>
      </c>
      <c r="R491" s="34">
        <v>13210</v>
      </c>
      <c r="S491" s="36">
        <v>42047</v>
      </c>
      <c r="T491" s="36">
        <v>42049</v>
      </c>
      <c r="U491" s="61">
        <v>652.73310000000004</v>
      </c>
      <c r="V491" s="34">
        <v>10</v>
      </c>
      <c r="W491" s="34">
        <v>945.99</v>
      </c>
      <c r="X491" s="34">
        <v>86836</v>
      </c>
      <c r="Y491" s="34" t="s">
        <v>3218</v>
      </c>
      <c r="Z491" s="34">
        <v>1150.4852349330406</v>
      </c>
    </row>
    <row r="492" spans="1:26" customFormat="1" x14ac:dyDescent="0.2">
      <c r="A492" s="34">
        <v>190</v>
      </c>
      <c r="B492" s="34" t="s">
        <v>1095</v>
      </c>
      <c r="C492" s="34" t="s">
        <v>13</v>
      </c>
      <c r="D492" s="34">
        <v>0.1</v>
      </c>
      <c r="E492" s="34">
        <v>58.1</v>
      </c>
      <c r="F492" s="34">
        <v>1.49</v>
      </c>
      <c r="G492" s="34" t="s">
        <v>14</v>
      </c>
      <c r="H492" s="34" t="s">
        <v>70</v>
      </c>
      <c r="I492" s="34" t="s">
        <v>24</v>
      </c>
      <c r="J492" s="34" t="s">
        <v>48</v>
      </c>
      <c r="K492" s="34" t="s">
        <v>49</v>
      </c>
      <c r="L492" s="34" t="s">
        <v>598</v>
      </c>
      <c r="M492" s="34">
        <v>0.38</v>
      </c>
      <c r="N492" s="34" t="s">
        <v>8</v>
      </c>
      <c r="O492" s="34" t="s">
        <v>28</v>
      </c>
      <c r="P492" s="34" t="s">
        <v>79</v>
      </c>
      <c r="Q492" s="34" t="s">
        <v>1096</v>
      </c>
      <c r="R492" s="34">
        <v>60004</v>
      </c>
      <c r="S492" s="36">
        <v>42047</v>
      </c>
      <c r="T492" s="36">
        <v>42048</v>
      </c>
      <c r="U492" s="61">
        <v>113.6499</v>
      </c>
      <c r="V492" s="34">
        <v>3</v>
      </c>
      <c r="W492" s="34">
        <v>164.71</v>
      </c>
      <c r="X492" s="34">
        <v>89092</v>
      </c>
      <c r="Y492" s="34" t="s">
        <v>3216</v>
      </c>
      <c r="Z492" s="34">
        <v>223.84829149473805</v>
      </c>
    </row>
    <row r="493" spans="1:26" customFormat="1" x14ac:dyDescent="0.2">
      <c r="A493" s="34">
        <v>191</v>
      </c>
      <c r="B493" s="34" t="s">
        <v>1097</v>
      </c>
      <c r="C493" s="34" t="s">
        <v>13</v>
      </c>
      <c r="D493" s="34">
        <v>0.01</v>
      </c>
      <c r="E493" s="34">
        <v>80.48</v>
      </c>
      <c r="F493" s="34">
        <v>4.5</v>
      </c>
      <c r="G493" s="34" t="s">
        <v>14</v>
      </c>
      <c r="H493" s="34" t="s">
        <v>70</v>
      </c>
      <c r="I493" s="34" t="s">
        <v>24</v>
      </c>
      <c r="J493" s="34" t="s">
        <v>71</v>
      </c>
      <c r="K493" s="34" t="s">
        <v>49</v>
      </c>
      <c r="L493" s="34" t="s">
        <v>1098</v>
      </c>
      <c r="M493" s="34">
        <v>0.55000000000000004</v>
      </c>
      <c r="N493" s="34" t="s">
        <v>8</v>
      </c>
      <c r="O493" s="34" t="s">
        <v>28</v>
      </c>
      <c r="P493" s="34" t="s">
        <v>79</v>
      </c>
      <c r="Q493" s="34" t="s">
        <v>1099</v>
      </c>
      <c r="R493" s="34">
        <v>60505</v>
      </c>
      <c r="S493" s="36">
        <v>42047</v>
      </c>
      <c r="T493" s="36">
        <v>42050</v>
      </c>
      <c r="U493" s="61">
        <v>-35.474400000000003</v>
      </c>
      <c r="V493" s="34">
        <v>1</v>
      </c>
      <c r="W493" s="34">
        <v>79.680000000000007</v>
      </c>
      <c r="X493" s="34">
        <v>89092</v>
      </c>
      <c r="Y493" s="34" t="s">
        <v>3216</v>
      </c>
      <c r="Z493" s="34">
        <v>425.23282966459681</v>
      </c>
    </row>
    <row r="494" spans="1:26" customFormat="1" x14ac:dyDescent="0.2">
      <c r="A494" s="34">
        <v>3046</v>
      </c>
      <c r="B494" s="34" t="s">
        <v>1100</v>
      </c>
      <c r="C494" s="34" t="s">
        <v>13</v>
      </c>
      <c r="D494" s="34">
        <v>0.05</v>
      </c>
      <c r="E494" s="34">
        <v>120.98</v>
      </c>
      <c r="F494" s="34">
        <v>30</v>
      </c>
      <c r="G494" s="34" t="s">
        <v>2</v>
      </c>
      <c r="H494" s="34" t="s">
        <v>3</v>
      </c>
      <c r="I494" s="34" t="s">
        <v>4</v>
      </c>
      <c r="J494" s="34" t="s">
        <v>85</v>
      </c>
      <c r="K494" s="34" t="s">
        <v>33</v>
      </c>
      <c r="L494" s="34" t="s">
        <v>1101</v>
      </c>
      <c r="M494" s="34">
        <v>0.64</v>
      </c>
      <c r="N494" s="34" t="s">
        <v>8</v>
      </c>
      <c r="O494" s="34" t="s">
        <v>28</v>
      </c>
      <c r="P494" s="34" t="s">
        <v>513</v>
      </c>
      <c r="Q494" s="34" t="s">
        <v>734</v>
      </c>
      <c r="R494" s="34">
        <v>66209</v>
      </c>
      <c r="S494" s="36">
        <v>42047</v>
      </c>
      <c r="T494" s="36">
        <v>42049</v>
      </c>
      <c r="U494" s="61">
        <v>-78.759200000000007</v>
      </c>
      <c r="V494" s="34">
        <v>2</v>
      </c>
      <c r="W494" s="34">
        <v>251.06</v>
      </c>
      <c r="X494" s="34">
        <v>86103</v>
      </c>
      <c r="Y494" s="34" t="s">
        <v>3216</v>
      </c>
      <c r="Z494" s="34">
        <v>1448.3737751765982</v>
      </c>
    </row>
    <row r="495" spans="1:26" customFormat="1" x14ac:dyDescent="0.2">
      <c r="A495" s="34">
        <v>954</v>
      </c>
      <c r="B495" s="34" t="s">
        <v>1102</v>
      </c>
      <c r="C495" s="34" t="s">
        <v>23</v>
      </c>
      <c r="D495" s="34">
        <v>0.1</v>
      </c>
      <c r="E495" s="34">
        <v>7.31</v>
      </c>
      <c r="F495" s="34">
        <v>0.49</v>
      </c>
      <c r="G495" s="34" t="s">
        <v>14</v>
      </c>
      <c r="H495" s="34" t="s">
        <v>3</v>
      </c>
      <c r="I495" s="34" t="s">
        <v>24</v>
      </c>
      <c r="J495" s="34" t="s">
        <v>128</v>
      </c>
      <c r="K495" s="34" t="s">
        <v>49</v>
      </c>
      <c r="L495" s="34" t="s">
        <v>1103</v>
      </c>
      <c r="M495" s="34">
        <v>0.38</v>
      </c>
      <c r="N495" s="34" t="s">
        <v>8</v>
      </c>
      <c r="O495" s="34" t="s">
        <v>28</v>
      </c>
      <c r="P495" s="34" t="s">
        <v>163</v>
      </c>
      <c r="Q495" s="34" t="s">
        <v>1104</v>
      </c>
      <c r="R495" s="34">
        <v>75067</v>
      </c>
      <c r="S495" s="36">
        <v>42047</v>
      </c>
      <c r="T495" s="36">
        <v>42056</v>
      </c>
      <c r="U495" s="61">
        <v>19.064699999999998</v>
      </c>
      <c r="V495" s="34">
        <v>4</v>
      </c>
      <c r="W495" s="34">
        <v>27.63</v>
      </c>
      <c r="X495" s="34">
        <v>90771</v>
      </c>
      <c r="Y495" s="34" t="s">
        <v>3216</v>
      </c>
      <c r="Z495" s="34">
        <v>13.437469536150086</v>
      </c>
    </row>
    <row r="496" spans="1:26" customFormat="1" x14ac:dyDescent="0.2">
      <c r="A496" s="34">
        <v>954</v>
      </c>
      <c r="B496" s="34" t="s">
        <v>1102</v>
      </c>
      <c r="C496" s="34" t="s">
        <v>23</v>
      </c>
      <c r="D496" s="34">
        <v>0.08</v>
      </c>
      <c r="E496" s="34">
        <v>6.7</v>
      </c>
      <c r="F496" s="34">
        <v>1.56</v>
      </c>
      <c r="G496" s="34" t="s">
        <v>14</v>
      </c>
      <c r="H496" s="34" t="s">
        <v>3</v>
      </c>
      <c r="I496" s="34" t="s">
        <v>24</v>
      </c>
      <c r="J496" s="34" t="s">
        <v>25</v>
      </c>
      <c r="K496" s="34" t="s">
        <v>26</v>
      </c>
      <c r="L496" s="34" t="s">
        <v>1022</v>
      </c>
      <c r="M496" s="34">
        <v>0.52</v>
      </c>
      <c r="N496" s="34" t="s">
        <v>8</v>
      </c>
      <c r="O496" s="34" t="s">
        <v>28</v>
      </c>
      <c r="P496" s="34" t="s">
        <v>163</v>
      </c>
      <c r="Q496" s="34" t="s">
        <v>1104</v>
      </c>
      <c r="R496" s="34">
        <v>75067</v>
      </c>
      <c r="S496" s="36">
        <v>42047</v>
      </c>
      <c r="T496" s="36">
        <v>42047</v>
      </c>
      <c r="U496" s="61">
        <v>10.56</v>
      </c>
      <c r="V496" s="34">
        <v>5</v>
      </c>
      <c r="W496" s="34">
        <v>31.21</v>
      </c>
      <c r="X496" s="34">
        <v>90771</v>
      </c>
      <c r="Y496" s="34" t="s">
        <v>3216</v>
      </c>
      <c r="Z496" s="34">
        <v>161.97381923631406</v>
      </c>
    </row>
    <row r="497" spans="1:26" customFormat="1" x14ac:dyDescent="0.2">
      <c r="A497" s="34">
        <v>1743</v>
      </c>
      <c r="B497" s="34" t="s">
        <v>1105</v>
      </c>
      <c r="C497" s="34" t="s">
        <v>92</v>
      </c>
      <c r="D497" s="34">
        <v>0</v>
      </c>
      <c r="E497" s="34">
        <v>55.99</v>
      </c>
      <c r="F497" s="34">
        <v>2.5</v>
      </c>
      <c r="G497" s="34" t="s">
        <v>14</v>
      </c>
      <c r="H497" s="34" t="s">
        <v>15</v>
      </c>
      <c r="I497" s="34" t="s">
        <v>16</v>
      </c>
      <c r="J497" s="34" t="s">
        <v>111</v>
      </c>
      <c r="K497" s="34" t="s">
        <v>18</v>
      </c>
      <c r="L497" s="34" t="s">
        <v>1106</v>
      </c>
      <c r="M497" s="34">
        <v>0.83</v>
      </c>
      <c r="N497" s="34" t="s">
        <v>8</v>
      </c>
      <c r="O497" s="34" t="s">
        <v>28</v>
      </c>
      <c r="P497" s="34" t="s">
        <v>163</v>
      </c>
      <c r="Q497" s="34" t="s">
        <v>1107</v>
      </c>
      <c r="R497" s="34">
        <v>77546</v>
      </c>
      <c r="S497" s="36">
        <v>42047</v>
      </c>
      <c r="T497" s="36">
        <v>42049</v>
      </c>
      <c r="U497" s="61">
        <v>-121.05808</v>
      </c>
      <c r="V497" s="34">
        <v>1</v>
      </c>
      <c r="W497" s="34">
        <v>52.1</v>
      </c>
      <c r="X497" s="34">
        <v>91025</v>
      </c>
      <c r="Y497" s="34" t="s">
        <v>3216</v>
      </c>
      <c r="Z497" s="34">
        <v>431.23848961731147</v>
      </c>
    </row>
    <row r="498" spans="1:26" customFormat="1" x14ac:dyDescent="0.2">
      <c r="A498" s="34">
        <v>2553</v>
      </c>
      <c r="B498" s="34" t="s">
        <v>1108</v>
      </c>
      <c r="C498" s="34" t="s">
        <v>92</v>
      </c>
      <c r="D498" s="34">
        <v>0.03</v>
      </c>
      <c r="E498" s="34">
        <v>12.53</v>
      </c>
      <c r="F498" s="34">
        <v>7.17</v>
      </c>
      <c r="G498" s="34" t="s">
        <v>14</v>
      </c>
      <c r="H498" s="34" t="s">
        <v>47</v>
      </c>
      <c r="I498" s="34" t="s">
        <v>24</v>
      </c>
      <c r="J498" s="34" t="s">
        <v>48</v>
      </c>
      <c r="K498" s="34" t="s">
        <v>49</v>
      </c>
      <c r="L498" s="34" t="s">
        <v>1109</v>
      </c>
      <c r="M498" s="34">
        <v>0.38</v>
      </c>
      <c r="N498" s="34" t="s">
        <v>8</v>
      </c>
      <c r="O498" s="34" t="s">
        <v>28</v>
      </c>
      <c r="P498" s="34" t="s">
        <v>333</v>
      </c>
      <c r="Q498" s="34" t="s">
        <v>1110</v>
      </c>
      <c r="R498" s="34">
        <v>53142</v>
      </c>
      <c r="S498" s="36">
        <v>42047</v>
      </c>
      <c r="T498" s="36">
        <v>42048</v>
      </c>
      <c r="U498" s="61">
        <v>-20.320499999999999</v>
      </c>
      <c r="V498" s="34">
        <v>1</v>
      </c>
      <c r="W498" s="34">
        <v>19.32</v>
      </c>
      <c r="X498" s="34">
        <v>86528</v>
      </c>
      <c r="Y498" s="34" t="s">
        <v>3216</v>
      </c>
      <c r="Z498" s="34">
        <v>192.82124427713524</v>
      </c>
    </row>
    <row r="499" spans="1:26" customFormat="1" x14ac:dyDescent="0.2">
      <c r="A499" s="34">
        <v>3324</v>
      </c>
      <c r="B499" s="34" t="s">
        <v>1111</v>
      </c>
      <c r="C499" s="34" t="s">
        <v>92</v>
      </c>
      <c r="D499" s="34">
        <v>0.05</v>
      </c>
      <c r="E499" s="34">
        <v>6.48</v>
      </c>
      <c r="F499" s="34">
        <v>8.19</v>
      </c>
      <c r="G499" s="34" t="s">
        <v>14</v>
      </c>
      <c r="H499" s="34" t="s">
        <v>15</v>
      </c>
      <c r="I499" s="34" t="s">
        <v>24</v>
      </c>
      <c r="J499" s="34" t="s">
        <v>64</v>
      </c>
      <c r="K499" s="34" t="s">
        <v>49</v>
      </c>
      <c r="L499" s="34" t="s">
        <v>875</v>
      </c>
      <c r="M499" s="34">
        <v>0.37</v>
      </c>
      <c r="N499" s="34" t="s">
        <v>8</v>
      </c>
      <c r="O499" s="34" t="s">
        <v>35</v>
      </c>
      <c r="P499" s="34" t="s">
        <v>564</v>
      </c>
      <c r="Q499" s="34" t="s">
        <v>1112</v>
      </c>
      <c r="R499" s="34">
        <v>85335</v>
      </c>
      <c r="S499" s="36">
        <v>42047</v>
      </c>
      <c r="T499" s="36">
        <v>42050</v>
      </c>
      <c r="U499" s="61">
        <v>-164.18</v>
      </c>
      <c r="V499" s="34">
        <v>9</v>
      </c>
      <c r="W499" s="34">
        <v>58.5</v>
      </c>
      <c r="X499" s="34">
        <v>90985</v>
      </c>
      <c r="Y499" s="34" t="s">
        <v>3217</v>
      </c>
      <c r="Z499" s="34">
        <v>-26.161638967413502</v>
      </c>
    </row>
    <row r="500" spans="1:26" customFormat="1" x14ac:dyDescent="0.2">
      <c r="A500" s="34">
        <v>3369</v>
      </c>
      <c r="B500" s="34" t="s">
        <v>1113</v>
      </c>
      <c r="C500" s="34" t="s">
        <v>92</v>
      </c>
      <c r="D500" s="34">
        <v>0.06</v>
      </c>
      <c r="E500" s="34">
        <v>7.1</v>
      </c>
      <c r="F500" s="34">
        <v>6.05</v>
      </c>
      <c r="G500" s="34" t="s">
        <v>14</v>
      </c>
      <c r="H500" s="34" t="s">
        <v>47</v>
      </c>
      <c r="I500" s="34" t="s">
        <v>24</v>
      </c>
      <c r="J500" s="34" t="s">
        <v>48</v>
      </c>
      <c r="K500" s="34" t="s">
        <v>49</v>
      </c>
      <c r="L500" s="34" t="s">
        <v>227</v>
      </c>
      <c r="M500" s="34">
        <v>0.39</v>
      </c>
      <c r="N500" s="34" t="s">
        <v>8</v>
      </c>
      <c r="O500" s="34" t="s">
        <v>87</v>
      </c>
      <c r="P500" s="34" t="s">
        <v>293</v>
      </c>
      <c r="Q500" s="34" t="s">
        <v>1114</v>
      </c>
      <c r="R500" s="34">
        <v>43081</v>
      </c>
      <c r="S500" s="36">
        <v>42047</v>
      </c>
      <c r="T500" s="36">
        <v>42048</v>
      </c>
      <c r="U500" s="61">
        <v>-42.170499999999997</v>
      </c>
      <c r="V500" s="34">
        <v>4</v>
      </c>
      <c r="W500" s="34">
        <v>29.99</v>
      </c>
      <c r="X500" s="34">
        <v>90500</v>
      </c>
      <c r="Y500" s="34" t="s">
        <v>3218</v>
      </c>
      <c r="Z500" s="34">
        <v>110.96374366128759</v>
      </c>
    </row>
    <row r="501" spans="1:26" customFormat="1" x14ac:dyDescent="0.2">
      <c r="A501" s="34">
        <v>1298</v>
      </c>
      <c r="B501" s="34" t="s">
        <v>1115</v>
      </c>
      <c r="C501" s="34" t="s">
        <v>46</v>
      </c>
      <c r="D501" s="34">
        <v>0.04</v>
      </c>
      <c r="E501" s="34">
        <v>150.97999999999999</v>
      </c>
      <c r="F501" s="34">
        <v>13.99</v>
      </c>
      <c r="G501" s="34" t="s">
        <v>14</v>
      </c>
      <c r="H501" s="34" t="s">
        <v>47</v>
      </c>
      <c r="I501" s="34" t="s">
        <v>16</v>
      </c>
      <c r="J501" s="34" t="s">
        <v>32</v>
      </c>
      <c r="K501" s="34" t="s">
        <v>120</v>
      </c>
      <c r="L501" s="34" t="s">
        <v>758</v>
      </c>
      <c r="M501" s="34">
        <v>0.38</v>
      </c>
      <c r="N501" s="34" t="s">
        <v>8</v>
      </c>
      <c r="O501" s="34" t="s">
        <v>28</v>
      </c>
      <c r="P501" s="34" t="s">
        <v>163</v>
      </c>
      <c r="Q501" s="34" t="s">
        <v>1116</v>
      </c>
      <c r="R501" s="34">
        <v>75482</v>
      </c>
      <c r="S501" s="36">
        <v>42047</v>
      </c>
      <c r="T501" s="36">
        <v>42050</v>
      </c>
      <c r="U501" s="61">
        <v>606.05460000000005</v>
      </c>
      <c r="V501" s="34">
        <v>6</v>
      </c>
      <c r="W501" s="34">
        <v>878.34</v>
      </c>
      <c r="X501" s="34">
        <v>90662</v>
      </c>
      <c r="Y501" s="34" t="s">
        <v>3216</v>
      </c>
      <c r="Z501" s="34">
        <v>1638.1916579477538</v>
      </c>
    </row>
    <row r="502" spans="1:26" customFormat="1" x14ac:dyDescent="0.2">
      <c r="A502" s="34">
        <v>1298</v>
      </c>
      <c r="B502" s="34" t="s">
        <v>1115</v>
      </c>
      <c r="C502" s="34" t="s">
        <v>46</v>
      </c>
      <c r="D502" s="34">
        <v>0.04</v>
      </c>
      <c r="E502" s="34">
        <v>176.19</v>
      </c>
      <c r="F502" s="34">
        <v>11.87</v>
      </c>
      <c r="G502" s="34" t="s">
        <v>14</v>
      </c>
      <c r="H502" s="34" t="s">
        <v>47</v>
      </c>
      <c r="I502" s="34" t="s">
        <v>24</v>
      </c>
      <c r="J502" s="34" t="s">
        <v>54</v>
      </c>
      <c r="K502" s="34" t="s">
        <v>49</v>
      </c>
      <c r="L502" s="34" t="s">
        <v>1117</v>
      </c>
      <c r="M502" s="34">
        <v>0.62</v>
      </c>
      <c r="N502" s="34" t="s">
        <v>8</v>
      </c>
      <c r="O502" s="34" t="s">
        <v>28</v>
      </c>
      <c r="P502" s="34" t="s">
        <v>163</v>
      </c>
      <c r="Q502" s="34" t="s">
        <v>1116</v>
      </c>
      <c r="R502" s="34">
        <v>75482</v>
      </c>
      <c r="S502" s="36">
        <v>42047</v>
      </c>
      <c r="T502" s="36">
        <v>42049</v>
      </c>
      <c r="U502" s="61">
        <v>320.10000000000002</v>
      </c>
      <c r="V502" s="34">
        <v>4</v>
      </c>
      <c r="W502" s="34">
        <v>676.57</v>
      </c>
      <c r="X502" s="34">
        <v>90662</v>
      </c>
      <c r="Y502" s="34" t="s">
        <v>3216</v>
      </c>
      <c r="Z502" s="34">
        <v>1565.2428647972542</v>
      </c>
    </row>
    <row r="503" spans="1:26" customFormat="1" x14ac:dyDescent="0.2">
      <c r="A503" s="34">
        <v>2020</v>
      </c>
      <c r="B503" s="34" t="s">
        <v>1118</v>
      </c>
      <c r="C503" s="34" t="s">
        <v>1</v>
      </c>
      <c r="D503" s="34">
        <v>0.02</v>
      </c>
      <c r="E503" s="34">
        <v>120.98</v>
      </c>
      <c r="F503" s="34">
        <v>58.64</v>
      </c>
      <c r="G503" s="34" t="s">
        <v>2</v>
      </c>
      <c r="H503" s="34" t="s">
        <v>47</v>
      </c>
      <c r="I503" s="34" t="s">
        <v>4</v>
      </c>
      <c r="J503" s="34" t="s">
        <v>93</v>
      </c>
      <c r="K503" s="34" t="s">
        <v>6</v>
      </c>
      <c r="L503" s="34" t="s">
        <v>1119</v>
      </c>
      <c r="M503" s="34">
        <v>0.75</v>
      </c>
      <c r="N503" s="34" t="s">
        <v>8</v>
      </c>
      <c r="O503" s="34" t="s">
        <v>87</v>
      </c>
      <c r="P503" s="34" t="s">
        <v>296</v>
      </c>
      <c r="Q503" s="34" t="s">
        <v>1120</v>
      </c>
      <c r="R503" s="34">
        <v>15239</v>
      </c>
      <c r="S503" s="36">
        <v>42048</v>
      </c>
      <c r="T503" s="36">
        <v>42050</v>
      </c>
      <c r="U503" s="61">
        <v>-1330.5</v>
      </c>
      <c r="V503" s="34">
        <v>11</v>
      </c>
      <c r="W503" s="34">
        <v>1370.99</v>
      </c>
      <c r="X503" s="34">
        <v>86933</v>
      </c>
      <c r="Y503" s="34" t="s">
        <v>3218</v>
      </c>
      <c r="Z503" s="34">
        <v>1401.3806307947796</v>
      </c>
    </row>
    <row r="504" spans="1:26" customFormat="1" x14ac:dyDescent="0.2">
      <c r="A504" s="34">
        <v>3342</v>
      </c>
      <c r="B504" s="34" t="s">
        <v>1121</v>
      </c>
      <c r="C504" s="34" t="s">
        <v>1</v>
      </c>
      <c r="D504" s="34">
        <v>0.03</v>
      </c>
      <c r="E504" s="34">
        <v>194.3</v>
      </c>
      <c r="F504" s="34">
        <v>11.54</v>
      </c>
      <c r="G504" s="34" t="s">
        <v>14</v>
      </c>
      <c r="H504" s="34" t="s">
        <v>47</v>
      </c>
      <c r="I504" s="34" t="s">
        <v>4</v>
      </c>
      <c r="J504" s="34" t="s">
        <v>102</v>
      </c>
      <c r="K504" s="34" t="s">
        <v>40</v>
      </c>
      <c r="L504" s="34" t="s">
        <v>182</v>
      </c>
      <c r="M504" s="34">
        <v>0.59</v>
      </c>
      <c r="N504" s="34" t="s">
        <v>8</v>
      </c>
      <c r="O504" s="34" t="s">
        <v>87</v>
      </c>
      <c r="P504" s="34" t="s">
        <v>350</v>
      </c>
      <c r="Q504" s="34" t="s">
        <v>42</v>
      </c>
      <c r="R504" s="34">
        <v>20006</v>
      </c>
      <c r="S504" s="36">
        <v>42048</v>
      </c>
      <c r="T504" s="36">
        <v>42050</v>
      </c>
      <c r="U504" s="61">
        <v>2861.01</v>
      </c>
      <c r="V504" s="34">
        <v>42</v>
      </c>
      <c r="W504" s="34">
        <v>8549.0400000000009</v>
      </c>
      <c r="X504" s="34">
        <v>21572</v>
      </c>
      <c r="Y504" s="34" t="s">
        <v>3218</v>
      </c>
      <c r="Z504" s="34">
        <v>4285.4757732524631</v>
      </c>
    </row>
    <row r="505" spans="1:26" customFormat="1" x14ac:dyDescent="0.2">
      <c r="A505" s="34">
        <v>3344</v>
      </c>
      <c r="B505" s="34" t="s">
        <v>1122</v>
      </c>
      <c r="C505" s="34" t="s">
        <v>1</v>
      </c>
      <c r="D505" s="34">
        <v>0.03</v>
      </c>
      <c r="E505" s="34">
        <v>194.3</v>
      </c>
      <c r="F505" s="34">
        <v>11.54</v>
      </c>
      <c r="G505" s="34" t="s">
        <v>14</v>
      </c>
      <c r="H505" s="34" t="s">
        <v>47</v>
      </c>
      <c r="I505" s="34" t="s">
        <v>4</v>
      </c>
      <c r="J505" s="34" t="s">
        <v>102</v>
      </c>
      <c r="K505" s="34" t="s">
        <v>40</v>
      </c>
      <c r="L505" s="34" t="s">
        <v>182</v>
      </c>
      <c r="M505" s="34">
        <v>0.59</v>
      </c>
      <c r="N505" s="34" t="s">
        <v>8</v>
      </c>
      <c r="O505" s="34" t="s">
        <v>28</v>
      </c>
      <c r="P505" s="34" t="s">
        <v>265</v>
      </c>
      <c r="Q505" s="34" t="s">
        <v>1123</v>
      </c>
      <c r="R505" s="34">
        <v>48307</v>
      </c>
      <c r="S505" s="36">
        <v>42048</v>
      </c>
      <c r="T505" s="36">
        <v>42050</v>
      </c>
      <c r="U505" s="61">
        <v>1544.9306999999999</v>
      </c>
      <c r="V505" s="34">
        <v>11</v>
      </c>
      <c r="W505" s="34">
        <v>2239.0300000000002</v>
      </c>
      <c r="X505" s="34">
        <v>89928</v>
      </c>
      <c r="Y505" s="34" t="s">
        <v>3216</v>
      </c>
      <c r="Z505" s="34">
        <v>2937.7767173574871</v>
      </c>
    </row>
    <row r="506" spans="1:26" customFormat="1" x14ac:dyDescent="0.2">
      <c r="A506" s="34">
        <v>1554</v>
      </c>
      <c r="B506" s="34" t="s">
        <v>1124</v>
      </c>
      <c r="C506" s="34" t="s">
        <v>13</v>
      </c>
      <c r="D506" s="34">
        <v>0.03</v>
      </c>
      <c r="E506" s="34">
        <v>124.49</v>
      </c>
      <c r="F506" s="34">
        <v>51.94</v>
      </c>
      <c r="G506" s="34" t="s">
        <v>2</v>
      </c>
      <c r="H506" s="34" t="s">
        <v>15</v>
      </c>
      <c r="I506" s="34" t="s">
        <v>4</v>
      </c>
      <c r="J506" s="34" t="s">
        <v>5</v>
      </c>
      <c r="K506" s="34" t="s">
        <v>6</v>
      </c>
      <c r="L506" s="34" t="s">
        <v>1125</v>
      </c>
      <c r="M506" s="34">
        <v>0.63</v>
      </c>
      <c r="N506" s="34" t="s">
        <v>8</v>
      </c>
      <c r="O506" s="34" t="s">
        <v>9</v>
      </c>
      <c r="P506" s="34" t="s">
        <v>10</v>
      </c>
      <c r="Q506" s="34" t="s">
        <v>1126</v>
      </c>
      <c r="R506" s="34">
        <v>39503</v>
      </c>
      <c r="S506" s="36">
        <v>42048</v>
      </c>
      <c r="T506" s="36">
        <v>42049</v>
      </c>
      <c r="U506" s="61">
        <v>-4.0179999999999998</v>
      </c>
      <c r="V506" s="34">
        <v>7</v>
      </c>
      <c r="W506" s="34">
        <v>894.88</v>
      </c>
      <c r="X506" s="34">
        <v>87487</v>
      </c>
      <c r="Y506" s="34" t="s">
        <v>3215</v>
      </c>
      <c r="Z506" s="34">
        <v>2127.3211589428465</v>
      </c>
    </row>
    <row r="507" spans="1:26" customFormat="1" x14ac:dyDescent="0.2">
      <c r="A507" s="34">
        <v>2897</v>
      </c>
      <c r="B507" s="34" t="s">
        <v>1127</v>
      </c>
      <c r="C507" s="34" t="s">
        <v>13</v>
      </c>
      <c r="D507" s="34">
        <v>0.05</v>
      </c>
      <c r="E507" s="34">
        <v>80.97</v>
      </c>
      <c r="F507" s="34">
        <v>30.06</v>
      </c>
      <c r="G507" s="34" t="s">
        <v>2</v>
      </c>
      <c r="H507" s="34" t="s">
        <v>47</v>
      </c>
      <c r="I507" s="34" t="s">
        <v>16</v>
      </c>
      <c r="J507" s="34" t="s">
        <v>32</v>
      </c>
      <c r="K507" s="34" t="s">
        <v>6</v>
      </c>
      <c r="L507" s="34" t="s">
        <v>1128</v>
      </c>
      <c r="M507" s="34">
        <v>0.4</v>
      </c>
      <c r="N507" s="34" t="s">
        <v>8</v>
      </c>
      <c r="O507" s="34" t="s">
        <v>28</v>
      </c>
      <c r="P507" s="34" t="s">
        <v>60</v>
      </c>
      <c r="Q507" s="34" t="s">
        <v>1129</v>
      </c>
      <c r="R507" s="34">
        <v>55369</v>
      </c>
      <c r="S507" s="36">
        <v>42048</v>
      </c>
      <c r="T507" s="36">
        <v>42049</v>
      </c>
      <c r="U507" s="61">
        <v>565.17999999999995</v>
      </c>
      <c r="V507" s="34">
        <v>11</v>
      </c>
      <c r="W507" s="34">
        <v>904.25</v>
      </c>
      <c r="X507" s="34">
        <v>86926</v>
      </c>
      <c r="Y507" s="34" t="s">
        <v>3216</v>
      </c>
      <c r="Z507" s="34">
        <v>1824.0756703754776</v>
      </c>
    </row>
    <row r="508" spans="1:26" customFormat="1" x14ac:dyDescent="0.2">
      <c r="A508" s="34">
        <v>2897</v>
      </c>
      <c r="B508" s="34" t="s">
        <v>1127</v>
      </c>
      <c r="C508" s="34" t="s">
        <v>13</v>
      </c>
      <c r="D508" s="34">
        <v>0</v>
      </c>
      <c r="E508" s="34">
        <v>6.48</v>
      </c>
      <c r="F508" s="34">
        <v>10.050000000000001</v>
      </c>
      <c r="G508" s="34" t="s">
        <v>14</v>
      </c>
      <c r="H508" s="34" t="s">
        <v>47</v>
      </c>
      <c r="I508" s="34" t="s">
        <v>24</v>
      </c>
      <c r="J508" s="34" t="s">
        <v>64</v>
      </c>
      <c r="K508" s="34" t="s">
        <v>49</v>
      </c>
      <c r="L508" s="34" t="s">
        <v>1130</v>
      </c>
      <c r="M508" s="34">
        <v>0.37</v>
      </c>
      <c r="N508" s="34" t="s">
        <v>8</v>
      </c>
      <c r="O508" s="34" t="s">
        <v>28</v>
      </c>
      <c r="P508" s="34" t="s">
        <v>60</v>
      </c>
      <c r="Q508" s="34" t="s">
        <v>1129</v>
      </c>
      <c r="R508" s="34">
        <v>55369</v>
      </c>
      <c r="S508" s="36">
        <v>42048</v>
      </c>
      <c r="T508" s="36">
        <v>42050</v>
      </c>
      <c r="U508" s="61">
        <v>-38.72</v>
      </c>
      <c r="V508" s="34">
        <v>2</v>
      </c>
      <c r="W508" s="34">
        <v>16.309999999999999</v>
      </c>
      <c r="X508" s="34">
        <v>86926</v>
      </c>
      <c r="Y508" s="34" t="s">
        <v>3216</v>
      </c>
      <c r="Z508" s="34">
        <v>230.88703322563686</v>
      </c>
    </row>
    <row r="509" spans="1:26" customFormat="1" x14ac:dyDescent="0.2">
      <c r="A509" s="34">
        <v>2058</v>
      </c>
      <c r="B509" s="34" t="s">
        <v>1131</v>
      </c>
      <c r="C509" s="34" t="s">
        <v>92</v>
      </c>
      <c r="D509" s="34">
        <v>7.0000000000000007E-2</v>
      </c>
      <c r="E509" s="34">
        <v>5.98</v>
      </c>
      <c r="F509" s="34">
        <v>5.46</v>
      </c>
      <c r="G509" s="34" t="s">
        <v>14</v>
      </c>
      <c r="H509" s="34" t="s">
        <v>70</v>
      </c>
      <c r="I509" s="34" t="s">
        <v>24</v>
      </c>
      <c r="J509" s="34" t="s">
        <v>64</v>
      </c>
      <c r="K509" s="34" t="s">
        <v>49</v>
      </c>
      <c r="L509" s="34" t="s">
        <v>1132</v>
      </c>
      <c r="M509" s="34">
        <v>0.36</v>
      </c>
      <c r="N509" s="34" t="s">
        <v>8</v>
      </c>
      <c r="O509" s="34" t="s">
        <v>9</v>
      </c>
      <c r="P509" s="34" t="s">
        <v>73</v>
      </c>
      <c r="Q509" s="34" t="s">
        <v>1133</v>
      </c>
      <c r="R509" s="34">
        <v>28601</v>
      </c>
      <c r="S509" s="36">
        <v>42048</v>
      </c>
      <c r="T509" s="36">
        <v>42050</v>
      </c>
      <c r="U509" s="61">
        <v>46.65</v>
      </c>
      <c r="V509" s="34">
        <v>5</v>
      </c>
      <c r="W509" s="34">
        <v>32.76</v>
      </c>
      <c r="X509" s="34">
        <v>88040</v>
      </c>
      <c r="Y509" s="34" t="s">
        <v>3215</v>
      </c>
      <c r="Z509" s="34">
        <v>120.11882801974068</v>
      </c>
    </row>
    <row r="510" spans="1:26" customFormat="1" x14ac:dyDescent="0.2">
      <c r="A510" s="34">
        <v>3170</v>
      </c>
      <c r="B510" s="34" t="s">
        <v>1134</v>
      </c>
      <c r="C510" s="34" t="s">
        <v>92</v>
      </c>
      <c r="D510" s="34">
        <v>0.1</v>
      </c>
      <c r="E510" s="34">
        <v>7.28</v>
      </c>
      <c r="F510" s="34">
        <v>5.47</v>
      </c>
      <c r="G510" s="34" t="s">
        <v>14</v>
      </c>
      <c r="H510" s="34" t="s">
        <v>70</v>
      </c>
      <c r="I510" s="34" t="s">
        <v>24</v>
      </c>
      <c r="J510" s="34" t="s">
        <v>64</v>
      </c>
      <c r="K510" s="34" t="s">
        <v>49</v>
      </c>
      <c r="L510" s="34" t="s">
        <v>1135</v>
      </c>
      <c r="M510" s="34">
        <v>0.35</v>
      </c>
      <c r="N510" s="34" t="s">
        <v>8</v>
      </c>
      <c r="O510" s="34" t="s">
        <v>9</v>
      </c>
      <c r="P510" s="34" t="s">
        <v>99</v>
      </c>
      <c r="Q510" s="34" t="s">
        <v>1136</v>
      </c>
      <c r="R510" s="34">
        <v>34952</v>
      </c>
      <c r="S510" s="36">
        <v>42048</v>
      </c>
      <c r="T510" s="36">
        <v>42048</v>
      </c>
      <c r="U510" s="61">
        <v>167.334</v>
      </c>
      <c r="V510" s="34">
        <v>12</v>
      </c>
      <c r="W510" s="34">
        <v>83.14</v>
      </c>
      <c r="X510" s="34">
        <v>86489</v>
      </c>
      <c r="Y510" s="34" t="s">
        <v>3215</v>
      </c>
      <c r="Z510" s="34">
        <v>219.91486415589557</v>
      </c>
    </row>
    <row r="511" spans="1:26" customFormat="1" x14ac:dyDescent="0.2">
      <c r="A511" s="34">
        <v>2190</v>
      </c>
      <c r="B511" s="34" t="s">
        <v>1137</v>
      </c>
      <c r="C511" s="34" t="s">
        <v>1</v>
      </c>
      <c r="D511" s="34">
        <v>0.05</v>
      </c>
      <c r="E511" s="34">
        <v>16.98</v>
      </c>
      <c r="F511" s="34">
        <v>7.78</v>
      </c>
      <c r="G511" s="34" t="s">
        <v>14</v>
      </c>
      <c r="H511" s="34" t="s">
        <v>47</v>
      </c>
      <c r="I511" s="34" t="s">
        <v>24</v>
      </c>
      <c r="J511" s="34" t="s">
        <v>25</v>
      </c>
      <c r="K511" s="34" t="s">
        <v>18</v>
      </c>
      <c r="L511" s="34" t="s">
        <v>1138</v>
      </c>
      <c r="M511" s="34">
        <v>0.56999999999999995</v>
      </c>
      <c r="N511" s="34" t="s">
        <v>8</v>
      </c>
      <c r="O511" s="34" t="s">
        <v>28</v>
      </c>
      <c r="P511" s="34" t="s">
        <v>265</v>
      </c>
      <c r="Q511" s="34" t="s">
        <v>1139</v>
      </c>
      <c r="R511" s="34">
        <v>48227</v>
      </c>
      <c r="S511" s="36">
        <v>42049</v>
      </c>
      <c r="T511" s="36">
        <v>42051</v>
      </c>
      <c r="U511" s="61">
        <v>-47.28</v>
      </c>
      <c r="V511" s="34">
        <v>45</v>
      </c>
      <c r="W511" s="34">
        <v>761.67</v>
      </c>
      <c r="X511" s="34">
        <v>41636</v>
      </c>
      <c r="Y511" s="34" t="s">
        <v>3216</v>
      </c>
      <c r="Z511" s="34">
        <v>617.97291496405353</v>
      </c>
    </row>
    <row r="512" spans="1:26" customFormat="1" x14ac:dyDescent="0.2">
      <c r="A512" s="34">
        <v>2190</v>
      </c>
      <c r="B512" s="34" t="s">
        <v>1137</v>
      </c>
      <c r="C512" s="34" t="s">
        <v>1</v>
      </c>
      <c r="D512" s="34">
        <v>0.03</v>
      </c>
      <c r="E512" s="34">
        <v>115.99</v>
      </c>
      <c r="F512" s="34">
        <v>4.2300000000000004</v>
      </c>
      <c r="G512" s="34" t="s">
        <v>14</v>
      </c>
      <c r="H512" s="34" t="s">
        <v>47</v>
      </c>
      <c r="I512" s="34" t="s">
        <v>16</v>
      </c>
      <c r="J512" s="34" t="s">
        <v>111</v>
      </c>
      <c r="K512" s="34" t="s">
        <v>49</v>
      </c>
      <c r="L512" s="34" t="s">
        <v>1140</v>
      </c>
      <c r="M512" s="34">
        <v>0.56000000000000005</v>
      </c>
      <c r="N512" s="34" t="s">
        <v>8</v>
      </c>
      <c r="O512" s="34" t="s">
        <v>28</v>
      </c>
      <c r="P512" s="34" t="s">
        <v>265</v>
      </c>
      <c r="Q512" s="34" t="s">
        <v>1139</v>
      </c>
      <c r="R512" s="34">
        <v>48227</v>
      </c>
      <c r="S512" s="36">
        <v>42049</v>
      </c>
      <c r="T512" s="36">
        <v>42051</v>
      </c>
      <c r="U512" s="61">
        <v>722.24099999999999</v>
      </c>
      <c r="V512" s="34">
        <v>49</v>
      </c>
      <c r="W512" s="34">
        <v>5014.07</v>
      </c>
      <c r="X512" s="34">
        <v>41636</v>
      </c>
      <c r="Y512" s="34" t="s">
        <v>3216</v>
      </c>
      <c r="Z512" s="34">
        <v>1622.9831934029353</v>
      </c>
    </row>
    <row r="513" spans="1:26" customFormat="1" x14ac:dyDescent="0.2">
      <c r="A513" s="34">
        <v>2193</v>
      </c>
      <c r="B513" s="34" t="s">
        <v>1141</v>
      </c>
      <c r="C513" s="34" t="s">
        <v>1</v>
      </c>
      <c r="D513" s="34">
        <v>0.05</v>
      </c>
      <c r="E513" s="34">
        <v>16.98</v>
      </c>
      <c r="F513" s="34">
        <v>7.78</v>
      </c>
      <c r="G513" s="34" t="s">
        <v>14</v>
      </c>
      <c r="H513" s="34" t="s">
        <v>47</v>
      </c>
      <c r="I513" s="34" t="s">
        <v>24</v>
      </c>
      <c r="J513" s="34" t="s">
        <v>25</v>
      </c>
      <c r="K513" s="34" t="s">
        <v>18</v>
      </c>
      <c r="L513" s="34" t="s">
        <v>1138</v>
      </c>
      <c r="M513" s="34">
        <v>0.56999999999999995</v>
      </c>
      <c r="N513" s="34" t="s">
        <v>8</v>
      </c>
      <c r="O513" s="34" t="s">
        <v>9</v>
      </c>
      <c r="P513" s="34" t="s">
        <v>73</v>
      </c>
      <c r="Q513" s="34" t="s">
        <v>74</v>
      </c>
      <c r="R513" s="34">
        <v>28560</v>
      </c>
      <c r="S513" s="36">
        <v>42049</v>
      </c>
      <c r="T513" s="36">
        <v>42051</v>
      </c>
      <c r="U513" s="61">
        <v>-161</v>
      </c>
      <c r="V513" s="34">
        <v>11</v>
      </c>
      <c r="W513" s="34">
        <v>186.19</v>
      </c>
      <c r="X513" s="34">
        <v>90685</v>
      </c>
      <c r="Y513" s="34" t="s">
        <v>3215</v>
      </c>
      <c r="Z513" s="34">
        <v>501.52070981473122</v>
      </c>
    </row>
    <row r="514" spans="1:26" customFormat="1" x14ac:dyDescent="0.2">
      <c r="A514" s="34">
        <v>2193</v>
      </c>
      <c r="B514" s="34" t="s">
        <v>1141</v>
      </c>
      <c r="C514" s="34" t="s">
        <v>1</v>
      </c>
      <c r="D514" s="34">
        <v>0.03</v>
      </c>
      <c r="E514" s="34">
        <v>115.99</v>
      </c>
      <c r="F514" s="34">
        <v>4.2300000000000004</v>
      </c>
      <c r="G514" s="34" t="s">
        <v>14</v>
      </c>
      <c r="H514" s="34" t="s">
        <v>47</v>
      </c>
      <c r="I514" s="34" t="s">
        <v>16</v>
      </c>
      <c r="J514" s="34" t="s">
        <v>111</v>
      </c>
      <c r="K514" s="34" t="s">
        <v>49</v>
      </c>
      <c r="L514" s="34" t="s">
        <v>1140</v>
      </c>
      <c r="M514" s="34">
        <v>0.56000000000000005</v>
      </c>
      <c r="N514" s="34" t="s">
        <v>8</v>
      </c>
      <c r="O514" s="34" t="s">
        <v>9</v>
      </c>
      <c r="P514" s="34" t="s">
        <v>73</v>
      </c>
      <c r="Q514" s="34" t="s">
        <v>74</v>
      </c>
      <c r="R514" s="34">
        <v>28560</v>
      </c>
      <c r="S514" s="36">
        <v>42049</v>
      </c>
      <c r="T514" s="36">
        <v>42051</v>
      </c>
      <c r="U514" s="61">
        <v>848.3646</v>
      </c>
      <c r="V514" s="34">
        <v>12</v>
      </c>
      <c r="W514" s="34">
        <v>1227.94</v>
      </c>
      <c r="X514" s="34">
        <v>90685</v>
      </c>
      <c r="Y514" s="34" t="s">
        <v>3215</v>
      </c>
      <c r="Z514" s="34">
        <v>1752.1370040023994</v>
      </c>
    </row>
    <row r="515" spans="1:26" customFormat="1" x14ac:dyDescent="0.2">
      <c r="A515" s="34">
        <v>2358</v>
      </c>
      <c r="B515" s="34" t="s">
        <v>1142</v>
      </c>
      <c r="C515" s="34" t="s">
        <v>1</v>
      </c>
      <c r="D515" s="34">
        <v>0.05</v>
      </c>
      <c r="E515" s="34">
        <v>2.08</v>
      </c>
      <c r="F515" s="34">
        <v>2.56</v>
      </c>
      <c r="G515" s="34" t="s">
        <v>14</v>
      </c>
      <c r="H515" s="34" t="s">
        <v>47</v>
      </c>
      <c r="I515" s="34" t="s">
        <v>24</v>
      </c>
      <c r="J515" s="34" t="s">
        <v>544</v>
      </c>
      <c r="K515" s="34" t="s">
        <v>18</v>
      </c>
      <c r="L515" s="34" t="s">
        <v>1143</v>
      </c>
      <c r="M515" s="34">
        <v>0.55000000000000004</v>
      </c>
      <c r="N515" s="34" t="s">
        <v>8</v>
      </c>
      <c r="O515" s="34" t="s">
        <v>9</v>
      </c>
      <c r="P515" s="34" t="s">
        <v>99</v>
      </c>
      <c r="Q515" s="34" t="s">
        <v>1072</v>
      </c>
      <c r="R515" s="34">
        <v>33311</v>
      </c>
      <c r="S515" s="36">
        <v>42049</v>
      </c>
      <c r="T515" s="36">
        <v>42051</v>
      </c>
      <c r="U515" s="61">
        <v>-1045.0160000000001</v>
      </c>
      <c r="V515" s="34">
        <v>19</v>
      </c>
      <c r="W515" s="34">
        <v>40.93</v>
      </c>
      <c r="X515" s="34">
        <v>88268</v>
      </c>
      <c r="Y515" s="34" t="s">
        <v>3215</v>
      </c>
      <c r="Z515" s="34">
        <v>-611.31978821076768</v>
      </c>
    </row>
    <row r="516" spans="1:26" customFormat="1" x14ac:dyDescent="0.2">
      <c r="A516" s="34">
        <v>2490</v>
      </c>
      <c r="B516" s="34" t="s">
        <v>430</v>
      </c>
      <c r="C516" s="34" t="s">
        <v>1</v>
      </c>
      <c r="D516" s="34">
        <v>0.09</v>
      </c>
      <c r="E516" s="34">
        <v>348.21</v>
      </c>
      <c r="F516" s="34">
        <v>40.19</v>
      </c>
      <c r="G516" s="34" t="s">
        <v>2</v>
      </c>
      <c r="H516" s="34" t="s">
        <v>47</v>
      </c>
      <c r="I516" s="34" t="s">
        <v>4</v>
      </c>
      <c r="J516" s="34" t="s">
        <v>5</v>
      </c>
      <c r="K516" s="34" t="s">
        <v>6</v>
      </c>
      <c r="L516" s="34" t="s">
        <v>7</v>
      </c>
      <c r="M516" s="34">
        <v>0.62</v>
      </c>
      <c r="N516" s="34" t="s">
        <v>8</v>
      </c>
      <c r="O516" s="34" t="s">
        <v>35</v>
      </c>
      <c r="P516" s="34" t="s">
        <v>66</v>
      </c>
      <c r="Q516" s="34" t="s">
        <v>432</v>
      </c>
      <c r="R516" s="34">
        <v>92627</v>
      </c>
      <c r="S516" s="36">
        <v>42049</v>
      </c>
      <c r="T516" s="36">
        <v>42051</v>
      </c>
      <c r="U516" s="61">
        <v>-93.85</v>
      </c>
      <c r="V516" s="34">
        <v>2</v>
      </c>
      <c r="W516" s="34">
        <v>662.8</v>
      </c>
      <c r="X516" s="34">
        <v>86884</v>
      </c>
      <c r="Y516" s="34" t="s">
        <v>3217</v>
      </c>
      <c r="Z516" s="34">
        <v>2715.4349891015022</v>
      </c>
    </row>
    <row r="517" spans="1:26" customFormat="1" x14ac:dyDescent="0.2">
      <c r="A517" s="34">
        <v>2491</v>
      </c>
      <c r="B517" s="34" t="s">
        <v>433</v>
      </c>
      <c r="C517" s="34" t="s">
        <v>1</v>
      </c>
      <c r="D517" s="34">
        <v>0.09</v>
      </c>
      <c r="E517" s="34">
        <v>348.21</v>
      </c>
      <c r="F517" s="34">
        <v>40.19</v>
      </c>
      <c r="G517" s="34" t="s">
        <v>2</v>
      </c>
      <c r="H517" s="34" t="s">
        <v>47</v>
      </c>
      <c r="I517" s="34" t="s">
        <v>4</v>
      </c>
      <c r="J517" s="34" t="s">
        <v>5</v>
      </c>
      <c r="K517" s="34" t="s">
        <v>6</v>
      </c>
      <c r="L517" s="34" t="s">
        <v>7</v>
      </c>
      <c r="M517" s="34">
        <v>0.62</v>
      </c>
      <c r="N517" s="34" t="s">
        <v>8</v>
      </c>
      <c r="O517" s="34" t="s">
        <v>35</v>
      </c>
      <c r="P517" s="34" t="s">
        <v>66</v>
      </c>
      <c r="Q517" s="34" t="s">
        <v>76</v>
      </c>
      <c r="R517" s="34">
        <v>90045</v>
      </c>
      <c r="S517" s="36">
        <v>42049</v>
      </c>
      <c r="T517" s="36">
        <v>42051</v>
      </c>
      <c r="U517" s="61">
        <v>-93.85</v>
      </c>
      <c r="V517" s="34">
        <v>8</v>
      </c>
      <c r="W517" s="34">
        <v>2651.21</v>
      </c>
      <c r="X517" s="34">
        <v>48836</v>
      </c>
      <c r="Y517" s="34" t="s">
        <v>3217</v>
      </c>
      <c r="Z517" s="34">
        <v>2715.4349891015022</v>
      </c>
    </row>
    <row r="518" spans="1:26" customFormat="1" x14ac:dyDescent="0.2">
      <c r="A518" s="34">
        <v>3069</v>
      </c>
      <c r="B518" s="34" t="s">
        <v>1144</v>
      </c>
      <c r="C518" s="34" t="s">
        <v>1</v>
      </c>
      <c r="D518" s="34">
        <v>0.09</v>
      </c>
      <c r="E518" s="34">
        <v>1.82</v>
      </c>
      <c r="F518" s="34">
        <v>0.83</v>
      </c>
      <c r="G518" s="34" t="s">
        <v>14</v>
      </c>
      <c r="H518" s="34" t="s">
        <v>15</v>
      </c>
      <c r="I518" s="34" t="s">
        <v>24</v>
      </c>
      <c r="J518" s="34" t="s">
        <v>25</v>
      </c>
      <c r="K518" s="34" t="s">
        <v>26</v>
      </c>
      <c r="L518" s="34" t="s">
        <v>1145</v>
      </c>
      <c r="M518" s="34">
        <v>0.56999999999999995</v>
      </c>
      <c r="N518" s="34" t="s">
        <v>8</v>
      </c>
      <c r="O518" s="34" t="s">
        <v>28</v>
      </c>
      <c r="P518" s="34" t="s">
        <v>60</v>
      </c>
      <c r="Q518" s="34" t="s">
        <v>1146</v>
      </c>
      <c r="R518" s="34">
        <v>55128</v>
      </c>
      <c r="S518" s="36">
        <v>42049</v>
      </c>
      <c r="T518" s="36">
        <v>42050</v>
      </c>
      <c r="U518" s="61">
        <v>-6.734</v>
      </c>
      <c r="V518" s="34">
        <v>22</v>
      </c>
      <c r="W518" s="34">
        <v>36.82</v>
      </c>
      <c r="X518" s="34">
        <v>88192</v>
      </c>
      <c r="Y518" s="34" t="s">
        <v>3216</v>
      </c>
      <c r="Z518" s="34">
        <v>334.0922575580621</v>
      </c>
    </row>
    <row r="519" spans="1:26" customFormat="1" x14ac:dyDescent="0.2">
      <c r="A519" s="34">
        <v>3393</v>
      </c>
      <c r="B519" s="34" t="s">
        <v>1147</v>
      </c>
      <c r="C519" s="34" t="s">
        <v>1</v>
      </c>
      <c r="D519" s="34">
        <v>0.08</v>
      </c>
      <c r="E519" s="34">
        <v>4.4800000000000004</v>
      </c>
      <c r="F519" s="34">
        <v>2.5</v>
      </c>
      <c r="G519" s="34" t="s">
        <v>14</v>
      </c>
      <c r="H519" s="34" t="s">
        <v>15</v>
      </c>
      <c r="I519" s="34" t="s">
        <v>24</v>
      </c>
      <c r="J519" s="34" t="s">
        <v>321</v>
      </c>
      <c r="K519" s="34" t="s">
        <v>49</v>
      </c>
      <c r="L519" s="34" t="s">
        <v>997</v>
      </c>
      <c r="M519" s="34">
        <v>0.37</v>
      </c>
      <c r="N519" s="34" t="s">
        <v>8</v>
      </c>
      <c r="O519" s="34" t="s">
        <v>35</v>
      </c>
      <c r="P519" s="34" t="s">
        <v>42</v>
      </c>
      <c r="Q519" s="34" t="s">
        <v>1148</v>
      </c>
      <c r="R519" s="34">
        <v>99163</v>
      </c>
      <c r="S519" s="36">
        <v>42049</v>
      </c>
      <c r="T519" s="36">
        <v>42050</v>
      </c>
      <c r="U519" s="61">
        <v>-3.2448000000000001</v>
      </c>
      <c r="V519" s="34">
        <v>19</v>
      </c>
      <c r="W519" s="34">
        <v>80.2</v>
      </c>
      <c r="X519" s="34">
        <v>87909</v>
      </c>
      <c r="Y519" s="34" t="s">
        <v>3217</v>
      </c>
      <c r="Z519" s="34">
        <v>232.52885772579464</v>
      </c>
    </row>
    <row r="520" spans="1:26" customFormat="1" x14ac:dyDescent="0.2">
      <c r="A520" s="34">
        <v>306</v>
      </c>
      <c r="B520" s="34" t="s">
        <v>1149</v>
      </c>
      <c r="C520" s="34" t="s">
        <v>13</v>
      </c>
      <c r="D520" s="34">
        <v>0.01</v>
      </c>
      <c r="E520" s="34">
        <v>8.33</v>
      </c>
      <c r="F520" s="34">
        <v>1.99</v>
      </c>
      <c r="G520" s="34" t="s">
        <v>14</v>
      </c>
      <c r="H520" s="34" t="s">
        <v>3</v>
      </c>
      <c r="I520" s="34" t="s">
        <v>16</v>
      </c>
      <c r="J520" s="34" t="s">
        <v>17</v>
      </c>
      <c r="K520" s="34" t="s">
        <v>18</v>
      </c>
      <c r="L520" s="34" t="s">
        <v>1150</v>
      </c>
      <c r="M520" s="34">
        <v>0.52</v>
      </c>
      <c r="N520" s="34" t="s">
        <v>8</v>
      </c>
      <c r="O520" s="34" t="s">
        <v>87</v>
      </c>
      <c r="P520" s="34" t="s">
        <v>394</v>
      </c>
      <c r="Q520" s="34" t="s">
        <v>1151</v>
      </c>
      <c r="R520" s="34">
        <v>21208</v>
      </c>
      <c r="S520" s="36">
        <v>42049</v>
      </c>
      <c r="T520" s="36">
        <v>42050</v>
      </c>
      <c r="U520" s="61">
        <v>15.895200000000001</v>
      </c>
      <c r="V520" s="34">
        <v>8</v>
      </c>
      <c r="W520" s="34">
        <v>70.16</v>
      </c>
      <c r="X520" s="34">
        <v>87057</v>
      </c>
      <c r="Y520" s="34" t="s">
        <v>3218</v>
      </c>
      <c r="Z520" s="34">
        <v>148.43113375727327</v>
      </c>
    </row>
    <row r="521" spans="1:26" customFormat="1" x14ac:dyDescent="0.2">
      <c r="A521" s="34">
        <v>306</v>
      </c>
      <c r="B521" s="34" t="s">
        <v>1149</v>
      </c>
      <c r="C521" s="34" t="s">
        <v>13</v>
      </c>
      <c r="D521" s="34">
        <v>0.04</v>
      </c>
      <c r="E521" s="34">
        <v>85.99</v>
      </c>
      <c r="F521" s="34">
        <v>0.99</v>
      </c>
      <c r="G521" s="34" t="s">
        <v>14</v>
      </c>
      <c r="H521" s="34" t="s">
        <v>3</v>
      </c>
      <c r="I521" s="34" t="s">
        <v>16</v>
      </c>
      <c r="J521" s="34" t="s">
        <v>111</v>
      </c>
      <c r="K521" s="34" t="s">
        <v>26</v>
      </c>
      <c r="L521" s="34" t="s">
        <v>1152</v>
      </c>
      <c r="M521" s="34">
        <v>0.55000000000000004</v>
      </c>
      <c r="N521" s="34" t="s">
        <v>8</v>
      </c>
      <c r="O521" s="34" t="s">
        <v>87</v>
      </c>
      <c r="P521" s="34" t="s">
        <v>394</v>
      </c>
      <c r="Q521" s="34" t="s">
        <v>1151</v>
      </c>
      <c r="R521" s="34">
        <v>21208</v>
      </c>
      <c r="S521" s="36">
        <v>42049</v>
      </c>
      <c r="T521" s="36">
        <v>42051</v>
      </c>
      <c r="U521" s="61">
        <v>855.99329999999998</v>
      </c>
      <c r="V521" s="34">
        <v>17</v>
      </c>
      <c r="W521" s="34">
        <v>1240.57</v>
      </c>
      <c r="X521" s="34">
        <v>87057</v>
      </c>
      <c r="Y521" s="34" t="s">
        <v>3218</v>
      </c>
      <c r="Z521" s="34">
        <v>1229.5066181076038</v>
      </c>
    </row>
    <row r="522" spans="1:26" customFormat="1" x14ac:dyDescent="0.2">
      <c r="A522" s="34">
        <v>308</v>
      </c>
      <c r="B522" s="34" t="s">
        <v>1153</v>
      </c>
      <c r="C522" s="34" t="s">
        <v>13</v>
      </c>
      <c r="D522" s="34">
        <v>0.01</v>
      </c>
      <c r="E522" s="34">
        <v>8.33</v>
      </c>
      <c r="F522" s="34">
        <v>1.99</v>
      </c>
      <c r="G522" s="34" t="s">
        <v>14</v>
      </c>
      <c r="H522" s="34" t="s">
        <v>3</v>
      </c>
      <c r="I522" s="34" t="s">
        <v>16</v>
      </c>
      <c r="J522" s="34" t="s">
        <v>17</v>
      </c>
      <c r="K522" s="34" t="s">
        <v>18</v>
      </c>
      <c r="L522" s="34" t="s">
        <v>1150</v>
      </c>
      <c r="M522" s="34">
        <v>0.52</v>
      </c>
      <c r="N522" s="34" t="s">
        <v>8</v>
      </c>
      <c r="O522" s="34" t="s">
        <v>35</v>
      </c>
      <c r="P522" s="34" t="s">
        <v>42</v>
      </c>
      <c r="Q522" s="34" t="s">
        <v>118</v>
      </c>
      <c r="R522" s="34">
        <v>98115</v>
      </c>
      <c r="S522" s="36">
        <v>42049</v>
      </c>
      <c r="T522" s="36">
        <v>42050</v>
      </c>
      <c r="U522" s="61">
        <v>10.74</v>
      </c>
      <c r="V522" s="34">
        <v>32</v>
      </c>
      <c r="W522" s="34">
        <v>280.62</v>
      </c>
      <c r="X522" s="34">
        <v>37760</v>
      </c>
      <c r="Y522" s="34" t="s">
        <v>3217</v>
      </c>
      <c r="Z522" s="34">
        <v>143.15207635324774</v>
      </c>
    </row>
    <row r="523" spans="1:26" customFormat="1" x14ac:dyDescent="0.2">
      <c r="A523" s="34">
        <v>1156</v>
      </c>
      <c r="B523" s="34" t="s">
        <v>1154</v>
      </c>
      <c r="C523" s="34" t="s">
        <v>13</v>
      </c>
      <c r="D523" s="34">
        <v>0.06</v>
      </c>
      <c r="E523" s="34">
        <v>175.99</v>
      </c>
      <c r="F523" s="34">
        <v>8.99</v>
      </c>
      <c r="G523" s="34" t="s">
        <v>14</v>
      </c>
      <c r="H523" s="34" t="s">
        <v>15</v>
      </c>
      <c r="I523" s="34" t="s">
        <v>16</v>
      </c>
      <c r="J523" s="34" t="s">
        <v>111</v>
      </c>
      <c r="K523" s="34" t="s">
        <v>49</v>
      </c>
      <c r="L523" s="34" t="s">
        <v>1155</v>
      </c>
      <c r="M523" s="34">
        <v>0.56999999999999995</v>
      </c>
      <c r="N523" s="34" t="s">
        <v>8</v>
      </c>
      <c r="O523" s="34" t="s">
        <v>87</v>
      </c>
      <c r="P523" s="34" t="s">
        <v>379</v>
      </c>
      <c r="Q523" s="34" t="s">
        <v>1156</v>
      </c>
      <c r="R523" s="34">
        <v>1876</v>
      </c>
      <c r="S523" s="36">
        <v>42049</v>
      </c>
      <c r="T523" s="36">
        <v>42050</v>
      </c>
      <c r="U523" s="61">
        <v>48.47148</v>
      </c>
      <c r="V523" s="34">
        <v>7</v>
      </c>
      <c r="W523" s="34">
        <v>1013.84</v>
      </c>
      <c r="X523" s="34">
        <v>90855</v>
      </c>
      <c r="Y523" s="34" t="s">
        <v>3218</v>
      </c>
      <c r="Z523" s="34">
        <v>889.19182223234816</v>
      </c>
    </row>
    <row r="524" spans="1:26" customFormat="1" x14ac:dyDescent="0.2">
      <c r="A524" s="34">
        <v>1745</v>
      </c>
      <c r="B524" s="34" t="s">
        <v>335</v>
      </c>
      <c r="C524" s="34" t="s">
        <v>23</v>
      </c>
      <c r="D524" s="34">
        <v>0.04</v>
      </c>
      <c r="E524" s="34">
        <v>60.65</v>
      </c>
      <c r="F524" s="34">
        <v>12.23</v>
      </c>
      <c r="G524" s="34" t="s">
        <v>14</v>
      </c>
      <c r="H524" s="34" t="s">
        <v>47</v>
      </c>
      <c r="I524" s="34" t="s">
        <v>4</v>
      </c>
      <c r="J524" s="34" t="s">
        <v>102</v>
      </c>
      <c r="K524" s="34" t="s">
        <v>120</v>
      </c>
      <c r="L524" s="34" t="s">
        <v>1157</v>
      </c>
      <c r="M524" s="34">
        <v>0.64</v>
      </c>
      <c r="N524" s="34" t="s">
        <v>8</v>
      </c>
      <c r="O524" s="34" t="s">
        <v>9</v>
      </c>
      <c r="P524" s="34" t="s">
        <v>51</v>
      </c>
      <c r="Q524" s="34" t="s">
        <v>337</v>
      </c>
      <c r="R524" s="34">
        <v>30305</v>
      </c>
      <c r="S524" s="36">
        <v>42049</v>
      </c>
      <c r="T524" s="36">
        <v>42051</v>
      </c>
      <c r="U524" s="61">
        <v>116.5063</v>
      </c>
      <c r="V524" s="34">
        <v>4</v>
      </c>
      <c r="W524" s="34">
        <v>256.77</v>
      </c>
      <c r="X524" s="34">
        <v>13408</v>
      </c>
      <c r="Y524" s="34" t="s">
        <v>3215</v>
      </c>
      <c r="Z524" s="34">
        <v>900.06352437078556</v>
      </c>
    </row>
    <row r="525" spans="1:26" customFormat="1" x14ac:dyDescent="0.2">
      <c r="A525" s="34">
        <v>1749</v>
      </c>
      <c r="B525" s="34" t="s">
        <v>338</v>
      </c>
      <c r="C525" s="34" t="s">
        <v>23</v>
      </c>
      <c r="D525" s="34">
        <v>0.04</v>
      </c>
      <c r="E525" s="34">
        <v>60.65</v>
      </c>
      <c r="F525" s="34">
        <v>12.23</v>
      </c>
      <c r="G525" s="34" t="s">
        <v>14</v>
      </c>
      <c r="H525" s="34" t="s">
        <v>47</v>
      </c>
      <c r="I525" s="34" t="s">
        <v>4</v>
      </c>
      <c r="J525" s="34" t="s">
        <v>102</v>
      </c>
      <c r="K525" s="34" t="s">
        <v>120</v>
      </c>
      <c r="L525" s="34" t="s">
        <v>1157</v>
      </c>
      <c r="M525" s="34">
        <v>0.64</v>
      </c>
      <c r="N525" s="34" t="s">
        <v>8</v>
      </c>
      <c r="O525" s="34" t="s">
        <v>28</v>
      </c>
      <c r="P525" s="34" t="s">
        <v>183</v>
      </c>
      <c r="Q525" s="34" t="s">
        <v>339</v>
      </c>
      <c r="R525" s="34">
        <v>73505</v>
      </c>
      <c r="S525" s="36">
        <v>42049</v>
      </c>
      <c r="T525" s="36">
        <v>42051</v>
      </c>
      <c r="U525" s="61">
        <v>44.2911</v>
      </c>
      <c r="V525" s="34">
        <v>1</v>
      </c>
      <c r="W525" s="34">
        <v>64.19</v>
      </c>
      <c r="X525" s="34">
        <v>87244</v>
      </c>
      <c r="Y525" s="34" t="s">
        <v>3216</v>
      </c>
      <c r="Z525" s="34">
        <v>826.11330202379872</v>
      </c>
    </row>
    <row r="526" spans="1:26" customFormat="1" x14ac:dyDescent="0.2">
      <c r="A526" s="34">
        <v>639</v>
      </c>
      <c r="B526" s="34" t="s">
        <v>1158</v>
      </c>
      <c r="C526" s="34" t="s">
        <v>46</v>
      </c>
      <c r="D526" s="34">
        <v>0</v>
      </c>
      <c r="E526" s="34">
        <v>236.97</v>
      </c>
      <c r="F526" s="34">
        <v>59.24</v>
      </c>
      <c r="G526" s="34" t="s">
        <v>2</v>
      </c>
      <c r="H526" s="34" t="s">
        <v>15</v>
      </c>
      <c r="I526" s="34" t="s">
        <v>4</v>
      </c>
      <c r="J526" s="34" t="s">
        <v>5</v>
      </c>
      <c r="K526" s="34" t="s">
        <v>6</v>
      </c>
      <c r="L526" s="34" t="s">
        <v>1159</v>
      </c>
      <c r="M526" s="34">
        <v>0.61</v>
      </c>
      <c r="N526" s="34" t="s">
        <v>8</v>
      </c>
      <c r="O526" s="34" t="s">
        <v>35</v>
      </c>
      <c r="P526" s="34" t="s">
        <v>66</v>
      </c>
      <c r="Q526" s="34" t="s">
        <v>1160</v>
      </c>
      <c r="R526" s="34">
        <v>93454</v>
      </c>
      <c r="S526" s="36">
        <v>42049</v>
      </c>
      <c r="T526" s="36">
        <v>42050</v>
      </c>
      <c r="U526" s="61">
        <v>1192.04</v>
      </c>
      <c r="V526" s="34">
        <v>9</v>
      </c>
      <c r="W526" s="34">
        <v>1769.91</v>
      </c>
      <c r="X526" s="34">
        <v>87952</v>
      </c>
      <c r="Y526" s="34" t="s">
        <v>3217</v>
      </c>
      <c r="Z526" s="34">
        <v>4113.021289994741</v>
      </c>
    </row>
    <row r="527" spans="1:26" customFormat="1" x14ac:dyDescent="0.2">
      <c r="A527" s="34">
        <v>640</v>
      </c>
      <c r="B527" s="34" t="s">
        <v>1161</v>
      </c>
      <c r="C527" s="34" t="s">
        <v>46</v>
      </c>
      <c r="D527" s="34">
        <v>0</v>
      </c>
      <c r="E527" s="34">
        <v>236.97</v>
      </c>
      <c r="F527" s="34">
        <v>59.24</v>
      </c>
      <c r="G527" s="34" t="s">
        <v>2</v>
      </c>
      <c r="H527" s="34" t="s">
        <v>15</v>
      </c>
      <c r="I527" s="34" t="s">
        <v>4</v>
      </c>
      <c r="J527" s="34" t="s">
        <v>5</v>
      </c>
      <c r="K527" s="34" t="s">
        <v>6</v>
      </c>
      <c r="L527" s="34" t="s">
        <v>1159</v>
      </c>
      <c r="M527" s="34">
        <v>0.61</v>
      </c>
      <c r="N527" s="34" t="s">
        <v>8</v>
      </c>
      <c r="O527" s="34" t="s">
        <v>35</v>
      </c>
      <c r="P527" s="34" t="s">
        <v>42</v>
      </c>
      <c r="Q527" s="34" t="s">
        <v>118</v>
      </c>
      <c r="R527" s="34">
        <v>98119</v>
      </c>
      <c r="S527" s="36">
        <v>42049</v>
      </c>
      <c r="T527" s="36">
        <v>42050</v>
      </c>
      <c r="U527" s="61">
        <v>1192.04</v>
      </c>
      <c r="V527" s="34">
        <v>34</v>
      </c>
      <c r="W527" s="34">
        <v>6686.34</v>
      </c>
      <c r="X527" s="34">
        <v>56452</v>
      </c>
      <c r="Y527" s="34" t="s">
        <v>3217</v>
      </c>
      <c r="Z527" s="34">
        <v>4113.021289994741</v>
      </c>
    </row>
    <row r="528" spans="1:26" customFormat="1" x14ac:dyDescent="0.2">
      <c r="A528" s="34">
        <v>1682</v>
      </c>
      <c r="B528" s="34" t="s">
        <v>1162</v>
      </c>
      <c r="C528" s="34" t="s">
        <v>46</v>
      </c>
      <c r="D528" s="34">
        <v>0.04</v>
      </c>
      <c r="E528" s="34">
        <v>6.28</v>
      </c>
      <c r="F528" s="34">
        <v>5.41</v>
      </c>
      <c r="G528" s="34" t="s">
        <v>14</v>
      </c>
      <c r="H528" s="34" t="s">
        <v>15</v>
      </c>
      <c r="I528" s="34" t="s">
        <v>4</v>
      </c>
      <c r="J528" s="34" t="s">
        <v>102</v>
      </c>
      <c r="K528" s="34" t="s">
        <v>49</v>
      </c>
      <c r="L528" s="34" t="s">
        <v>906</v>
      </c>
      <c r="M528" s="34">
        <v>0.53</v>
      </c>
      <c r="N528" s="34" t="s">
        <v>8</v>
      </c>
      <c r="O528" s="34" t="s">
        <v>28</v>
      </c>
      <c r="P528" s="34" t="s">
        <v>79</v>
      </c>
      <c r="Q528" s="34" t="s">
        <v>509</v>
      </c>
      <c r="R528" s="34">
        <v>60611</v>
      </c>
      <c r="S528" s="36">
        <v>42049</v>
      </c>
      <c r="T528" s="36">
        <v>42051</v>
      </c>
      <c r="U528" s="61">
        <v>-38.380000000000003</v>
      </c>
      <c r="V528" s="34">
        <v>43</v>
      </c>
      <c r="W528" s="34">
        <v>284.48</v>
      </c>
      <c r="X528" s="34">
        <v>14115</v>
      </c>
      <c r="Y528" s="34" t="s">
        <v>3216</v>
      </c>
      <c r="Z528" s="34">
        <v>353.06068318029645</v>
      </c>
    </row>
    <row r="529" spans="1:26" customFormat="1" x14ac:dyDescent="0.2">
      <c r="A529" s="34">
        <v>1683</v>
      </c>
      <c r="B529" s="34" t="s">
        <v>1163</v>
      </c>
      <c r="C529" s="34" t="s">
        <v>46</v>
      </c>
      <c r="D529" s="34">
        <v>0.04</v>
      </c>
      <c r="E529" s="34">
        <v>6.28</v>
      </c>
      <c r="F529" s="34">
        <v>5.41</v>
      </c>
      <c r="G529" s="34" t="s">
        <v>14</v>
      </c>
      <c r="H529" s="34" t="s">
        <v>15</v>
      </c>
      <c r="I529" s="34" t="s">
        <v>4</v>
      </c>
      <c r="J529" s="34" t="s">
        <v>102</v>
      </c>
      <c r="K529" s="34" t="s">
        <v>49</v>
      </c>
      <c r="L529" s="34" t="s">
        <v>906</v>
      </c>
      <c r="M529" s="34">
        <v>0.53</v>
      </c>
      <c r="N529" s="34" t="s">
        <v>8</v>
      </c>
      <c r="O529" s="34" t="s">
        <v>28</v>
      </c>
      <c r="P529" s="34" t="s">
        <v>163</v>
      </c>
      <c r="Q529" s="34" t="s">
        <v>1164</v>
      </c>
      <c r="R529" s="34">
        <v>77301</v>
      </c>
      <c r="S529" s="36">
        <v>42049</v>
      </c>
      <c r="T529" s="36">
        <v>42051</v>
      </c>
      <c r="U529" s="61">
        <v>-19.957599999999999</v>
      </c>
      <c r="V529" s="34">
        <v>11</v>
      </c>
      <c r="W529" s="34">
        <v>72.77</v>
      </c>
      <c r="X529" s="34">
        <v>90612</v>
      </c>
      <c r="Y529" s="34" t="s">
        <v>3216</v>
      </c>
      <c r="Z529" s="34">
        <v>371.92569464831331</v>
      </c>
    </row>
    <row r="530" spans="1:26" customFormat="1" x14ac:dyDescent="0.2">
      <c r="A530" s="34">
        <v>11</v>
      </c>
      <c r="B530" s="34" t="s">
        <v>1165</v>
      </c>
      <c r="C530" s="34" t="s">
        <v>1</v>
      </c>
      <c r="D530" s="34">
        <v>0.06</v>
      </c>
      <c r="E530" s="34">
        <v>9.48</v>
      </c>
      <c r="F530" s="34">
        <v>7.29</v>
      </c>
      <c r="G530" s="34" t="s">
        <v>14</v>
      </c>
      <c r="H530" s="34" t="s">
        <v>47</v>
      </c>
      <c r="I530" s="34" t="s">
        <v>4</v>
      </c>
      <c r="J530" s="34" t="s">
        <v>102</v>
      </c>
      <c r="K530" s="34" t="s">
        <v>18</v>
      </c>
      <c r="L530" s="34" t="s">
        <v>480</v>
      </c>
      <c r="M530" s="34">
        <v>0.45</v>
      </c>
      <c r="N530" s="34" t="s">
        <v>8</v>
      </c>
      <c r="O530" s="34" t="s">
        <v>87</v>
      </c>
      <c r="P530" s="34" t="s">
        <v>373</v>
      </c>
      <c r="Q530" s="34" t="s">
        <v>1166</v>
      </c>
      <c r="R530" s="34">
        <v>7203</v>
      </c>
      <c r="S530" s="36">
        <v>42050</v>
      </c>
      <c r="T530" s="36">
        <v>42052</v>
      </c>
      <c r="U530" s="61">
        <v>-53.809600000000003</v>
      </c>
      <c r="V530" s="34">
        <v>22</v>
      </c>
      <c r="W530" s="34">
        <v>211.15</v>
      </c>
      <c r="X530" s="34">
        <v>90192</v>
      </c>
      <c r="Y530" s="34" t="s">
        <v>3218</v>
      </c>
      <c r="Z530" s="34">
        <v>467.89388774621597</v>
      </c>
    </row>
    <row r="531" spans="1:26" customFormat="1" x14ac:dyDescent="0.2">
      <c r="A531" s="34">
        <v>596</v>
      </c>
      <c r="B531" s="34" t="s">
        <v>1167</v>
      </c>
      <c r="C531" s="34" t="s">
        <v>1</v>
      </c>
      <c r="D531" s="34">
        <v>0.03</v>
      </c>
      <c r="E531" s="34">
        <v>3.8</v>
      </c>
      <c r="F531" s="34">
        <v>1.49</v>
      </c>
      <c r="G531" s="34" t="s">
        <v>14</v>
      </c>
      <c r="H531" s="34" t="s">
        <v>15</v>
      </c>
      <c r="I531" s="34" t="s">
        <v>24</v>
      </c>
      <c r="J531" s="34" t="s">
        <v>48</v>
      </c>
      <c r="K531" s="34" t="s">
        <v>49</v>
      </c>
      <c r="L531" s="34" t="s">
        <v>1168</v>
      </c>
      <c r="M531" s="34">
        <v>0.38</v>
      </c>
      <c r="N531" s="34" t="s">
        <v>8</v>
      </c>
      <c r="O531" s="34" t="s">
        <v>28</v>
      </c>
      <c r="P531" s="34" t="s">
        <v>29</v>
      </c>
      <c r="Q531" s="34" t="s">
        <v>1169</v>
      </c>
      <c r="R531" s="34">
        <v>46032</v>
      </c>
      <c r="S531" s="36">
        <v>42050</v>
      </c>
      <c r="T531" s="36">
        <v>42052</v>
      </c>
      <c r="U531" s="61">
        <v>15.2745</v>
      </c>
      <c r="V531" s="34">
        <v>6</v>
      </c>
      <c r="W531" s="34">
        <v>24.27</v>
      </c>
      <c r="X531" s="34">
        <v>86308</v>
      </c>
      <c r="Y531" s="34" t="s">
        <v>3216</v>
      </c>
      <c r="Z531" s="34">
        <v>262.80058337520427</v>
      </c>
    </row>
    <row r="532" spans="1:26" customFormat="1" x14ac:dyDescent="0.2">
      <c r="A532" s="34">
        <v>596</v>
      </c>
      <c r="B532" s="34" t="s">
        <v>1167</v>
      </c>
      <c r="C532" s="34" t="s">
        <v>1</v>
      </c>
      <c r="D532" s="34">
        <v>7.0000000000000007E-2</v>
      </c>
      <c r="E532" s="34">
        <v>7.98</v>
      </c>
      <c r="F532" s="34">
        <v>1.25</v>
      </c>
      <c r="G532" s="34" t="s">
        <v>14</v>
      </c>
      <c r="H532" s="34" t="s">
        <v>15</v>
      </c>
      <c r="I532" s="34" t="s">
        <v>24</v>
      </c>
      <c r="J532" s="34" t="s">
        <v>64</v>
      </c>
      <c r="K532" s="34" t="s">
        <v>26</v>
      </c>
      <c r="L532" s="34" t="s">
        <v>1170</v>
      </c>
      <c r="M532" s="34">
        <v>0.35</v>
      </c>
      <c r="N532" s="34" t="s">
        <v>8</v>
      </c>
      <c r="O532" s="34" t="s">
        <v>28</v>
      </c>
      <c r="P532" s="34" t="s">
        <v>29</v>
      </c>
      <c r="Q532" s="34" t="s">
        <v>1169</v>
      </c>
      <c r="R532" s="34">
        <v>46032</v>
      </c>
      <c r="S532" s="36">
        <v>42050</v>
      </c>
      <c r="T532" s="36">
        <v>42052</v>
      </c>
      <c r="U532" s="61">
        <v>26.585699999999999</v>
      </c>
      <c r="V532" s="34">
        <v>5</v>
      </c>
      <c r="W532" s="34">
        <v>38.53</v>
      </c>
      <c r="X532" s="34">
        <v>86308</v>
      </c>
      <c r="Y532" s="34" t="s">
        <v>3216</v>
      </c>
      <c r="Z532" s="34">
        <v>229.47770207626286</v>
      </c>
    </row>
    <row r="533" spans="1:26" customFormat="1" x14ac:dyDescent="0.2">
      <c r="A533" s="34">
        <v>596</v>
      </c>
      <c r="B533" s="34" t="s">
        <v>1167</v>
      </c>
      <c r="C533" s="34" t="s">
        <v>1</v>
      </c>
      <c r="D533" s="34">
        <v>7.0000000000000007E-2</v>
      </c>
      <c r="E533" s="34">
        <v>417.4</v>
      </c>
      <c r="F533" s="34">
        <v>75.23</v>
      </c>
      <c r="G533" s="34" t="s">
        <v>2</v>
      </c>
      <c r="H533" s="34" t="s">
        <v>15</v>
      </c>
      <c r="I533" s="34" t="s">
        <v>4</v>
      </c>
      <c r="J533" s="34" t="s">
        <v>5</v>
      </c>
      <c r="K533" s="34" t="s">
        <v>6</v>
      </c>
      <c r="L533" s="34" t="s">
        <v>1171</v>
      </c>
      <c r="M533" s="34">
        <v>0.79</v>
      </c>
      <c r="N533" s="34" t="s">
        <v>8</v>
      </c>
      <c r="O533" s="34" t="s">
        <v>28</v>
      </c>
      <c r="P533" s="34" t="s">
        <v>29</v>
      </c>
      <c r="Q533" s="34" t="s">
        <v>1169</v>
      </c>
      <c r="R533" s="34">
        <v>46032</v>
      </c>
      <c r="S533" s="36">
        <v>42050</v>
      </c>
      <c r="T533" s="36">
        <v>42051</v>
      </c>
      <c r="U533" s="61">
        <v>-575.35199999999998</v>
      </c>
      <c r="V533" s="34">
        <v>12</v>
      </c>
      <c r="W533" s="34">
        <v>4910.72</v>
      </c>
      <c r="X533" s="34">
        <v>86308</v>
      </c>
      <c r="Y533" s="34" t="s">
        <v>3216</v>
      </c>
      <c r="Z533" s="34">
        <v>3502.7748044514901</v>
      </c>
    </row>
    <row r="534" spans="1:26" customFormat="1" x14ac:dyDescent="0.2">
      <c r="A534" s="34">
        <v>2260</v>
      </c>
      <c r="B534" s="34" t="s">
        <v>1172</v>
      </c>
      <c r="C534" s="34" t="s">
        <v>1</v>
      </c>
      <c r="D534" s="34">
        <v>0.02</v>
      </c>
      <c r="E534" s="34">
        <v>4.9800000000000004</v>
      </c>
      <c r="F534" s="34">
        <v>0.49</v>
      </c>
      <c r="G534" s="34" t="s">
        <v>14</v>
      </c>
      <c r="H534" s="34" t="s">
        <v>70</v>
      </c>
      <c r="I534" s="34" t="s">
        <v>24</v>
      </c>
      <c r="J534" s="34" t="s">
        <v>128</v>
      </c>
      <c r="K534" s="34" t="s">
        <v>49</v>
      </c>
      <c r="L534" s="34" t="s">
        <v>1079</v>
      </c>
      <c r="M534" s="34">
        <v>0.39</v>
      </c>
      <c r="N534" s="34" t="s">
        <v>8</v>
      </c>
      <c r="O534" s="34" t="s">
        <v>9</v>
      </c>
      <c r="P534" s="34" t="s">
        <v>51</v>
      </c>
      <c r="Q534" s="34" t="s">
        <v>1173</v>
      </c>
      <c r="R534" s="34">
        <v>30161</v>
      </c>
      <c r="S534" s="36">
        <v>42050</v>
      </c>
      <c r="T534" s="36">
        <v>42051</v>
      </c>
      <c r="U534" s="61">
        <v>-52.863999999999997</v>
      </c>
      <c r="V534" s="34">
        <v>17</v>
      </c>
      <c r="W534" s="34">
        <v>87.11</v>
      </c>
      <c r="X534" s="34">
        <v>89601</v>
      </c>
      <c r="Y534" s="34" t="s">
        <v>3215</v>
      </c>
      <c r="Z534" s="34">
        <v>212.93877713852225</v>
      </c>
    </row>
    <row r="535" spans="1:26" customFormat="1" x14ac:dyDescent="0.2">
      <c r="A535" s="34">
        <v>2260</v>
      </c>
      <c r="B535" s="34" t="s">
        <v>1172</v>
      </c>
      <c r="C535" s="34" t="s">
        <v>1</v>
      </c>
      <c r="D535" s="34">
        <v>0.01</v>
      </c>
      <c r="E535" s="34">
        <v>20.99</v>
      </c>
      <c r="F535" s="34">
        <v>0.99</v>
      </c>
      <c r="G535" s="34" t="s">
        <v>14</v>
      </c>
      <c r="H535" s="34" t="s">
        <v>70</v>
      </c>
      <c r="I535" s="34" t="s">
        <v>16</v>
      </c>
      <c r="J535" s="34" t="s">
        <v>111</v>
      </c>
      <c r="K535" s="34" t="s">
        <v>18</v>
      </c>
      <c r="L535" s="34" t="s">
        <v>1174</v>
      </c>
      <c r="M535" s="34">
        <v>0.83</v>
      </c>
      <c r="N535" s="34" t="s">
        <v>8</v>
      </c>
      <c r="O535" s="34" t="s">
        <v>9</v>
      </c>
      <c r="P535" s="34" t="s">
        <v>51</v>
      </c>
      <c r="Q535" s="34" t="s">
        <v>1173</v>
      </c>
      <c r="R535" s="34">
        <v>30161</v>
      </c>
      <c r="S535" s="36">
        <v>42050</v>
      </c>
      <c r="T535" s="36">
        <v>42051</v>
      </c>
      <c r="U535" s="61">
        <v>45.378</v>
      </c>
      <c r="V535" s="34">
        <v>9</v>
      </c>
      <c r="W535" s="34">
        <v>170.46</v>
      </c>
      <c r="X535" s="34">
        <v>89601</v>
      </c>
      <c r="Y535" s="34" t="s">
        <v>3215</v>
      </c>
      <c r="Z535" s="34">
        <v>749.85221535539904</v>
      </c>
    </row>
    <row r="536" spans="1:26" customFormat="1" x14ac:dyDescent="0.2">
      <c r="A536" s="34">
        <v>3211</v>
      </c>
      <c r="B536" s="34" t="s">
        <v>1175</v>
      </c>
      <c r="C536" s="34" t="s">
        <v>13</v>
      </c>
      <c r="D536" s="34">
        <v>0.1</v>
      </c>
      <c r="E536" s="34">
        <v>7.31</v>
      </c>
      <c r="F536" s="34">
        <v>0.49</v>
      </c>
      <c r="G536" s="34" t="s">
        <v>14</v>
      </c>
      <c r="H536" s="34" t="s">
        <v>70</v>
      </c>
      <c r="I536" s="34" t="s">
        <v>24</v>
      </c>
      <c r="J536" s="34" t="s">
        <v>128</v>
      </c>
      <c r="K536" s="34" t="s">
        <v>49</v>
      </c>
      <c r="L536" s="34" t="s">
        <v>1103</v>
      </c>
      <c r="M536" s="34">
        <v>0.38</v>
      </c>
      <c r="N536" s="34" t="s">
        <v>8</v>
      </c>
      <c r="O536" s="34" t="s">
        <v>28</v>
      </c>
      <c r="P536" s="34" t="s">
        <v>79</v>
      </c>
      <c r="Q536" s="34" t="s">
        <v>1176</v>
      </c>
      <c r="R536" s="34">
        <v>60101</v>
      </c>
      <c r="S536" s="36">
        <v>42050</v>
      </c>
      <c r="T536" s="36">
        <v>42051</v>
      </c>
      <c r="U536" s="61">
        <v>55.020600000000002</v>
      </c>
      <c r="V536" s="34">
        <v>12</v>
      </c>
      <c r="W536" s="34">
        <v>79.739999999999995</v>
      </c>
      <c r="X536" s="34">
        <v>91522</v>
      </c>
      <c r="Y536" s="34" t="s">
        <v>3216</v>
      </c>
      <c r="Z536" s="34">
        <v>-22.962953540133398</v>
      </c>
    </row>
    <row r="537" spans="1:26" customFormat="1" x14ac:dyDescent="0.2">
      <c r="A537" s="34">
        <v>3211</v>
      </c>
      <c r="B537" s="34" t="s">
        <v>1175</v>
      </c>
      <c r="C537" s="34" t="s">
        <v>13</v>
      </c>
      <c r="D537" s="34">
        <v>0.1</v>
      </c>
      <c r="E537" s="34">
        <v>20.99</v>
      </c>
      <c r="F537" s="34">
        <v>2.5</v>
      </c>
      <c r="G537" s="34" t="s">
        <v>14</v>
      </c>
      <c r="H537" s="34" t="s">
        <v>70</v>
      </c>
      <c r="I537" s="34" t="s">
        <v>16</v>
      </c>
      <c r="J537" s="34" t="s">
        <v>111</v>
      </c>
      <c r="K537" s="34" t="s">
        <v>26</v>
      </c>
      <c r="L537" s="34" t="s">
        <v>1177</v>
      </c>
      <c r="M537" s="34">
        <v>0.81</v>
      </c>
      <c r="N537" s="34" t="s">
        <v>8</v>
      </c>
      <c r="O537" s="34" t="s">
        <v>28</v>
      </c>
      <c r="P537" s="34" t="s">
        <v>79</v>
      </c>
      <c r="Q537" s="34" t="s">
        <v>1176</v>
      </c>
      <c r="R537" s="34">
        <v>60101</v>
      </c>
      <c r="S537" s="36">
        <v>42050</v>
      </c>
      <c r="T537" s="36">
        <v>42051</v>
      </c>
      <c r="U537" s="61">
        <v>-43.65504</v>
      </c>
      <c r="V537" s="34">
        <v>23</v>
      </c>
      <c r="W537" s="34">
        <v>392.45</v>
      </c>
      <c r="X537" s="34">
        <v>91522</v>
      </c>
      <c r="Y537" s="34" t="s">
        <v>3216</v>
      </c>
      <c r="Z537" s="34">
        <v>331.81664033301456</v>
      </c>
    </row>
    <row r="538" spans="1:26" customFormat="1" x14ac:dyDescent="0.2">
      <c r="A538" s="34">
        <v>393</v>
      </c>
      <c r="B538" s="34" t="s">
        <v>1178</v>
      </c>
      <c r="C538" s="34" t="s">
        <v>23</v>
      </c>
      <c r="D538" s="34">
        <v>7.0000000000000007E-2</v>
      </c>
      <c r="E538" s="34">
        <v>9.7100000000000009</v>
      </c>
      <c r="F538" s="34">
        <v>9.4499999999999993</v>
      </c>
      <c r="G538" s="34" t="s">
        <v>14</v>
      </c>
      <c r="H538" s="34" t="s">
        <v>70</v>
      </c>
      <c r="I538" s="34" t="s">
        <v>24</v>
      </c>
      <c r="J538" s="34" t="s">
        <v>54</v>
      </c>
      <c r="K538" s="34" t="s">
        <v>49</v>
      </c>
      <c r="L538" s="34" t="s">
        <v>1179</v>
      </c>
      <c r="M538" s="34">
        <v>0.6</v>
      </c>
      <c r="N538" s="34" t="s">
        <v>8</v>
      </c>
      <c r="O538" s="34" t="s">
        <v>87</v>
      </c>
      <c r="P538" s="34" t="s">
        <v>88</v>
      </c>
      <c r="Q538" s="34" t="s">
        <v>1180</v>
      </c>
      <c r="R538" s="34">
        <v>13021</v>
      </c>
      <c r="S538" s="36">
        <v>42050</v>
      </c>
      <c r="T538" s="36">
        <v>42057</v>
      </c>
      <c r="U538" s="61">
        <v>-81.77</v>
      </c>
      <c r="V538" s="34">
        <v>3</v>
      </c>
      <c r="W538" s="34">
        <v>31.44</v>
      </c>
      <c r="X538" s="34">
        <v>86382</v>
      </c>
      <c r="Y538" s="34" t="s">
        <v>3218</v>
      </c>
      <c r="Z538" s="34">
        <v>377.07050985499518</v>
      </c>
    </row>
    <row r="539" spans="1:26" customFormat="1" x14ac:dyDescent="0.2">
      <c r="A539" s="34">
        <v>651</v>
      </c>
      <c r="B539" s="34" t="s">
        <v>270</v>
      </c>
      <c r="C539" s="34" t="s">
        <v>23</v>
      </c>
      <c r="D539" s="34">
        <v>0.04</v>
      </c>
      <c r="E539" s="34">
        <v>880.98</v>
      </c>
      <c r="F539" s="34">
        <v>44.55</v>
      </c>
      <c r="G539" s="34" t="s">
        <v>2</v>
      </c>
      <c r="H539" s="34" t="s">
        <v>15</v>
      </c>
      <c r="I539" s="34" t="s">
        <v>4</v>
      </c>
      <c r="J539" s="34" t="s">
        <v>93</v>
      </c>
      <c r="K539" s="34" t="s">
        <v>6</v>
      </c>
      <c r="L539" s="34" t="s">
        <v>214</v>
      </c>
      <c r="M539" s="34">
        <v>0.62</v>
      </c>
      <c r="N539" s="34" t="s">
        <v>8</v>
      </c>
      <c r="O539" s="34" t="s">
        <v>35</v>
      </c>
      <c r="P539" s="34" t="s">
        <v>272</v>
      </c>
      <c r="Q539" s="34" t="s">
        <v>273</v>
      </c>
      <c r="R539" s="34">
        <v>89115</v>
      </c>
      <c r="S539" s="36">
        <v>42050</v>
      </c>
      <c r="T539" s="36">
        <v>42054</v>
      </c>
      <c r="U539" s="61">
        <v>4233.2587999999996</v>
      </c>
      <c r="V539" s="34">
        <v>8</v>
      </c>
      <c r="W539" s="34">
        <v>6901.25</v>
      </c>
      <c r="X539" s="34">
        <v>91576</v>
      </c>
      <c r="Y539" s="34" t="s">
        <v>3217</v>
      </c>
      <c r="Z539" s="34">
        <v>8699.6994016227218</v>
      </c>
    </row>
    <row r="540" spans="1:26" customFormat="1" x14ac:dyDescent="0.2">
      <c r="A540" s="34">
        <v>651</v>
      </c>
      <c r="B540" s="34" t="s">
        <v>270</v>
      </c>
      <c r="C540" s="34" t="s">
        <v>23</v>
      </c>
      <c r="D540" s="34">
        <v>7.0000000000000007E-2</v>
      </c>
      <c r="E540" s="34">
        <v>13.4</v>
      </c>
      <c r="F540" s="34">
        <v>4.95</v>
      </c>
      <c r="G540" s="34" t="s">
        <v>14</v>
      </c>
      <c r="H540" s="34" t="s">
        <v>15</v>
      </c>
      <c r="I540" s="34" t="s">
        <v>4</v>
      </c>
      <c r="J540" s="34" t="s">
        <v>102</v>
      </c>
      <c r="K540" s="34" t="s">
        <v>18</v>
      </c>
      <c r="L540" s="34" t="s">
        <v>1181</v>
      </c>
      <c r="M540" s="34">
        <v>0.37</v>
      </c>
      <c r="N540" s="34" t="s">
        <v>8</v>
      </c>
      <c r="O540" s="34" t="s">
        <v>35</v>
      </c>
      <c r="P540" s="34" t="s">
        <v>272</v>
      </c>
      <c r="Q540" s="34" t="s">
        <v>273</v>
      </c>
      <c r="R540" s="34">
        <v>89115</v>
      </c>
      <c r="S540" s="36">
        <v>42050</v>
      </c>
      <c r="T540" s="36">
        <v>42055</v>
      </c>
      <c r="U540" s="61">
        <v>102.76860000000001</v>
      </c>
      <c r="V540" s="34">
        <v>11</v>
      </c>
      <c r="W540" s="34">
        <v>148.94</v>
      </c>
      <c r="X540" s="34">
        <v>91576</v>
      </c>
      <c r="Y540" s="34" t="s">
        <v>3217</v>
      </c>
      <c r="Z540" s="34">
        <v>233.11911875931645</v>
      </c>
    </row>
    <row r="541" spans="1:26" customFormat="1" x14ac:dyDescent="0.2">
      <c r="A541" s="34">
        <v>651</v>
      </c>
      <c r="B541" s="34" t="s">
        <v>270</v>
      </c>
      <c r="C541" s="34" t="s">
        <v>23</v>
      </c>
      <c r="D541" s="34">
        <v>0.01</v>
      </c>
      <c r="E541" s="34">
        <v>15.99</v>
      </c>
      <c r="F541" s="34">
        <v>11.28</v>
      </c>
      <c r="G541" s="34" t="s">
        <v>14</v>
      </c>
      <c r="H541" s="34" t="s">
        <v>15</v>
      </c>
      <c r="I541" s="34" t="s">
        <v>16</v>
      </c>
      <c r="J541" s="34" t="s">
        <v>32</v>
      </c>
      <c r="K541" s="34" t="s">
        <v>120</v>
      </c>
      <c r="L541" s="34" t="s">
        <v>1182</v>
      </c>
      <c r="M541" s="34">
        <v>0.38</v>
      </c>
      <c r="N541" s="34" t="s">
        <v>8</v>
      </c>
      <c r="O541" s="34" t="s">
        <v>35</v>
      </c>
      <c r="P541" s="34" t="s">
        <v>272</v>
      </c>
      <c r="Q541" s="34" t="s">
        <v>273</v>
      </c>
      <c r="R541" s="34">
        <v>89115</v>
      </c>
      <c r="S541" s="36">
        <v>42050</v>
      </c>
      <c r="T541" s="36">
        <v>42057</v>
      </c>
      <c r="U541" s="61">
        <v>-36.671543999999997</v>
      </c>
      <c r="V541" s="34">
        <v>12</v>
      </c>
      <c r="W541" s="34">
        <v>200.68</v>
      </c>
      <c r="X541" s="34">
        <v>91576</v>
      </c>
      <c r="Y541" s="34" t="s">
        <v>3217</v>
      </c>
      <c r="Z541" s="34">
        <v>321.36297683607785</v>
      </c>
    </row>
    <row r="542" spans="1:26" customFormat="1" x14ac:dyDescent="0.2">
      <c r="A542" s="34">
        <v>2684</v>
      </c>
      <c r="B542" s="34" t="s">
        <v>1183</v>
      </c>
      <c r="C542" s="34" t="s">
        <v>23</v>
      </c>
      <c r="D542" s="34">
        <v>0.09</v>
      </c>
      <c r="E542" s="34">
        <v>8.74</v>
      </c>
      <c r="F542" s="34">
        <v>1.39</v>
      </c>
      <c r="G542" s="34" t="s">
        <v>63</v>
      </c>
      <c r="H542" s="34" t="s">
        <v>3</v>
      </c>
      <c r="I542" s="34" t="s">
        <v>24</v>
      </c>
      <c r="J542" s="34" t="s">
        <v>321</v>
      </c>
      <c r="K542" s="34" t="s">
        <v>49</v>
      </c>
      <c r="L542" s="34" t="s">
        <v>416</v>
      </c>
      <c r="M542" s="34">
        <v>0.38</v>
      </c>
      <c r="N542" s="34" t="s">
        <v>8</v>
      </c>
      <c r="O542" s="34" t="s">
        <v>9</v>
      </c>
      <c r="P542" s="34" t="s">
        <v>99</v>
      </c>
      <c r="Q542" s="34" t="s">
        <v>1184</v>
      </c>
      <c r="R542" s="34">
        <v>33952</v>
      </c>
      <c r="S542" s="36">
        <v>42050</v>
      </c>
      <c r="T542" s="36">
        <v>42055</v>
      </c>
      <c r="U542" s="61">
        <v>23.616</v>
      </c>
      <c r="V542" s="34">
        <v>1</v>
      </c>
      <c r="W542" s="34">
        <v>11.78</v>
      </c>
      <c r="X542" s="34">
        <v>89146</v>
      </c>
      <c r="Y542" s="34" t="s">
        <v>3215</v>
      </c>
      <c r="Z542" s="34">
        <v>-28.153527234113913</v>
      </c>
    </row>
    <row r="543" spans="1:26" customFormat="1" x14ac:dyDescent="0.2">
      <c r="A543" s="34">
        <v>2684</v>
      </c>
      <c r="B543" s="34" t="s">
        <v>1183</v>
      </c>
      <c r="C543" s="34" t="s">
        <v>23</v>
      </c>
      <c r="D543" s="34">
        <v>0.09</v>
      </c>
      <c r="E543" s="34">
        <v>18.97</v>
      </c>
      <c r="F543" s="34">
        <v>9.0299999999999994</v>
      </c>
      <c r="G543" s="34" t="s">
        <v>14</v>
      </c>
      <c r="H543" s="34" t="s">
        <v>3</v>
      </c>
      <c r="I543" s="34" t="s">
        <v>24</v>
      </c>
      <c r="J543" s="34" t="s">
        <v>64</v>
      </c>
      <c r="K543" s="34" t="s">
        <v>49</v>
      </c>
      <c r="L543" s="34" t="s">
        <v>606</v>
      </c>
      <c r="M543" s="34">
        <v>0.37</v>
      </c>
      <c r="N543" s="34" t="s">
        <v>8</v>
      </c>
      <c r="O543" s="34" t="s">
        <v>9</v>
      </c>
      <c r="P543" s="34" t="s">
        <v>99</v>
      </c>
      <c r="Q543" s="34" t="s">
        <v>1184</v>
      </c>
      <c r="R543" s="34">
        <v>33952</v>
      </c>
      <c r="S543" s="36">
        <v>42050</v>
      </c>
      <c r="T543" s="36">
        <v>42055</v>
      </c>
      <c r="U543" s="61">
        <v>-1748.0119999999999</v>
      </c>
      <c r="V543" s="34">
        <v>1</v>
      </c>
      <c r="W543" s="34">
        <v>20.96</v>
      </c>
      <c r="X543" s="34">
        <v>89146</v>
      </c>
      <c r="Y543" s="34" t="s">
        <v>3215</v>
      </c>
      <c r="Z543" s="34">
        <v>-1525.2251397801535</v>
      </c>
    </row>
    <row r="544" spans="1:26" customFormat="1" x14ac:dyDescent="0.2">
      <c r="A544" s="34">
        <v>2951</v>
      </c>
      <c r="B544" s="34" t="s">
        <v>1185</v>
      </c>
      <c r="C544" s="34" t="s">
        <v>92</v>
      </c>
      <c r="D544" s="34">
        <v>7.0000000000000007E-2</v>
      </c>
      <c r="E544" s="34">
        <v>42.98</v>
      </c>
      <c r="F544" s="34">
        <v>4.62</v>
      </c>
      <c r="G544" s="34" t="s">
        <v>63</v>
      </c>
      <c r="H544" s="34" t="s">
        <v>70</v>
      </c>
      <c r="I544" s="34" t="s">
        <v>24</v>
      </c>
      <c r="J544" s="34" t="s">
        <v>71</v>
      </c>
      <c r="K544" s="34" t="s">
        <v>49</v>
      </c>
      <c r="L544" s="34" t="s">
        <v>256</v>
      </c>
      <c r="M544" s="34">
        <v>0.56000000000000005</v>
      </c>
      <c r="N544" s="34" t="s">
        <v>8</v>
      </c>
      <c r="O544" s="34" t="s">
        <v>28</v>
      </c>
      <c r="P544" s="34" t="s">
        <v>513</v>
      </c>
      <c r="Q544" s="34" t="s">
        <v>1186</v>
      </c>
      <c r="R544" s="34">
        <v>67601</v>
      </c>
      <c r="S544" s="36">
        <v>42050</v>
      </c>
      <c r="T544" s="36">
        <v>42052</v>
      </c>
      <c r="U544" s="61">
        <v>565.38599999999997</v>
      </c>
      <c r="V544" s="34">
        <v>19</v>
      </c>
      <c r="W544" s="34">
        <v>819.4</v>
      </c>
      <c r="X544" s="34">
        <v>91397</v>
      </c>
      <c r="Y544" s="34" t="s">
        <v>3216</v>
      </c>
      <c r="Z544" s="34">
        <v>828.04916947876768</v>
      </c>
    </row>
    <row r="545" spans="1:26" customFormat="1" x14ac:dyDescent="0.2">
      <c r="A545" s="34">
        <v>2951</v>
      </c>
      <c r="B545" s="34" t="s">
        <v>1185</v>
      </c>
      <c r="C545" s="34" t="s">
        <v>92</v>
      </c>
      <c r="D545" s="34">
        <v>0.03</v>
      </c>
      <c r="E545" s="34">
        <v>89.99</v>
      </c>
      <c r="F545" s="34">
        <v>42</v>
      </c>
      <c r="G545" s="34" t="s">
        <v>2</v>
      </c>
      <c r="H545" s="34" t="s">
        <v>70</v>
      </c>
      <c r="I545" s="34" t="s">
        <v>4</v>
      </c>
      <c r="J545" s="34" t="s">
        <v>85</v>
      </c>
      <c r="K545" s="34" t="s">
        <v>33</v>
      </c>
      <c r="L545" s="34" t="s">
        <v>1187</v>
      </c>
      <c r="M545" s="34">
        <v>0.66</v>
      </c>
      <c r="N545" s="34" t="s">
        <v>8</v>
      </c>
      <c r="O545" s="34" t="s">
        <v>28</v>
      </c>
      <c r="P545" s="34" t="s">
        <v>513</v>
      </c>
      <c r="Q545" s="34" t="s">
        <v>1186</v>
      </c>
      <c r="R545" s="34">
        <v>67601</v>
      </c>
      <c r="S545" s="36">
        <v>42050</v>
      </c>
      <c r="T545" s="36">
        <v>42053</v>
      </c>
      <c r="U545" s="61">
        <v>-230.9528</v>
      </c>
      <c r="V545" s="34">
        <v>19</v>
      </c>
      <c r="W545" s="34">
        <v>1809.75</v>
      </c>
      <c r="X545" s="34">
        <v>91397</v>
      </c>
      <c r="Y545" s="34" t="s">
        <v>3216</v>
      </c>
      <c r="Z545" s="34">
        <v>1581.2272745248563</v>
      </c>
    </row>
    <row r="546" spans="1:26" customFormat="1" x14ac:dyDescent="0.2">
      <c r="A546" s="34">
        <v>2355</v>
      </c>
      <c r="B546" s="34" t="s">
        <v>1188</v>
      </c>
      <c r="C546" s="34" t="s">
        <v>46</v>
      </c>
      <c r="D546" s="34">
        <v>0.1</v>
      </c>
      <c r="E546" s="34">
        <v>78.69</v>
      </c>
      <c r="F546" s="34">
        <v>19.989999999999998</v>
      </c>
      <c r="G546" s="34" t="s">
        <v>14</v>
      </c>
      <c r="H546" s="34" t="s">
        <v>15</v>
      </c>
      <c r="I546" s="34" t="s">
        <v>4</v>
      </c>
      <c r="J546" s="34" t="s">
        <v>102</v>
      </c>
      <c r="K546" s="34" t="s">
        <v>49</v>
      </c>
      <c r="L546" s="34" t="s">
        <v>1189</v>
      </c>
      <c r="M546" s="34">
        <v>0.43</v>
      </c>
      <c r="N546" s="34" t="s">
        <v>8</v>
      </c>
      <c r="O546" s="34" t="s">
        <v>35</v>
      </c>
      <c r="P546" s="34" t="s">
        <v>66</v>
      </c>
      <c r="Q546" s="34" t="s">
        <v>1190</v>
      </c>
      <c r="R546" s="34">
        <v>92236</v>
      </c>
      <c r="S546" s="36">
        <v>42050</v>
      </c>
      <c r="T546" s="36">
        <v>42051</v>
      </c>
      <c r="U546" s="61">
        <v>465.43950000000001</v>
      </c>
      <c r="V546" s="34">
        <v>9</v>
      </c>
      <c r="W546" s="34">
        <v>674.55</v>
      </c>
      <c r="X546" s="34">
        <v>91304</v>
      </c>
      <c r="Y546" s="34" t="s">
        <v>3217</v>
      </c>
      <c r="Z546" s="34">
        <v>1376.0709861282603</v>
      </c>
    </row>
    <row r="547" spans="1:26" customFormat="1" x14ac:dyDescent="0.2">
      <c r="A547" s="34">
        <v>1129</v>
      </c>
      <c r="B547" s="34" t="s">
        <v>762</v>
      </c>
      <c r="C547" s="34" t="s">
        <v>23</v>
      </c>
      <c r="D547" s="34">
        <v>0.04</v>
      </c>
      <c r="E547" s="34">
        <v>8.6</v>
      </c>
      <c r="F547" s="34">
        <v>6.19</v>
      </c>
      <c r="G547" s="34" t="s">
        <v>14</v>
      </c>
      <c r="H547" s="34" t="s">
        <v>47</v>
      </c>
      <c r="I547" s="34" t="s">
        <v>24</v>
      </c>
      <c r="J547" s="34" t="s">
        <v>48</v>
      </c>
      <c r="K547" s="34" t="s">
        <v>49</v>
      </c>
      <c r="L547" s="34" t="s">
        <v>508</v>
      </c>
      <c r="M547" s="34">
        <v>0.38</v>
      </c>
      <c r="N547" s="34" t="s">
        <v>8</v>
      </c>
      <c r="O547" s="34" t="s">
        <v>87</v>
      </c>
      <c r="P547" s="34" t="s">
        <v>379</v>
      </c>
      <c r="Q547" s="34" t="s">
        <v>764</v>
      </c>
      <c r="R547" s="34">
        <v>2118</v>
      </c>
      <c r="S547" s="36">
        <v>42051</v>
      </c>
      <c r="T547" s="36">
        <v>42058</v>
      </c>
      <c r="U547" s="61">
        <v>-63.813499999999998</v>
      </c>
      <c r="V547" s="34">
        <v>37</v>
      </c>
      <c r="W547" s="34">
        <v>311.66000000000003</v>
      </c>
      <c r="X547" s="34">
        <v>32037</v>
      </c>
      <c r="Y547" s="34" t="s">
        <v>3218</v>
      </c>
      <c r="Z547" s="34">
        <v>169.28017201714533</v>
      </c>
    </row>
    <row r="548" spans="1:26" customFormat="1" x14ac:dyDescent="0.2">
      <c r="A548" s="34">
        <v>1129</v>
      </c>
      <c r="B548" s="34" t="s">
        <v>762</v>
      </c>
      <c r="C548" s="34" t="s">
        <v>23</v>
      </c>
      <c r="D548" s="34">
        <v>7.0000000000000007E-2</v>
      </c>
      <c r="E548" s="34">
        <v>699.99</v>
      </c>
      <c r="F548" s="34">
        <v>24.49</v>
      </c>
      <c r="G548" s="34" t="s">
        <v>14</v>
      </c>
      <c r="H548" s="34" t="s">
        <v>47</v>
      </c>
      <c r="I548" s="34" t="s">
        <v>16</v>
      </c>
      <c r="J548" s="34" t="s">
        <v>39</v>
      </c>
      <c r="K548" s="34" t="s">
        <v>40</v>
      </c>
      <c r="L548" s="34" t="s">
        <v>1191</v>
      </c>
      <c r="M548" s="34">
        <v>0.54</v>
      </c>
      <c r="N548" s="34" t="s">
        <v>8</v>
      </c>
      <c r="O548" s="34" t="s">
        <v>87</v>
      </c>
      <c r="P548" s="34" t="s">
        <v>379</v>
      </c>
      <c r="Q548" s="34" t="s">
        <v>764</v>
      </c>
      <c r="R548" s="34">
        <v>2118</v>
      </c>
      <c r="S548" s="36">
        <v>42051</v>
      </c>
      <c r="T548" s="36">
        <v>42055</v>
      </c>
      <c r="U548" s="61">
        <v>325.29000000000002</v>
      </c>
      <c r="V548" s="34">
        <v>15</v>
      </c>
      <c r="W548" s="34">
        <v>9862.51</v>
      </c>
      <c r="X548" s="34">
        <v>32037</v>
      </c>
      <c r="Y548" s="34" t="s">
        <v>3218</v>
      </c>
      <c r="Z548" s="34">
        <v>3352.9427080346682</v>
      </c>
    </row>
    <row r="549" spans="1:26" customFormat="1" x14ac:dyDescent="0.2">
      <c r="A549" s="34">
        <v>1132</v>
      </c>
      <c r="B549" s="34" t="s">
        <v>1069</v>
      </c>
      <c r="C549" s="34" t="s">
        <v>23</v>
      </c>
      <c r="D549" s="34">
        <v>0.04</v>
      </c>
      <c r="E549" s="34">
        <v>8.6</v>
      </c>
      <c r="F549" s="34">
        <v>6.19</v>
      </c>
      <c r="G549" s="34" t="s">
        <v>14</v>
      </c>
      <c r="H549" s="34" t="s">
        <v>47</v>
      </c>
      <c r="I549" s="34" t="s">
        <v>24</v>
      </c>
      <c r="J549" s="34" t="s">
        <v>48</v>
      </c>
      <c r="K549" s="34" t="s">
        <v>49</v>
      </c>
      <c r="L549" s="34" t="s">
        <v>508</v>
      </c>
      <c r="M549" s="34">
        <v>0.38</v>
      </c>
      <c r="N549" s="34" t="s">
        <v>8</v>
      </c>
      <c r="O549" s="34" t="s">
        <v>28</v>
      </c>
      <c r="P549" s="34" t="s">
        <v>163</v>
      </c>
      <c r="Q549" s="34" t="s">
        <v>1070</v>
      </c>
      <c r="R549" s="34">
        <v>76039</v>
      </c>
      <c r="S549" s="36">
        <v>42051</v>
      </c>
      <c r="T549" s="36">
        <v>42058</v>
      </c>
      <c r="U549" s="61">
        <v>-63.813499999999998</v>
      </c>
      <c r="V549" s="34">
        <v>9</v>
      </c>
      <c r="W549" s="34">
        <v>75.81</v>
      </c>
      <c r="X549" s="34">
        <v>88102</v>
      </c>
      <c r="Y549" s="34" t="s">
        <v>3216</v>
      </c>
      <c r="Z549" s="34">
        <v>169.28017201714533</v>
      </c>
    </row>
    <row r="550" spans="1:26" customFormat="1" x14ac:dyDescent="0.2">
      <c r="A550" s="34">
        <v>1132</v>
      </c>
      <c r="B550" s="34" t="s">
        <v>1069</v>
      </c>
      <c r="C550" s="34" t="s">
        <v>23</v>
      </c>
      <c r="D550" s="34">
        <v>7.0000000000000007E-2</v>
      </c>
      <c r="E550" s="34">
        <v>699.99</v>
      </c>
      <c r="F550" s="34">
        <v>24.49</v>
      </c>
      <c r="G550" s="34" t="s">
        <v>14</v>
      </c>
      <c r="H550" s="34" t="s">
        <v>47</v>
      </c>
      <c r="I550" s="34" t="s">
        <v>16</v>
      </c>
      <c r="J550" s="34" t="s">
        <v>39</v>
      </c>
      <c r="K550" s="34" t="s">
        <v>40</v>
      </c>
      <c r="L550" s="34" t="s">
        <v>1191</v>
      </c>
      <c r="M550" s="34">
        <v>0.54</v>
      </c>
      <c r="N550" s="34" t="s">
        <v>8</v>
      </c>
      <c r="O550" s="34" t="s">
        <v>28</v>
      </c>
      <c r="P550" s="34" t="s">
        <v>163</v>
      </c>
      <c r="Q550" s="34" t="s">
        <v>1070</v>
      </c>
      <c r="R550" s="34">
        <v>76039</v>
      </c>
      <c r="S550" s="36">
        <v>42051</v>
      </c>
      <c r="T550" s="36">
        <v>42055</v>
      </c>
      <c r="U550" s="61">
        <v>325.29000000000002</v>
      </c>
      <c r="V550" s="34">
        <v>4</v>
      </c>
      <c r="W550" s="34">
        <v>2630</v>
      </c>
      <c r="X550" s="34">
        <v>88102</v>
      </c>
      <c r="Y550" s="34" t="s">
        <v>3216</v>
      </c>
      <c r="Z550" s="34">
        <v>3352.9427080346682</v>
      </c>
    </row>
    <row r="551" spans="1:26" customFormat="1" x14ac:dyDescent="0.2">
      <c r="A551" s="34">
        <v>1580</v>
      </c>
      <c r="B551" s="34" t="s">
        <v>1192</v>
      </c>
      <c r="C551" s="34" t="s">
        <v>23</v>
      </c>
      <c r="D551" s="34">
        <v>0.1</v>
      </c>
      <c r="E551" s="34">
        <v>11.58</v>
      </c>
      <c r="F551" s="34">
        <v>6.97</v>
      </c>
      <c r="G551" s="34" t="s">
        <v>14</v>
      </c>
      <c r="H551" s="34" t="s">
        <v>70</v>
      </c>
      <c r="I551" s="34" t="s">
        <v>24</v>
      </c>
      <c r="J551" s="34" t="s">
        <v>321</v>
      </c>
      <c r="K551" s="34" t="s">
        <v>49</v>
      </c>
      <c r="L551" s="34" t="s">
        <v>600</v>
      </c>
      <c r="M551" s="34">
        <v>0.35</v>
      </c>
      <c r="N551" s="34" t="s">
        <v>8</v>
      </c>
      <c r="O551" s="34" t="s">
        <v>87</v>
      </c>
      <c r="P551" s="34" t="s">
        <v>307</v>
      </c>
      <c r="Q551" s="34" t="s">
        <v>1193</v>
      </c>
      <c r="R551" s="34">
        <v>4901</v>
      </c>
      <c r="S551" s="36">
        <v>42051</v>
      </c>
      <c r="T551" s="36">
        <v>42055</v>
      </c>
      <c r="U551" s="61">
        <v>-8.3979999999999997</v>
      </c>
      <c r="V551" s="34">
        <v>1</v>
      </c>
      <c r="W551" s="34">
        <v>14.53</v>
      </c>
      <c r="X551" s="34">
        <v>90934</v>
      </c>
      <c r="Y551" s="34" t="s">
        <v>3218</v>
      </c>
      <c r="Z551" s="34">
        <v>161.89765444968464</v>
      </c>
    </row>
    <row r="552" spans="1:26" customFormat="1" x14ac:dyDescent="0.2">
      <c r="A552" s="34">
        <v>1138</v>
      </c>
      <c r="B552" s="34" t="s">
        <v>1194</v>
      </c>
      <c r="C552" s="34" t="s">
        <v>92</v>
      </c>
      <c r="D552" s="34">
        <v>0.02</v>
      </c>
      <c r="E552" s="34">
        <v>160.97999999999999</v>
      </c>
      <c r="F552" s="34">
        <v>30</v>
      </c>
      <c r="G552" s="34" t="s">
        <v>2</v>
      </c>
      <c r="H552" s="34" t="s">
        <v>47</v>
      </c>
      <c r="I552" s="34" t="s">
        <v>4</v>
      </c>
      <c r="J552" s="34" t="s">
        <v>85</v>
      </c>
      <c r="K552" s="34" t="s">
        <v>33</v>
      </c>
      <c r="L552" s="34" t="s">
        <v>868</v>
      </c>
      <c r="M552" s="34">
        <v>0.62</v>
      </c>
      <c r="N552" s="34" t="s">
        <v>8</v>
      </c>
      <c r="O552" s="34" t="s">
        <v>28</v>
      </c>
      <c r="P552" s="34" t="s">
        <v>163</v>
      </c>
      <c r="Q552" s="34" t="s">
        <v>1195</v>
      </c>
      <c r="R552" s="34">
        <v>75056</v>
      </c>
      <c r="S552" s="36">
        <v>42051</v>
      </c>
      <c r="T552" s="36">
        <v>42054</v>
      </c>
      <c r="U552" s="61">
        <v>-51.116</v>
      </c>
      <c r="V552" s="34">
        <v>1</v>
      </c>
      <c r="W552" s="34">
        <v>192.49</v>
      </c>
      <c r="X552" s="34">
        <v>86574</v>
      </c>
      <c r="Y552" s="34" t="s">
        <v>3216</v>
      </c>
      <c r="Z552" s="34">
        <v>1659.9369299118346</v>
      </c>
    </row>
    <row r="553" spans="1:26" customFormat="1" x14ac:dyDescent="0.2">
      <c r="A553" s="34">
        <v>1228</v>
      </c>
      <c r="B553" s="34" t="s">
        <v>1196</v>
      </c>
      <c r="C553" s="34" t="s">
        <v>92</v>
      </c>
      <c r="D553" s="34">
        <v>0</v>
      </c>
      <c r="E553" s="34">
        <v>7.1</v>
      </c>
      <c r="F553" s="34">
        <v>6.05</v>
      </c>
      <c r="G553" s="34" t="s">
        <v>14</v>
      </c>
      <c r="H553" s="34" t="s">
        <v>3</v>
      </c>
      <c r="I553" s="34" t="s">
        <v>24</v>
      </c>
      <c r="J553" s="34" t="s">
        <v>48</v>
      </c>
      <c r="K553" s="34" t="s">
        <v>49</v>
      </c>
      <c r="L553" s="34" t="s">
        <v>227</v>
      </c>
      <c r="M553" s="34">
        <v>0.39</v>
      </c>
      <c r="N553" s="34" t="s">
        <v>8</v>
      </c>
      <c r="O553" s="34" t="s">
        <v>87</v>
      </c>
      <c r="P553" s="34" t="s">
        <v>296</v>
      </c>
      <c r="Q553" s="34" t="s">
        <v>297</v>
      </c>
      <c r="R553" s="34">
        <v>19140</v>
      </c>
      <c r="S553" s="36">
        <v>42051</v>
      </c>
      <c r="T553" s="36">
        <v>42052</v>
      </c>
      <c r="U553" s="61">
        <v>-60.145000000000003</v>
      </c>
      <c r="V553" s="34">
        <v>28</v>
      </c>
      <c r="W553" s="34">
        <v>208.83</v>
      </c>
      <c r="X553" s="34">
        <v>55874</v>
      </c>
      <c r="Y553" s="34" t="s">
        <v>3218</v>
      </c>
      <c r="Z553" s="34">
        <v>92.732014615572822</v>
      </c>
    </row>
    <row r="554" spans="1:26" customFormat="1" x14ac:dyDescent="0.2">
      <c r="A554" s="34">
        <v>1228</v>
      </c>
      <c r="B554" s="34" t="s">
        <v>1196</v>
      </c>
      <c r="C554" s="34" t="s">
        <v>92</v>
      </c>
      <c r="D554" s="34">
        <v>0.01</v>
      </c>
      <c r="E554" s="34">
        <v>4.9800000000000004</v>
      </c>
      <c r="F554" s="34">
        <v>4.62</v>
      </c>
      <c r="G554" s="34" t="s">
        <v>63</v>
      </c>
      <c r="H554" s="34" t="s">
        <v>3</v>
      </c>
      <c r="I554" s="34" t="s">
        <v>16</v>
      </c>
      <c r="J554" s="34" t="s">
        <v>17</v>
      </c>
      <c r="K554" s="34" t="s">
        <v>18</v>
      </c>
      <c r="L554" s="34" t="s">
        <v>1197</v>
      </c>
      <c r="M554" s="34">
        <v>0.64</v>
      </c>
      <c r="N554" s="34" t="s">
        <v>8</v>
      </c>
      <c r="O554" s="34" t="s">
        <v>87</v>
      </c>
      <c r="P554" s="34" t="s">
        <v>296</v>
      </c>
      <c r="Q554" s="34" t="s">
        <v>297</v>
      </c>
      <c r="R554" s="34">
        <v>19140</v>
      </c>
      <c r="S554" s="36">
        <v>42051</v>
      </c>
      <c r="T554" s="36">
        <v>42053</v>
      </c>
      <c r="U554" s="61">
        <v>-111.72</v>
      </c>
      <c r="V554" s="34">
        <v>41</v>
      </c>
      <c r="W554" s="34">
        <v>228.3</v>
      </c>
      <c r="X554" s="34">
        <v>55874</v>
      </c>
      <c r="Y554" s="34" t="s">
        <v>3218</v>
      </c>
      <c r="Z554" s="34">
        <v>112.72298342204236</v>
      </c>
    </row>
    <row r="555" spans="1:26" customFormat="1" x14ac:dyDescent="0.2">
      <c r="A555" s="34">
        <v>1228</v>
      </c>
      <c r="B555" s="34" t="s">
        <v>1196</v>
      </c>
      <c r="C555" s="34" t="s">
        <v>92</v>
      </c>
      <c r="D555" s="34">
        <v>0.06</v>
      </c>
      <c r="E555" s="34">
        <v>5.68</v>
      </c>
      <c r="F555" s="34">
        <v>1.39</v>
      </c>
      <c r="G555" s="34" t="s">
        <v>14</v>
      </c>
      <c r="H555" s="34" t="s">
        <v>3</v>
      </c>
      <c r="I555" s="34" t="s">
        <v>24</v>
      </c>
      <c r="J555" s="34" t="s">
        <v>321</v>
      </c>
      <c r="K555" s="34" t="s">
        <v>49</v>
      </c>
      <c r="L555" s="34" t="s">
        <v>574</v>
      </c>
      <c r="M555" s="34">
        <v>0.38</v>
      </c>
      <c r="N555" s="34" t="s">
        <v>8</v>
      </c>
      <c r="O555" s="34" t="s">
        <v>87</v>
      </c>
      <c r="P555" s="34" t="s">
        <v>296</v>
      </c>
      <c r="Q555" s="34" t="s">
        <v>297</v>
      </c>
      <c r="R555" s="34">
        <v>19140</v>
      </c>
      <c r="S555" s="36">
        <v>42051</v>
      </c>
      <c r="T555" s="36">
        <v>42051</v>
      </c>
      <c r="U555" s="61">
        <v>33.01</v>
      </c>
      <c r="V555" s="34">
        <v>24</v>
      </c>
      <c r="W555" s="34">
        <v>129.53</v>
      </c>
      <c r="X555" s="34">
        <v>55874</v>
      </c>
      <c r="Y555" s="34" t="s">
        <v>3218</v>
      </c>
      <c r="Z555" s="34">
        <v>6.9145002538353673</v>
      </c>
    </row>
    <row r="556" spans="1:26" customFormat="1" x14ac:dyDescent="0.2">
      <c r="A556" s="34">
        <v>1229</v>
      </c>
      <c r="B556" s="34" t="s">
        <v>1198</v>
      </c>
      <c r="C556" s="34" t="s">
        <v>92</v>
      </c>
      <c r="D556" s="34">
        <v>0.01</v>
      </c>
      <c r="E556" s="34">
        <v>4.9800000000000004</v>
      </c>
      <c r="F556" s="34">
        <v>4.62</v>
      </c>
      <c r="G556" s="34" t="s">
        <v>63</v>
      </c>
      <c r="H556" s="34" t="s">
        <v>3</v>
      </c>
      <c r="I556" s="34" t="s">
        <v>16</v>
      </c>
      <c r="J556" s="34" t="s">
        <v>17</v>
      </c>
      <c r="K556" s="34" t="s">
        <v>18</v>
      </c>
      <c r="L556" s="34" t="s">
        <v>1197</v>
      </c>
      <c r="M556" s="34">
        <v>0.64</v>
      </c>
      <c r="N556" s="34" t="s">
        <v>8</v>
      </c>
      <c r="O556" s="34" t="s">
        <v>28</v>
      </c>
      <c r="P556" s="34" t="s">
        <v>163</v>
      </c>
      <c r="Q556" s="34" t="s">
        <v>1116</v>
      </c>
      <c r="R556" s="34">
        <v>75482</v>
      </c>
      <c r="S556" s="36">
        <v>42051</v>
      </c>
      <c r="T556" s="36">
        <v>42053</v>
      </c>
      <c r="U556" s="61">
        <v>-111.72</v>
      </c>
      <c r="V556" s="34">
        <v>10</v>
      </c>
      <c r="W556" s="34">
        <v>55.68</v>
      </c>
      <c r="X556" s="34">
        <v>90378</v>
      </c>
      <c r="Y556" s="34" t="s">
        <v>3216</v>
      </c>
      <c r="Z556" s="34">
        <v>112.72298342204236</v>
      </c>
    </row>
    <row r="557" spans="1:26" customFormat="1" x14ac:dyDescent="0.2">
      <c r="A557" s="34">
        <v>1625</v>
      </c>
      <c r="B557" s="34" t="s">
        <v>1199</v>
      </c>
      <c r="C557" s="34" t="s">
        <v>92</v>
      </c>
      <c r="D557" s="34">
        <v>0</v>
      </c>
      <c r="E557" s="34">
        <v>209.37</v>
      </c>
      <c r="F557" s="34">
        <v>69</v>
      </c>
      <c r="G557" s="34" t="s">
        <v>14</v>
      </c>
      <c r="H557" s="34" t="s">
        <v>47</v>
      </c>
      <c r="I557" s="34" t="s">
        <v>4</v>
      </c>
      <c r="J557" s="34" t="s">
        <v>5</v>
      </c>
      <c r="K557" s="34" t="s">
        <v>40</v>
      </c>
      <c r="L557" s="34" t="s">
        <v>1200</v>
      </c>
      <c r="M557" s="34">
        <v>0.79</v>
      </c>
      <c r="N557" s="34" t="s">
        <v>8</v>
      </c>
      <c r="O557" s="34" t="s">
        <v>87</v>
      </c>
      <c r="P557" s="34" t="s">
        <v>88</v>
      </c>
      <c r="Q557" s="34" t="s">
        <v>1201</v>
      </c>
      <c r="R557" s="34">
        <v>11542</v>
      </c>
      <c r="S557" s="36">
        <v>42051</v>
      </c>
      <c r="T557" s="36">
        <v>42053</v>
      </c>
      <c r="U557" s="61">
        <v>-263.11192907999998</v>
      </c>
      <c r="V557" s="34">
        <v>11</v>
      </c>
      <c r="W557" s="34">
        <v>1959.88</v>
      </c>
      <c r="X557" s="34">
        <v>90601</v>
      </c>
      <c r="Y557" s="34" t="s">
        <v>3218</v>
      </c>
      <c r="Z557" s="34">
        <v>2630.4821184929356</v>
      </c>
    </row>
    <row r="558" spans="1:26" customFormat="1" x14ac:dyDescent="0.2">
      <c r="A558" s="34">
        <v>3151</v>
      </c>
      <c r="B558" s="34" t="s">
        <v>929</v>
      </c>
      <c r="C558" s="34" t="s">
        <v>46</v>
      </c>
      <c r="D558" s="34">
        <v>0.05</v>
      </c>
      <c r="E558" s="34">
        <v>25.99</v>
      </c>
      <c r="F558" s="34">
        <v>5.37</v>
      </c>
      <c r="G558" s="34" t="s">
        <v>63</v>
      </c>
      <c r="H558" s="34" t="s">
        <v>70</v>
      </c>
      <c r="I558" s="34" t="s">
        <v>24</v>
      </c>
      <c r="J558" s="34" t="s">
        <v>25</v>
      </c>
      <c r="K558" s="34" t="s">
        <v>49</v>
      </c>
      <c r="L558" s="34" t="s">
        <v>1202</v>
      </c>
      <c r="M558" s="34">
        <v>0.56000000000000005</v>
      </c>
      <c r="N558" s="34" t="s">
        <v>8</v>
      </c>
      <c r="O558" s="34" t="s">
        <v>35</v>
      </c>
      <c r="P558" s="34" t="s">
        <v>66</v>
      </c>
      <c r="Q558" s="34" t="s">
        <v>930</v>
      </c>
      <c r="R558" s="34">
        <v>92277</v>
      </c>
      <c r="S558" s="36">
        <v>42051</v>
      </c>
      <c r="T558" s="36">
        <v>42053</v>
      </c>
      <c r="U558" s="61">
        <v>220.35720000000001</v>
      </c>
      <c r="V558" s="34">
        <v>18</v>
      </c>
      <c r="W558" s="34">
        <v>451.35</v>
      </c>
      <c r="X558" s="34">
        <v>88545</v>
      </c>
      <c r="Y558" s="34" t="s">
        <v>3217</v>
      </c>
      <c r="Z558" s="34">
        <v>643.71053022354283</v>
      </c>
    </row>
    <row r="559" spans="1:26" customFormat="1" x14ac:dyDescent="0.2">
      <c r="A559" s="34">
        <v>936</v>
      </c>
      <c r="B559" s="34" t="s">
        <v>1203</v>
      </c>
      <c r="C559" s="34" t="s">
        <v>1</v>
      </c>
      <c r="D559" s="34">
        <v>0.05</v>
      </c>
      <c r="E559" s="34">
        <v>6.04</v>
      </c>
      <c r="F559" s="34">
        <v>2.14</v>
      </c>
      <c r="G559" s="34" t="s">
        <v>63</v>
      </c>
      <c r="H559" s="34" t="s">
        <v>70</v>
      </c>
      <c r="I559" s="34" t="s">
        <v>24</v>
      </c>
      <c r="J559" s="34" t="s">
        <v>64</v>
      </c>
      <c r="K559" s="34" t="s">
        <v>26</v>
      </c>
      <c r="L559" s="34" t="s">
        <v>1204</v>
      </c>
      <c r="M559" s="34">
        <v>0.38</v>
      </c>
      <c r="N559" s="34" t="s">
        <v>8</v>
      </c>
      <c r="O559" s="34" t="s">
        <v>35</v>
      </c>
      <c r="P559" s="34" t="s">
        <v>66</v>
      </c>
      <c r="Q559" s="34" t="s">
        <v>1205</v>
      </c>
      <c r="R559" s="34">
        <v>92374</v>
      </c>
      <c r="S559" s="36">
        <v>42052</v>
      </c>
      <c r="T559" s="36">
        <v>42054</v>
      </c>
      <c r="U559" s="61">
        <v>-4.1399999999999997</v>
      </c>
      <c r="V559" s="34">
        <v>1</v>
      </c>
      <c r="W559" s="34">
        <v>8.41</v>
      </c>
      <c r="X559" s="34">
        <v>90588</v>
      </c>
      <c r="Y559" s="34" t="s">
        <v>3217</v>
      </c>
      <c r="Z559" s="34">
        <v>201.40660028376581</v>
      </c>
    </row>
    <row r="560" spans="1:26" customFormat="1" x14ac:dyDescent="0.2">
      <c r="A560" s="34">
        <v>1305</v>
      </c>
      <c r="B560" s="34" t="s">
        <v>1206</v>
      </c>
      <c r="C560" s="34" t="s">
        <v>13</v>
      </c>
      <c r="D560" s="34">
        <v>0.04</v>
      </c>
      <c r="E560" s="34">
        <v>62.18</v>
      </c>
      <c r="F560" s="34">
        <v>10.84</v>
      </c>
      <c r="G560" s="34" t="s">
        <v>14</v>
      </c>
      <c r="H560" s="34" t="s">
        <v>15</v>
      </c>
      <c r="I560" s="34" t="s">
        <v>4</v>
      </c>
      <c r="J560" s="34" t="s">
        <v>102</v>
      </c>
      <c r="K560" s="34" t="s">
        <v>120</v>
      </c>
      <c r="L560" s="34" t="s">
        <v>1207</v>
      </c>
      <c r="M560" s="34">
        <v>0.63</v>
      </c>
      <c r="N560" s="34" t="s">
        <v>8</v>
      </c>
      <c r="O560" s="34" t="s">
        <v>35</v>
      </c>
      <c r="P560" s="34" t="s">
        <v>122</v>
      </c>
      <c r="Q560" s="34" t="s">
        <v>1208</v>
      </c>
      <c r="R560" s="34">
        <v>84120</v>
      </c>
      <c r="S560" s="36">
        <v>42052</v>
      </c>
      <c r="T560" s="36">
        <v>42054</v>
      </c>
      <c r="U560" s="61">
        <v>125.8077</v>
      </c>
      <c r="V560" s="34">
        <v>3</v>
      </c>
      <c r="W560" s="34">
        <v>182.33</v>
      </c>
      <c r="X560" s="34">
        <v>87002</v>
      </c>
      <c r="Y560" s="34" t="s">
        <v>3217</v>
      </c>
      <c r="Z560" s="34">
        <v>726.01998427567366</v>
      </c>
    </row>
    <row r="561" spans="1:26" customFormat="1" x14ac:dyDescent="0.2">
      <c r="A561" s="34">
        <v>2427</v>
      </c>
      <c r="B561" s="34" t="s">
        <v>1209</v>
      </c>
      <c r="C561" s="34" t="s">
        <v>13</v>
      </c>
      <c r="D561" s="34">
        <v>0.03</v>
      </c>
      <c r="E561" s="34">
        <v>40.99</v>
      </c>
      <c r="F561" s="34">
        <v>19.989999999999998</v>
      </c>
      <c r="G561" s="34" t="s">
        <v>14</v>
      </c>
      <c r="H561" s="34" t="s">
        <v>70</v>
      </c>
      <c r="I561" s="34" t="s">
        <v>24</v>
      </c>
      <c r="J561" s="34" t="s">
        <v>64</v>
      </c>
      <c r="K561" s="34" t="s">
        <v>49</v>
      </c>
      <c r="L561" s="34" t="s">
        <v>1210</v>
      </c>
      <c r="M561" s="34">
        <v>0.36</v>
      </c>
      <c r="N561" s="34" t="s">
        <v>8</v>
      </c>
      <c r="O561" s="34" t="s">
        <v>28</v>
      </c>
      <c r="P561" s="34" t="s">
        <v>163</v>
      </c>
      <c r="Q561" s="34" t="s">
        <v>1211</v>
      </c>
      <c r="R561" s="34">
        <v>76248</v>
      </c>
      <c r="S561" s="36">
        <v>42052</v>
      </c>
      <c r="T561" s="36">
        <v>42053</v>
      </c>
      <c r="U561" s="61">
        <v>395.30799999999999</v>
      </c>
      <c r="V561" s="34">
        <v>21</v>
      </c>
      <c r="W561" s="34">
        <v>885.65</v>
      </c>
      <c r="X561" s="34">
        <v>90860</v>
      </c>
      <c r="Y561" s="34" t="s">
        <v>3216</v>
      </c>
      <c r="Z561" s="34">
        <v>999.62772656021184</v>
      </c>
    </row>
    <row r="562" spans="1:26" customFormat="1" x14ac:dyDescent="0.2">
      <c r="A562" s="34">
        <v>1065</v>
      </c>
      <c r="B562" s="34" t="s">
        <v>1212</v>
      </c>
      <c r="C562" s="34" t="s">
        <v>1</v>
      </c>
      <c r="D562" s="34">
        <v>0.01</v>
      </c>
      <c r="E562" s="34">
        <v>15.99</v>
      </c>
      <c r="F562" s="34">
        <v>13.18</v>
      </c>
      <c r="G562" s="34" t="s">
        <v>14</v>
      </c>
      <c r="H562" s="34" t="s">
        <v>70</v>
      </c>
      <c r="I562" s="34" t="s">
        <v>24</v>
      </c>
      <c r="J562" s="34" t="s">
        <v>48</v>
      </c>
      <c r="K562" s="34" t="s">
        <v>49</v>
      </c>
      <c r="L562" s="34" t="s">
        <v>271</v>
      </c>
      <c r="M562" s="34">
        <v>0.37</v>
      </c>
      <c r="N562" s="34" t="s">
        <v>8</v>
      </c>
      <c r="O562" s="34" t="s">
        <v>28</v>
      </c>
      <c r="P562" s="34" t="s">
        <v>79</v>
      </c>
      <c r="Q562" s="34" t="s">
        <v>1213</v>
      </c>
      <c r="R562" s="34">
        <v>60459</v>
      </c>
      <c r="S562" s="36">
        <v>42053</v>
      </c>
      <c r="T562" s="36">
        <v>42055</v>
      </c>
      <c r="U562" s="61">
        <v>-99.43544</v>
      </c>
      <c r="V562" s="34">
        <v>23</v>
      </c>
      <c r="W562" s="34">
        <v>377.44</v>
      </c>
      <c r="X562" s="34">
        <v>88899</v>
      </c>
      <c r="Y562" s="34" t="s">
        <v>3216</v>
      </c>
      <c r="Z562" s="34">
        <v>540.47268885934136</v>
      </c>
    </row>
    <row r="563" spans="1:26" customFormat="1" x14ac:dyDescent="0.2">
      <c r="A563" s="34">
        <v>3255</v>
      </c>
      <c r="B563" s="34" t="s">
        <v>1214</v>
      </c>
      <c r="C563" s="34" t="s">
        <v>1</v>
      </c>
      <c r="D563" s="34">
        <v>0.06</v>
      </c>
      <c r="E563" s="34">
        <v>47.98</v>
      </c>
      <c r="F563" s="34">
        <v>3.61</v>
      </c>
      <c r="G563" s="34" t="s">
        <v>14</v>
      </c>
      <c r="H563" s="34" t="s">
        <v>47</v>
      </c>
      <c r="I563" s="34" t="s">
        <v>16</v>
      </c>
      <c r="J563" s="34" t="s">
        <v>17</v>
      </c>
      <c r="K563" s="34" t="s">
        <v>18</v>
      </c>
      <c r="L563" s="34" t="s">
        <v>1215</v>
      </c>
      <c r="M563" s="34">
        <v>0.71</v>
      </c>
      <c r="N563" s="34" t="s">
        <v>8</v>
      </c>
      <c r="O563" s="34" t="s">
        <v>9</v>
      </c>
      <c r="P563" s="34" t="s">
        <v>99</v>
      </c>
      <c r="Q563" s="34" t="s">
        <v>1216</v>
      </c>
      <c r="R563" s="34">
        <v>33319</v>
      </c>
      <c r="S563" s="36">
        <v>42053</v>
      </c>
      <c r="T563" s="36">
        <v>42055</v>
      </c>
      <c r="U563" s="61">
        <v>596.80799999999999</v>
      </c>
      <c r="V563" s="34">
        <v>2</v>
      </c>
      <c r="W563" s="34">
        <v>97.96</v>
      </c>
      <c r="X563" s="34">
        <v>90488</v>
      </c>
      <c r="Y563" s="34" t="s">
        <v>3215</v>
      </c>
      <c r="Z563" s="34">
        <v>1369.1653209317337</v>
      </c>
    </row>
    <row r="564" spans="1:26" customFormat="1" x14ac:dyDescent="0.2">
      <c r="A564" s="34">
        <v>2141</v>
      </c>
      <c r="B564" s="34" t="s">
        <v>1217</v>
      </c>
      <c r="C564" s="34" t="s">
        <v>13</v>
      </c>
      <c r="D564" s="34">
        <v>0.01</v>
      </c>
      <c r="E564" s="34">
        <v>5.44</v>
      </c>
      <c r="F564" s="34">
        <v>7.46</v>
      </c>
      <c r="G564" s="34" t="s">
        <v>14</v>
      </c>
      <c r="H564" s="34" t="s">
        <v>47</v>
      </c>
      <c r="I564" s="34" t="s">
        <v>24</v>
      </c>
      <c r="J564" s="34" t="s">
        <v>48</v>
      </c>
      <c r="K564" s="34" t="s">
        <v>49</v>
      </c>
      <c r="L564" s="34" t="s">
        <v>1218</v>
      </c>
      <c r="M564" s="34">
        <v>0.36</v>
      </c>
      <c r="N564" s="34" t="s">
        <v>8</v>
      </c>
      <c r="O564" s="34" t="s">
        <v>35</v>
      </c>
      <c r="P564" s="34" t="s">
        <v>36</v>
      </c>
      <c r="Q564" s="34" t="s">
        <v>1219</v>
      </c>
      <c r="R564" s="34">
        <v>81301</v>
      </c>
      <c r="S564" s="36">
        <v>42053</v>
      </c>
      <c r="T564" s="36">
        <v>42054</v>
      </c>
      <c r="U564" s="61">
        <v>-18.478200000000001</v>
      </c>
      <c r="V564" s="34">
        <v>3</v>
      </c>
      <c r="W564" s="34">
        <v>19.68</v>
      </c>
      <c r="X564" s="34">
        <v>87570</v>
      </c>
      <c r="Y564" s="34" t="s">
        <v>3217</v>
      </c>
      <c r="Z564" s="34">
        <v>161.85052299254954</v>
      </c>
    </row>
    <row r="565" spans="1:26" customFormat="1" x14ac:dyDescent="0.2">
      <c r="A565" s="34">
        <v>2141</v>
      </c>
      <c r="B565" s="34" t="s">
        <v>1217</v>
      </c>
      <c r="C565" s="34" t="s">
        <v>13</v>
      </c>
      <c r="D565" s="34">
        <v>0.02</v>
      </c>
      <c r="E565" s="34">
        <v>549.99</v>
      </c>
      <c r="F565" s="34">
        <v>49</v>
      </c>
      <c r="G565" s="34" t="s">
        <v>2</v>
      </c>
      <c r="H565" s="34" t="s">
        <v>47</v>
      </c>
      <c r="I565" s="34" t="s">
        <v>16</v>
      </c>
      <c r="J565" s="34" t="s">
        <v>39</v>
      </c>
      <c r="K565" s="34" t="s">
        <v>33</v>
      </c>
      <c r="L565" s="34" t="s">
        <v>1220</v>
      </c>
      <c r="M565" s="34">
        <v>0.35</v>
      </c>
      <c r="N565" s="34" t="s">
        <v>8</v>
      </c>
      <c r="O565" s="34" t="s">
        <v>35</v>
      </c>
      <c r="P565" s="34" t="s">
        <v>36</v>
      </c>
      <c r="Q565" s="34" t="s">
        <v>1219</v>
      </c>
      <c r="R565" s="34">
        <v>81301</v>
      </c>
      <c r="S565" s="36">
        <v>42053</v>
      </c>
      <c r="T565" s="36">
        <v>42055</v>
      </c>
      <c r="U565" s="61">
        <v>-381.84120000000001</v>
      </c>
      <c r="V565" s="34">
        <v>18</v>
      </c>
      <c r="W565" s="34">
        <v>9798.84</v>
      </c>
      <c r="X565" s="34">
        <v>87570</v>
      </c>
      <c r="Y565" s="34" t="s">
        <v>3217</v>
      </c>
      <c r="Z565" s="34">
        <v>2825.5787911858865</v>
      </c>
    </row>
    <row r="566" spans="1:26" customFormat="1" x14ac:dyDescent="0.2">
      <c r="A566" s="34">
        <v>2141</v>
      </c>
      <c r="B566" s="34" t="s">
        <v>1217</v>
      </c>
      <c r="C566" s="34" t="s">
        <v>13</v>
      </c>
      <c r="D566" s="34">
        <v>0.03</v>
      </c>
      <c r="E566" s="34">
        <v>22.01</v>
      </c>
      <c r="F566" s="34">
        <v>5.53</v>
      </c>
      <c r="G566" s="34" t="s">
        <v>63</v>
      </c>
      <c r="H566" s="34" t="s">
        <v>47</v>
      </c>
      <c r="I566" s="34" t="s">
        <v>24</v>
      </c>
      <c r="J566" s="34" t="s">
        <v>25</v>
      </c>
      <c r="K566" s="34" t="s">
        <v>18</v>
      </c>
      <c r="L566" s="34" t="s">
        <v>472</v>
      </c>
      <c r="M566" s="34">
        <v>0.59</v>
      </c>
      <c r="N566" s="34" t="s">
        <v>8</v>
      </c>
      <c r="O566" s="34" t="s">
        <v>35</v>
      </c>
      <c r="P566" s="34" t="s">
        <v>36</v>
      </c>
      <c r="Q566" s="34" t="s">
        <v>1219</v>
      </c>
      <c r="R566" s="34">
        <v>81301</v>
      </c>
      <c r="S566" s="36">
        <v>42053</v>
      </c>
      <c r="T566" s="36">
        <v>42054</v>
      </c>
      <c r="U566" s="61">
        <v>12.5504</v>
      </c>
      <c r="V566" s="34">
        <v>7</v>
      </c>
      <c r="W566" s="34">
        <v>154.11000000000001</v>
      </c>
      <c r="X566" s="34">
        <v>87570</v>
      </c>
      <c r="Y566" s="34" t="s">
        <v>3217</v>
      </c>
      <c r="Z566" s="34">
        <v>287.93701600306497</v>
      </c>
    </row>
    <row r="567" spans="1:26" customFormat="1" x14ac:dyDescent="0.2">
      <c r="A567" s="34">
        <v>2141</v>
      </c>
      <c r="B567" s="34" t="s">
        <v>1217</v>
      </c>
      <c r="C567" s="34" t="s">
        <v>13</v>
      </c>
      <c r="D567" s="34">
        <v>0.09</v>
      </c>
      <c r="E567" s="34">
        <v>34.76</v>
      </c>
      <c r="F567" s="34">
        <v>8.2200000000000006</v>
      </c>
      <c r="G567" s="34" t="s">
        <v>14</v>
      </c>
      <c r="H567" s="34" t="s">
        <v>47</v>
      </c>
      <c r="I567" s="34" t="s">
        <v>24</v>
      </c>
      <c r="J567" s="34" t="s">
        <v>54</v>
      </c>
      <c r="K567" s="34" t="s">
        <v>49</v>
      </c>
      <c r="L567" s="34" t="s">
        <v>1221</v>
      </c>
      <c r="M567" s="34">
        <v>0.56999999999999995</v>
      </c>
      <c r="N567" s="34" t="s">
        <v>8</v>
      </c>
      <c r="O567" s="34" t="s">
        <v>35</v>
      </c>
      <c r="P567" s="34" t="s">
        <v>36</v>
      </c>
      <c r="Q567" s="34" t="s">
        <v>1219</v>
      </c>
      <c r="R567" s="34">
        <v>81301</v>
      </c>
      <c r="S567" s="36">
        <v>42053</v>
      </c>
      <c r="T567" s="36">
        <v>42055</v>
      </c>
      <c r="U567" s="61">
        <v>45.3324</v>
      </c>
      <c r="V567" s="34">
        <v>7</v>
      </c>
      <c r="W567" s="34">
        <v>242.97</v>
      </c>
      <c r="X567" s="34">
        <v>87570</v>
      </c>
      <c r="Y567" s="34" t="s">
        <v>3217</v>
      </c>
      <c r="Z567" s="34">
        <v>461.74632843711015</v>
      </c>
    </row>
    <row r="568" spans="1:26" customFormat="1" x14ac:dyDescent="0.2">
      <c r="A568" s="34">
        <v>91</v>
      </c>
      <c r="B568" s="34" t="s">
        <v>1222</v>
      </c>
      <c r="C568" s="34" t="s">
        <v>92</v>
      </c>
      <c r="D568" s="34">
        <v>0.05</v>
      </c>
      <c r="E568" s="34">
        <v>5.18</v>
      </c>
      <c r="F568" s="34">
        <v>2.04</v>
      </c>
      <c r="G568" s="34" t="s">
        <v>14</v>
      </c>
      <c r="H568" s="34" t="s">
        <v>47</v>
      </c>
      <c r="I568" s="34" t="s">
        <v>24</v>
      </c>
      <c r="J568" s="34" t="s">
        <v>64</v>
      </c>
      <c r="K568" s="34" t="s">
        <v>26</v>
      </c>
      <c r="L568" s="34" t="s">
        <v>809</v>
      </c>
      <c r="M568" s="34">
        <v>0.36</v>
      </c>
      <c r="N568" s="34" t="s">
        <v>8</v>
      </c>
      <c r="O568" s="34" t="s">
        <v>35</v>
      </c>
      <c r="P568" s="34" t="s">
        <v>66</v>
      </c>
      <c r="Q568" s="34" t="s">
        <v>1223</v>
      </c>
      <c r="R568" s="34">
        <v>94591</v>
      </c>
      <c r="S568" s="36">
        <v>42053</v>
      </c>
      <c r="T568" s="36">
        <v>42055</v>
      </c>
      <c r="U568" s="61">
        <v>34.010399999999997</v>
      </c>
      <c r="V568" s="34">
        <v>10</v>
      </c>
      <c r="W568" s="34">
        <v>53.54</v>
      </c>
      <c r="X568" s="34">
        <v>87176</v>
      </c>
      <c r="Y568" s="34" t="s">
        <v>3217</v>
      </c>
      <c r="Z568" s="34">
        <v>53.798347044229729</v>
      </c>
    </row>
    <row r="569" spans="1:26" customFormat="1" x14ac:dyDescent="0.2">
      <c r="A569" s="34">
        <v>2521</v>
      </c>
      <c r="B569" s="34" t="s">
        <v>1224</v>
      </c>
      <c r="C569" s="34" t="s">
        <v>92</v>
      </c>
      <c r="D569" s="34">
        <v>0</v>
      </c>
      <c r="E569" s="34">
        <v>175.99</v>
      </c>
      <c r="F569" s="34">
        <v>4.99</v>
      </c>
      <c r="G569" s="34" t="s">
        <v>14</v>
      </c>
      <c r="H569" s="34" t="s">
        <v>47</v>
      </c>
      <c r="I569" s="34" t="s">
        <v>16</v>
      </c>
      <c r="J569" s="34" t="s">
        <v>111</v>
      </c>
      <c r="K569" s="34" t="s">
        <v>49</v>
      </c>
      <c r="L569" s="34" t="s">
        <v>1225</v>
      </c>
      <c r="M569" s="34">
        <v>0.59</v>
      </c>
      <c r="N569" s="34" t="s">
        <v>8</v>
      </c>
      <c r="O569" s="34" t="s">
        <v>28</v>
      </c>
      <c r="P569" s="34" t="s">
        <v>163</v>
      </c>
      <c r="Q569" s="34" t="s">
        <v>1226</v>
      </c>
      <c r="R569" s="34">
        <v>75109</v>
      </c>
      <c r="S569" s="36">
        <v>42053</v>
      </c>
      <c r="T569" s="36">
        <v>42056</v>
      </c>
      <c r="U569" s="61">
        <v>1656.6555000000001</v>
      </c>
      <c r="V569" s="34">
        <v>15</v>
      </c>
      <c r="W569" s="34">
        <v>2400.9499999999998</v>
      </c>
      <c r="X569" s="34">
        <v>87032</v>
      </c>
      <c r="Y569" s="34" t="s">
        <v>3216</v>
      </c>
      <c r="Z569" s="34">
        <v>2556.356693929506</v>
      </c>
    </row>
    <row r="570" spans="1:26" customFormat="1" x14ac:dyDescent="0.2">
      <c r="A570" s="34">
        <v>2498</v>
      </c>
      <c r="B570" s="34" t="s">
        <v>905</v>
      </c>
      <c r="C570" s="34" t="s">
        <v>46</v>
      </c>
      <c r="D570" s="34">
        <v>0.09</v>
      </c>
      <c r="E570" s="34">
        <v>355.98</v>
      </c>
      <c r="F570" s="34">
        <v>58.92</v>
      </c>
      <c r="G570" s="34" t="s">
        <v>2</v>
      </c>
      <c r="H570" s="34" t="s">
        <v>70</v>
      </c>
      <c r="I570" s="34" t="s">
        <v>4</v>
      </c>
      <c r="J570" s="34" t="s">
        <v>85</v>
      </c>
      <c r="K570" s="34" t="s">
        <v>33</v>
      </c>
      <c r="L570" s="34" t="s">
        <v>670</v>
      </c>
      <c r="M570" s="34">
        <v>0.64</v>
      </c>
      <c r="N570" s="34" t="s">
        <v>8</v>
      </c>
      <c r="O570" s="34" t="s">
        <v>35</v>
      </c>
      <c r="P570" s="34" t="s">
        <v>66</v>
      </c>
      <c r="Q570" s="34" t="s">
        <v>866</v>
      </c>
      <c r="R570" s="34">
        <v>92024</v>
      </c>
      <c r="S570" s="36">
        <v>42053</v>
      </c>
      <c r="T570" s="36">
        <v>42055</v>
      </c>
      <c r="U570" s="61">
        <v>1240.25</v>
      </c>
      <c r="V570" s="34">
        <v>30</v>
      </c>
      <c r="W570" s="34">
        <v>10554.63</v>
      </c>
      <c r="X570" s="34">
        <v>16547</v>
      </c>
      <c r="Y570" s="34" t="s">
        <v>3217</v>
      </c>
      <c r="Z570" s="34">
        <v>4520.8199625065554</v>
      </c>
    </row>
    <row r="571" spans="1:26" customFormat="1" x14ac:dyDescent="0.2">
      <c r="A571" s="34">
        <v>2498</v>
      </c>
      <c r="B571" s="34" t="s">
        <v>905</v>
      </c>
      <c r="C571" s="34" t="s">
        <v>46</v>
      </c>
      <c r="D571" s="34">
        <v>0.04</v>
      </c>
      <c r="E571" s="34">
        <v>218.75</v>
      </c>
      <c r="F571" s="34">
        <v>69.64</v>
      </c>
      <c r="G571" s="34" t="s">
        <v>2</v>
      </c>
      <c r="H571" s="34" t="s">
        <v>70</v>
      </c>
      <c r="I571" s="34" t="s">
        <v>4</v>
      </c>
      <c r="J571" s="34" t="s">
        <v>5</v>
      </c>
      <c r="K571" s="34" t="s">
        <v>6</v>
      </c>
      <c r="L571" s="34" t="s">
        <v>850</v>
      </c>
      <c r="M571" s="34">
        <v>0.77</v>
      </c>
      <c r="N571" s="34" t="s">
        <v>8</v>
      </c>
      <c r="O571" s="34" t="s">
        <v>35</v>
      </c>
      <c r="P571" s="34" t="s">
        <v>66</v>
      </c>
      <c r="Q571" s="34" t="s">
        <v>866</v>
      </c>
      <c r="R571" s="34">
        <v>92024</v>
      </c>
      <c r="S571" s="36">
        <v>42053</v>
      </c>
      <c r="T571" s="36">
        <v>42053</v>
      </c>
      <c r="U571" s="61">
        <v>-533.23199999999997</v>
      </c>
      <c r="V571" s="34">
        <v>8</v>
      </c>
      <c r="W571" s="34">
        <v>1749.64</v>
      </c>
      <c r="X571" s="34">
        <v>16547</v>
      </c>
      <c r="Y571" s="34" t="s">
        <v>3217</v>
      </c>
      <c r="Z571" s="34">
        <v>2712.1527158779245</v>
      </c>
    </row>
    <row r="572" spans="1:26" customFormat="1" x14ac:dyDescent="0.2">
      <c r="A572" s="34">
        <v>2499</v>
      </c>
      <c r="B572" s="34" t="s">
        <v>1227</v>
      </c>
      <c r="C572" s="34" t="s">
        <v>46</v>
      </c>
      <c r="D572" s="34">
        <v>0.09</v>
      </c>
      <c r="E572" s="34">
        <v>355.98</v>
      </c>
      <c r="F572" s="34">
        <v>58.92</v>
      </c>
      <c r="G572" s="34" t="s">
        <v>2</v>
      </c>
      <c r="H572" s="34" t="s">
        <v>70</v>
      </c>
      <c r="I572" s="34" t="s">
        <v>4</v>
      </c>
      <c r="J572" s="34" t="s">
        <v>85</v>
      </c>
      <c r="K572" s="34" t="s">
        <v>33</v>
      </c>
      <c r="L572" s="34" t="s">
        <v>670</v>
      </c>
      <c r="M572" s="34">
        <v>0.64</v>
      </c>
      <c r="N572" s="34" t="s">
        <v>8</v>
      </c>
      <c r="O572" s="34" t="s">
        <v>28</v>
      </c>
      <c r="P572" s="34" t="s">
        <v>79</v>
      </c>
      <c r="Q572" s="34" t="s">
        <v>1228</v>
      </c>
      <c r="R572" s="34">
        <v>60901</v>
      </c>
      <c r="S572" s="36">
        <v>42053</v>
      </c>
      <c r="T572" s="36">
        <v>42055</v>
      </c>
      <c r="U572" s="61">
        <v>1240.25</v>
      </c>
      <c r="V572" s="34">
        <v>8</v>
      </c>
      <c r="W572" s="34">
        <v>2814.57</v>
      </c>
      <c r="X572" s="34">
        <v>88319</v>
      </c>
      <c r="Y572" s="34" t="s">
        <v>3216</v>
      </c>
      <c r="Z572" s="34">
        <v>4520.8199625065554</v>
      </c>
    </row>
    <row r="573" spans="1:26" customFormat="1" x14ac:dyDescent="0.2">
      <c r="A573" s="34">
        <v>993</v>
      </c>
      <c r="B573" s="34" t="s">
        <v>1229</v>
      </c>
      <c r="C573" s="34" t="s">
        <v>13</v>
      </c>
      <c r="D573" s="34">
        <v>0.05</v>
      </c>
      <c r="E573" s="34">
        <v>4.28</v>
      </c>
      <c r="F573" s="34">
        <v>5.17</v>
      </c>
      <c r="G573" s="34" t="s">
        <v>14</v>
      </c>
      <c r="H573" s="34" t="s">
        <v>3</v>
      </c>
      <c r="I573" s="34" t="s">
        <v>24</v>
      </c>
      <c r="J573" s="34" t="s">
        <v>64</v>
      </c>
      <c r="K573" s="34" t="s">
        <v>49</v>
      </c>
      <c r="L573" s="34" t="s">
        <v>1230</v>
      </c>
      <c r="M573" s="34">
        <v>0.4</v>
      </c>
      <c r="N573" s="34" t="s">
        <v>8</v>
      </c>
      <c r="O573" s="34" t="s">
        <v>35</v>
      </c>
      <c r="P573" s="34" t="s">
        <v>66</v>
      </c>
      <c r="Q573" s="34" t="s">
        <v>1231</v>
      </c>
      <c r="R573" s="34">
        <v>93030</v>
      </c>
      <c r="S573" s="36">
        <v>42054</v>
      </c>
      <c r="T573" s="36">
        <v>42054</v>
      </c>
      <c r="U573" s="61">
        <v>-104.57</v>
      </c>
      <c r="V573" s="34">
        <v>9</v>
      </c>
      <c r="W573" s="34">
        <v>38.58</v>
      </c>
      <c r="X573" s="34">
        <v>89432</v>
      </c>
      <c r="Y573" s="34" t="s">
        <v>3217</v>
      </c>
      <c r="Z573" s="34">
        <v>-25.900193525233281</v>
      </c>
    </row>
    <row r="574" spans="1:26" customFormat="1" x14ac:dyDescent="0.2">
      <c r="A574" s="34">
        <v>1303</v>
      </c>
      <c r="B574" s="34" t="s">
        <v>1232</v>
      </c>
      <c r="C574" s="34" t="s">
        <v>13</v>
      </c>
      <c r="D574" s="34">
        <v>0.03</v>
      </c>
      <c r="E574" s="34">
        <v>39.479999999999997</v>
      </c>
      <c r="F574" s="34">
        <v>1.99</v>
      </c>
      <c r="G574" s="34" t="s">
        <v>14</v>
      </c>
      <c r="H574" s="34" t="s">
        <v>15</v>
      </c>
      <c r="I574" s="34" t="s">
        <v>16</v>
      </c>
      <c r="J574" s="34" t="s">
        <v>17</v>
      </c>
      <c r="K574" s="34" t="s">
        <v>18</v>
      </c>
      <c r="L574" s="34" t="s">
        <v>1233</v>
      </c>
      <c r="M574" s="34">
        <v>0.54</v>
      </c>
      <c r="N574" s="34" t="s">
        <v>8</v>
      </c>
      <c r="O574" s="34" t="s">
        <v>35</v>
      </c>
      <c r="P574" s="34" t="s">
        <v>122</v>
      </c>
      <c r="Q574" s="34" t="s">
        <v>1234</v>
      </c>
      <c r="R574" s="34">
        <v>84074</v>
      </c>
      <c r="S574" s="36">
        <v>42054</v>
      </c>
      <c r="T574" s="36">
        <v>42056</v>
      </c>
      <c r="U574" s="61">
        <v>317.08949999999999</v>
      </c>
      <c r="V574" s="34">
        <v>12</v>
      </c>
      <c r="W574" s="34">
        <v>459.55</v>
      </c>
      <c r="X574" s="34">
        <v>87003</v>
      </c>
      <c r="Y574" s="34" t="s">
        <v>3217</v>
      </c>
      <c r="Z574" s="34">
        <v>537.96801894149667</v>
      </c>
    </row>
    <row r="575" spans="1:26" customFormat="1" x14ac:dyDescent="0.2">
      <c r="A575" s="34">
        <v>2828</v>
      </c>
      <c r="B575" s="34" t="s">
        <v>1235</v>
      </c>
      <c r="C575" s="34" t="s">
        <v>13</v>
      </c>
      <c r="D575" s="34">
        <v>0.05</v>
      </c>
      <c r="E575" s="34">
        <v>11.29</v>
      </c>
      <c r="F575" s="34">
        <v>5.03</v>
      </c>
      <c r="G575" s="34" t="s">
        <v>14</v>
      </c>
      <c r="H575" s="34" t="s">
        <v>70</v>
      </c>
      <c r="I575" s="34" t="s">
        <v>24</v>
      </c>
      <c r="J575" s="34" t="s">
        <v>54</v>
      </c>
      <c r="K575" s="34" t="s">
        <v>49</v>
      </c>
      <c r="L575" s="34" t="s">
        <v>1236</v>
      </c>
      <c r="M575" s="34">
        <v>0.59</v>
      </c>
      <c r="N575" s="34" t="s">
        <v>8</v>
      </c>
      <c r="O575" s="34" t="s">
        <v>35</v>
      </c>
      <c r="P575" s="34" t="s">
        <v>66</v>
      </c>
      <c r="Q575" s="34" t="s">
        <v>1237</v>
      </c>
      <c r="R575" s="34">
        <v>92243</v>
      </c>
      <c r="S575" s="36">
        <v>42054</v>
      </c>
      <c r="T575" s="36">
        <v>42056</v>
      </c>
      <c r="U575" s="61">
        <v>-35.26</v>
      </c>
      <c r="V575" s="34">
        <v>8</v>
      </c>
      <c r="W575" s="34">
        <v>90.46</v>
      </c>
      <c r="X575" s="34">
        <v>87720</v>
      </c>
      <c r="Y575" s="34" t="s">
        <v>3217</v>
      </c>
      <c r="Z575" s="34">
        <v>230.13061224197875</v>
      </c>
    </row>
    <row r="576" spans="1:26" customFormat="1" x14ac:dyDescent="0.2">
      <c r="A576" s="34">
        <v>1303</v>
      </c>
      <c r="B576" s="34" t="s">
        <v>1232</v>
      </c>
      <c r="C576" s="34" t="s">
        <v>23</v>
      </c>
      <c r="D576" s="34">
        <v>0.01</v>
      </c>
      <c r="E576" s="34">
        <v>65.989999999999995</v>
      </c>
      <c r="F576" s="34">
        <v>5.31</v>
      </c>
      <c r="G576" s="34" t="s">
        <v>14</v>
      </c>
      <c r="H576" s="34" t="s">
        <v>15</v>
      </c>
      <c r="I576" s="34" t="s">
        <v>16</v>
      </c>
      <c r="J576" s="34" t="s">
        <v>111</v>
      </c>
      <c r="K576" s="34" t="s">
        <v>49</v>
      </c>
      <c r="L576" s="34" t="s">
        <v>1238</v>
      </c>
      <c r="M576" s="34">
        <v>0.56999999999999995</v>
      </c>
      <c r="N576" s="34" t="s">
        <v>8</v>
      </c>
      <c r="O576" s="34" t="s">
        <v>35</v>
      </c>
      <c r="P576" s="34" t="s">
        <v>122</v>
      </c>
      <c r="Q576" s="34" t="s">
        <v>1234</v>
      </c>
      <c r="R576" s="34">
        <v>84074</v>
      </c>
      <c r="S576" s="36">
        <v>42054</v>
      </c>
      <c r="T576" s="36">
        <v>42061</v>
      </c>
      <c r="U576" s="61">
        <v>250.36272</v>
      </c>
      <c r="V576" s="34">
        <v>9</v>
      </c>
      <c r="W576" s="34">
        <v>536.9</v>
      </c>
      <c r="X576" s="34">
        <v>87005</v>
      </c>
      <c r="Y576" s="34" t="s">
        <v>3217</v>
      </c>
      <c r="Z576" s="34">
        <v>764.87027038806252</v>
      </c>
    </row>
    <row r="577" spans="1:26" customFormat="1" x14ac:dyDescent="0.2">
      <c r="A577" s="34">
        <v>2287</v>
      </c>
      <c r="B577" s="34" t="s">
        <v>1239</v>
      </c>
      <c r="C577" s="34" t="s">
        <v>23</v>
      </c>
      <c r="D577" s="34">
        <v>0.1</v>
      </c>
      <c r="E577" s="34">
        <v>54.1</v>
      </c>
      <c r="F577" s="34">
        <v>19.989999999999998</v>
      </c>
      <c r="G577" s="34" t="s">
        <v>14</v>
      </c>
      <c r="H577" s="34" t="s">
        <v>70</v>
      </c>
      <c r="I577" s="34" t="s">
        <v>24</v>
      </c>
      <c r="J577" s="34" t="s">
        <v>54</v>
      </c>
      <c r="K577" s="34" t="s">
        <v>49</v>
      </c>
      <c r="L577" s="34" t="s">
        <v>1240</v>
      </c>
      <c r="M577" s="34">
        <v>0.59</v>
      </c>
      <c r="N577" s="34" t="s">
        <v>8</v>
      </c>
      <c r="O577" s="34" t="s">
        <v>9</v>
      </c>
      <c r="P577" s="34" t="s">
        <v>247</v>
      </c>
      <c r="Q577" s="34" t="s">
        <v>1241</v>
      </c>
      <c r="R577" s="34">
        <v>29483</v>
      </c>
      <c r="S577" s="36">
        <v>42054</v>
      </c>
      <c r="T577" s="36">
        <v>42059</v>
      </c>
      <c r="U577" s="61">
        <v>34.067999999999998</v>
      </c>
      <c r="V577" s="34">
        <v>9</v>
      </c>
      <c r="W577" s="34">
        <v>469.59</v>
      </c>
      <c r="X577" s="34">
        <v>90147</v>
      </c>
      <c r="Y577" s="34" t="s">
        <v>3215</v>
      </c>
      <c r="Z577" s="34">
        <v>897.95495759572191</v>
      </c>
    </row>
    <row r="578" spans="1:26" customFormat="1" x14ac:dyDescent="0.2">
      <c r="A578" s="34">
        <v>1827</v>
      </c>
      <c r="B578" s="34" t="s">
        <v>1242</v>
      </c>
      <c r="C578" s="34" t="s">
        <v>46</v>
      </c>
      <c r="D578" s="34">
        <v>0</v>
      </c>
      <c r="E578" s="34">
        <v>5.98</v>
      </c>
      <c r="F578" s="34">
        <v>0.96</v>
      </c>
      <c r="G578" s="34" t="s">
        <v>14</v>
      </c>
      <c r="H578" s="34" t="s">
        <v>70</v>
      </c>
      <c r="I578" s="34" t="s">
        <v>24</v>
      </c>
      <c r="J578" s="34" t="s">
        <v>25</v>
      </c>
      <c r="K578" s="34" t="s">
        <v>26</v>
      </c>
      <c r="L578" s="34" t="s">
        <v>1243</v>
      </c>
      <c r="M578" s="34">
        <v>0.6</v>
      </c>
      <c r="N578" s="34" t="s">
        <v>8</v>
      </c>
      <c r="O578" s="34" t="s">
        <v>28</v>
      </c>
      <c r="P578" s="34" t="s">
        <v>189</v>
      </c>
      <c r="Q578" s="34" t="s">
        <v>904</v>
      </c>
      <c r="R578" s="34">
        <v>52601</v>
      </c>
      <c r="S578" s="36">
        <v>42054</v>
      </c>
      <c r="T578" s="36">
        <v>42055</v>
      </c>
      <c r="U578" s="61">
        <v>38.039700000000003</v>
      </c>
      <c r="V578" s="34">
        <v>9</v>
      </c>
      <c r="W578" s="34">
        <v>55.13</v>
      </c>
      <c r="X578" s="34">
        <v>86956</v>
      </c>
      <c r="Y578" s="34" t="s">
        <v>3216</v>
      </c>
      <c r="Z578" s="34">
        <v>420.93355079334577</v>
      </c>
    </row>
    <row r="579" spans="1:26" customFormat="1" x14ac:dyDescent="0.2">
      <c r="A579" s="34">
        <v>1828</v>
      </c>
      <c r="B579" s="34" t="s">
        <v>226</v>
      </c>
      <c r="C579" s="34" t="s">
        <v>46</v>
      </c>
      <c r="D579" s="34">
        <v>0.02</v>
      </c>
      <c r="E579" s="34">
        <v>5.98</v>
      </c>
      <c r="F579" s="34">
        <v>5.46</v>
      </c>
      <c r="G579" s="34" t="s">
        <v>14</v>
      </c>
      <c r="H579" s="34" t="s">
        <v>70</v>
      </c>
      <c r="I579" s="34" t="s">
        <v>24</v>
      </c>
      <c r="J579" s="34" t="s">
        <v>64</v>
      </c>
      <c r="K579" s="34" t="s">
        <v>49</v>
      </c>
      <c r="L579" s="34" t="s">
        <v>1132</v>
      </c>
      <c r="M579" s="34">
        <v>0.36</v>
      </c>
      <c r="N579" s="34" t="s">
        <v>8</v>
      </c>
      <c r="O579" s="34" t="s">
        <v>28</v>
      </c>
      <c r="P579" s="34" t="s">
        <v>189</v>
      </c>
      <c r="Q579" s="34" t="s">
        <v>228</v>
      </c>
      <c r="R579" s="34">
        <v>50613</v>
      </c>
      <c r="S579" s="36">
        <v>42054</v>
      </c>
      <c r="T579" s="36">
        <v>42055</v>
      </c>
      <c r="U579" s="61">
        <v>-47.12</v>
      </c>
      <c r="V579" s="34">
        <v>7</v>
      </c>
      <c r="W579" s="34">
        <v>44.8</v>
      </c>
      <c r="X579" s="34">
        <v>86956</v>
      </c>
      <c r="Y579" s="34" t="s">
        <v>3216</v>
      </c>
      <c r="Z579" s="34">
        <v>245.40397478604694</v>
      </c>
    </row>
    <row r="580" spans="1:26" customFormat="1" x14ac:dyDescent="0.2">
      <c r="A580" s="34">
        <v>2052</v>
      </c>
      <c r="B580" s="34" t="s">
        <v>1244</v>
      </c>
      <c r="C580" s="34" t="s">
        <v>46</v>
      </c>
      <c r="D580" s="34">
        <v>7.0000000000000007E-2</v>
      </c>
      <c r="E580" s="34">
        <v>31.78</v>
      </c>
      <c r="F580" s="34">
        <v>1.99</v>
      </c>
      <c r="G580" s="34" t="s">
        <v>14</v>
      </c>
      <c r="H580" s="34" t="s">
        <v>47</v>
      </c>
      <c r="I580" s="34" t="s">
        <v>16</v>
      </c>
      <c r="J580" s="34" t="s">
        <v>17</v>
      </c>
      <c r="K580" s="34" t="s">
        <v>18</v>
      </c>
      <c r="L580" s="34" t="s">
        <v>846</v>
      </c>
      <c r="M580" s="34">
        <v>0.42</v>
      </c>
      <c r="N580" s="34" t="s">
        <v>8</v>
      </c>
      <c r="O580" s="34" t="s">
        <v>35</v>
      </c>
      <c r="P580" s="34" t="s">
        <v>616</v>
      </c>
      <c r="Q580" s="34" t="s">
        <v>1245</v>
      </c>
      <c r="R580" s="34">
        <v>87105</v>
      </c>
      <c r="S580" s="36">
        <v>42054</v>
      </c>
      <c r="T580" s="36">
        <v>42056</v>
      </c>
      <c r="U580" s="61">
        <v>265.11180000000002</v>
      </c>
      <c r="V580" s="34">
        <v>13</v>
      </c>
      <c r="W580" s="34">
        <v>384.22</v>
      </c>
      <c r="X580" s="34">
        <v>87234</v>
      </c>
      <c r="Y580" s="34" t="s">
        <v>3217</v>
      </c>
      <c r="Z580" s="34">
        <v>597.33297586552669</v>
      </c>
    </row>
    <row r="581" spans="1:26" customFormat="1" x14ac:dyDescent="0.2">
      <c r="A581" s="34">
        <v>2052</v>
      </c>
      <c r="B581" s="34" t="s">
        <v>1244</v>
      </c>
      <c r="C581" s="34" t="s">
        <v>46</v>
      </c>
      <c r="D581" s="34">
        <v>0</v>
      </c>
      <c r="E581" s="34">
        <v>5.98</v>
      </c>
      <c r="F581" s="34">
        <v>2.5</v>
      </c>
      <c r="G581" s="34" t="s">
        <v>14</v>
      </c>
      <c r="H581" s="34" t="s">
        <v>47</v>
      </c>
      <c r="I581" s="34" t="s">
        <v>24</v>
      </c>
      <c r="J581" s="34" t="s">
        <v>321</v>
      </c>
      <c r="K581" s="34" t="s">
        <v>49</v>
      </c>
      <c r="L581" s="34" t="s">
        <v>1246</v>
      </c>
      <c r="M581" s="34">
        <v>0.36</v>
      </c>
      <c r="N581" s="34" t="s">
        <v>8</v>
      </c>
      <c r="O581" s="34" t="s">
        <v>35</v>
      </c>
      <c r="P581" s="34" t="s">
        <v>616</v>
      </c>
      <c r="Q581" s="34" t="s">
        <v>1245</v>
      </c>
      <c r="R581" s="34">
        <v>87105</v>
      </c>
      <c r="S581" s="36">
        <v>42054</v>
      </c>
      <c r="T581" s="36">
        <v>42055</v>
      </c>
      <c r="U581" s="61">
        <v>9.5608000000000004</v>
      </c>
      <c r="V581" s="34">
        <v>5</v>
      </c>
      <c r="W581" s="34">
        <v>31.64</v>
      </c>
      <c r="X581" s="34">
        <v>87234</v>
      </c>
      <c r="Y581" s="34" t="s">
        <v>3217</v>
      </c>
      <c r="Z581" s="34">
        <v>265.29000571254261</v>
      </c>
    </row>
    <row r="582" spans="1:26" customFormat="1" x14ac:dyDescent="0.2">
      <c r="A582" s="34">
        <v>2052</v>
      </c>
      <c r="B582" s="34" t="s">
        <v>1244</v>
      </c>
      <c r="C582" s="34" t="s">
        <v>46</v>
      </c>
      <c r="D582" s="34">
        <v>0.1</v>
      </c>
      <c r="E582" s="34">
        <v>35.99</v>
      </c>
      <c r="F582" s="34">
        <v>1.1000000000000001</v>
      </c>
      <c r="G582" s="34" t="s">
        <v>63</v>
      </c>
      <c r="H582" s="34" t="s">
        <v>47</v>
      </c>
      <c r="I582" s="34" t="s">
        <v>16</v>
      </c>
      <c r="J582" s="34" t="s">
        <v>111</v>
      </c>
      <c r="K582" s="34" t="s">
        <v>49</v>
      </c>
      <c r="L582" s="34" t="s">
        <v>250</v>
      </c>
      <c r="M582" s="34">
        <v>0.55000000000000004</v>
      </c>
      <c r="N582" s="34" t="s">
        <v>8</v>
      </c>
      <c r="O582" s="34" t="s">
        <v>35</v>
      </c>
      <c r="P582" s="34" t="s">
        <v>616</v>
      </c>
      <c r="Q582" s="34" t="s">
        <v>1245</v>
      </c>
      <c r="R582" s="34">
        <v>87105</v>
      </c>
      <c r="S582" s="36">
        <v>42054</v>
      </c>
      <c r="T582" s="36">
        <v>42055</v>
      </c>
      <c r="U582" s="61">
        <v>390.09840000000003</v>
      </c>
      <c r="V582" s="34">
        <v>19</v>
      </c>
      <c r="W582" s="34">
        <v>565.36</v>
      </c>
      <c r="X582" s="34">
        <v>87234</v>
      </c>
      <c r="Y582" s="34" t="s">
        <v>3217</v>
      </c>
      <c r="Z582" s="34">
        <v>719.92697068486905</v>
      </c>
    </row>
    <row r="583" spans="1:26" customFormat="1" x14ac:dyDescent="0.2">
      <c r="A583" s="34">
        <v>2882</v>
      </c>
      <c r="B583" s="34" t="s">
        <v>647</v>
      </c>
      <c r="C583" s="34" t="s">
        <v>13</v>
      </c>
      <c r="D583" s="34">
        <v>0.03</v>
      </c>
      <c r="E583" s="34">
        <v>4.0599999999999996</v>
      </c>
      <c r="F583" s="34">
        <v>6.89</v>
      </c>
      <c r="G583" s="34" t="s">
        <v>14</v>
      </c>
      <c r="H583" s="34" t="s">
        <v>15</v>
      </c>
      <c r="I583" s="34" t="s">
        <v>24</v>
      </c>
      <c r="J583" s="34" t="s">
        <v>71</v>
      </c>
      <c r="K583" s="34" t="s">
        <v>49</v>
      </c>
      <c r="L583" s="34" t="s">
        <v>1247</v>
      </c>
      <c r="M583" s="34">
        <v>0.6</v>
      </c>
      <c r="N583" s="34" t="s">
        <v>8</v>
      </c>
      <c r="O583" s="34" t="s">
        <v>9</v>
      </c>
      <c r="P583" s="34" t="s">
        <v>73</v>
      </c>
      <c r="Q583" s="34" t="s">
        <v>649</v>
      </c>
      <c r="R583" s="34">
        <v>28206</v>
      </c>
      <c r="S583" s="36">
        <v>42055</v>
      </c>
      <c r="T583" s="36">
        <v>42057</v>
      </c>
      <c r="U583" s="61">
        <v>-246.27610000000001</v>
      </c>
      <c r="V583" s="34">
        <v>37</v>
      </c>
      <c r="W583" s="34">
        <v>159.88999999999999</v>
      </c>
      <c r="X583" s="34">
        <v>55300</v>
      </c>
      <c r="Y583" s="34" t="s">
        <v>3215</v>
      </c>
      <c r="Z583" s="34">
        <v>35.393896468198925</v>
      </c>
    </row>
    <row r="584" spans="1:26" customFormat="1" x14ac:dyDescent="0.2">
      <c r="A584" s="34">
        <v>2882</v>
      </c>
      <c r="B584" s="34" t="s">
        <v>647</v>
      </c>
      <c r="C584" s="34" t="s">
        <v>13</v>
      </c>
      <c r="D584" s="34">
        <v>0.01</v>
      </c>
      <c r="E584" s="34">
        <v>3.75</v>
      </c>
      <c r="F584" s="34">
        <v>0.5</v>
      </c>
      <c r="G584" s="34" t="s">
        <v>14</v>
      </c>
      <c r="H584" s="34" t="s">
        <v>15</v>
      </c>
      <c r="I584" s="34" t="s">
        <v>24</v>
      </c>
      <c r="J584" s="34" t="s">
        <v>128</v>
      </c>
      <c r="K584" s="34" t="s">
        <v>49</v>
      </c>
      <c r="L584" s="34" t="s">
        <v>1248</v>
      </c>
      <c r="M584" s="34">
        <v>0.37</v>
      </c>
      <c r="N584" s="34" t="s">
        <v>8</v>
      </c>
      <c r="O584" s="34" t="s">
        <v>9</v>
      </c>
      <c r="P584" s="34" t="s">
        <v>73</v>
      </c>
      <c r="Q584" s="34" t="s">
        <v>649</v>
      </c>
      <c r="R584" s="34">
        <v>28206</v>
      </c>
      <c r="S584" s="36">
        <v>42055</v>
      </c>
      <c r="T584" s="36">
        <v>42056</v>
      </c>
      <c r="U584" s="61">
        <v>55.194600000000001</v>
      </c>
      <c r="V584" s="34">
        <v>48</v>
      </c>
      <c r="W584" s="34">
        <v>180.48</v>
      </c>
      <c r="X584" s="34">
        <v>55300</v>
      </c>
      <c r="Y584" s="34" t="s">
        <v>3215</v>
      </c>
      <c r="Z584" s="34">
        <v>-11.434562296236955</v>
      </c>
    </row>
    <row r="585" spans="1:26" customFormat="1" x14ac:dyDescent="0.2">
      <c r="A585" s="34">
        <v>2882</v>
      </c>
      <c r="B585" s="34" t="s">
        <v>647</v>
      </c>
      <c r="C585" s="34" t="s">
        <v>13</v>
      </c>
      <c r="D585" s="34">
        <v>0.02</v>
      </c>
      <c r="E585" s="34">
        <v>10.68</v>
      </c>
      <c r="F585" s="34">
        <v>13.04</v>
      </c>
      <c r="G585" s="34" t="s">
        <v>14</v>
      </c>
      <c r="H585" s="34" t="s">
        <v>15</v>
      </c>
      <c r="I585" s="34" t="s">
        <v>4</v>
      </c>
      <c r="J585" s="34" t="s">
        <v>102</v>
      </c>
      <c r="K585" s="34" t="s">
        <v>40</v>
      </c>
      <c r="L585" s="34" t="s">
        <v>1249</v>
      </c>
      <c r="M585" s="34">
        <v>0.6</v>
      </c>
      <c r="N585" s="34" t="s">
        <v>8</v>
      </c>
      <c r="O585" s="34" t="s">
        <v>9</v>
      </c>
      <c r="P585" s="34" t="s">
        <v>73</v>
      </c>
      <c r="Q585" s="34" t="s">
        <v>649</v>
      </c>
      <c r="R585" s="34">
        <v>28206</v>
      </c>
      <c r="S585" s="36">
        <v>42055</v>
      </c>
      <c r="T585" s="36">
        <v>42057</v>
      </c>
      <c r="U585" s="61">
        <v>-307.29649999999998</v>
      </c>
      <c r="V585" s="34">
        <v>31</v>
      </c>
      <c r="W585" s="34">
        <v>350.48</v>
      </c>
      <c r="X585" s="34">
        <v>55300</v>
      </c>
      <c r="Y585" s="34" t="s">
        <v>3215</v>
      </c>
      <c r="Z585" s="34">
        <v>170.23942106527088</v>
      </c>
    </row>
    <row r="586" spans="1:26" customFormat="1" x14ac:dyDescent="0.2">
      <c r="A586" s="34">
        <v>2886</v>
      </c>
      <c r="B586" s="34" t="s">
        <v>1250</v>
      </c>
      <c r="C586" s="34" t="s">
        <v>13</v>
      </c>
      <c r="D586" s="34">
        <v>0.03</v>
      </c>
      <c r="E586" s="34">
        <v>4.0599999999999996</v>
      </c>
      <c r="F586" s="34">
        <v>6.89</v>
      </c>
      <c r="G586" s="34" t="s">
        <v>14</v>
      </c>
      <c r="H586" s="34" t="s">
        <v>15</v>
      </c>
      <c r="I586" s="34" t="s">
        <v>24</v>
      </c>
      <c r="J586" s="34" t="s">
        <v>71</v>
      </c>
      <c r="K586" s="34" t="s">
        <v>49</v>
      </c>
      <c r="L586" s="34" t="s">
        <v>1247</v>
      </c>
      <c r="M586" s="34">
        <v>0.6</v>
      </c>
      <c r="N586" s="34" t="s">
        <v>8</v>
      </c>
      <c r="O586" s="34" t="s">
        <v>87</v>
      </c>
      <c r="P586" s="34" t="s">
        <v>293</v>
      </c>
      <c r="Q586" s="34" t="s">
        <v>1251</v>
      </c>
      <c r="R586" s="34">
        <v>44134</v>
      </c>
      <c r="S586" s="36">
        <v>42055</v>
      </c>
      <c r="T586" s="36">
        <v>42057</v>
      </c>
      <c r="U586" s="61">
        <v>-185.17</v>
      </c>
      <c r="V586" s="34">
        <v>9</v>
      </c>
      <c r="W586" s="34">
        <v>38.89</v>
      </c>
      <c r="X586" s="34">
        <v>87630</v>
      </c>
      <c r="Y586" s="34" t="s">
        <v>3218</v>
      </c>
      <c r="Z586" s="34">
        <v>97.968114662667915</v>
      </c>
    </row>
    <row r="587" spans="1:26" customFormat="1" x14ac:dyDescent="0.2">
      <c r="A587" s="34">
        <v>2886</v>
      </c>
      <c r="B587" s="34" t="s">
        <v>1250</v>
      </c>
      <c r="C587" s="34" t="s">
        <v>13</v>
      </c>
      <c r="D587" s="34">
        <v>0.01</v>
      </c>
      <c r="E587" s="34">
        <v>3.75</v>
      </c>
      <c r="F587" s="34">
        <v>0.5</v>
      </c>
      <c r="G587" s="34" t="s">
        <v>14</v>
      </c>
      <c r="H587" s="34" t="s">
        <v>15</v>
      </c>
      <c r="I587" s="34" t="s">
        <v>24</v>
      </c>
      <c r="J587" s="34" t="s">
        <v>128</v>
      </c>
      <c r="K587" s="34" t="s">
        <v>49</v>
      </c>
      <c r="L587" s="34" t="s">
        <v>1248</v>
      </c>
      <c r="M587" s="34">
        <v>0.37</v>
      </c>
      <c r="N587" s="34" t="s">
        <v>8</v>
      </c>
      <c r="O587" s="34" t="s">
        <v>87</v>
      </c>
      <c r="P587" s="34" t="s">
        <v>293</v>
      </c>
      <c r="Q587" s="34" t="s">
        <v>1251</v>
      </c>
      <c r="R587" s="34">
        <v>44134</v>
      </c>
      <c r="S587" s="36">
        <v>42055</v>
      </c>
      <c r="T587" s="36">
        <v>42056</v>
      </c>
      <c r="U587" s="61">
        <v>31.1328</v>
      </c>
      <c r="V587" s="34">
        <v>12</v>
      </c>
      <c r="W587" s="34">
        <v>45.12</v>
      </c>
      <c r="X587" s="34">
        <v>87630</v>
      </c>
      <c r="Y587" s="34" t="s">
        <v>3218</v>
      </c>
      <c r="Z587" s="34">
        <v>-36.074464423056916</v>
      </c>
    </row>
    <row r="588" spans="1:26" customFormat="1" x14ac:dyDescent="0.2">
      <c r="A588" s="34">
        <v>2886</v>
      </c>
      <c r="B588" s="34" t="s">
        <v>1250</v>
      </c>
      <c r="C588" s="34" t="s">
        <v>13</v>
      </c>
      <c r="D588" s="34">
        <v>0.02</v>
      </c>
      <c r="E588" s="34">
        <v>10.68</v>
      </c>
      <c r="F588" s="34">
        <v>13.04</v>
      </c>
      <c r="G588" s="34" t="s">
        <v>14</v>
      </c>
      <c r="H588" s="34" t="s">
        <v>15</v>
      </c>
      <c r="I588" s="34" t="s">
        <v>4</v>
      </c>
      <c r="J588" s="34" t="s">
        <v>102</v>
      </c>
      <c r="K588" s="34" t="s">
        <v>40</v>
      </c>
      <c r="L588" s="34" t="s">
        <v>1249</v>
      </c>
      <c r="M588" s="34">
        <v>0.6</v>
      </c>
      <c r="N588" s="34" t="s">
        <v>8</v>
      </c>
      <c r="O588" s="34" t="s">
        <v>87</v>
      </c>
      <c r="P588" s="34" t="s">
        <v>293</v>
      </c>
      <c r="Q588" s="34" t="s">
        <v>1251</v>
      </c>
      <c r="R588" s="34">
        <v>44134</v>
      </c>
      <c r="S588" s="36">
        <v>42055</v>
      </c>
      <c r="T588" s="36">
        <v>42057</v>
      </c>
      <c r="U588" s="61">
        <v>-231.05</v>
      </c>
      <c r="V588" s="34">
        <v>8</v>
      </c>
      <c r="W588" s="34">
        <v>90.45</v>
      </c>
      <c r="X588" s="34">
        <v>87630</v>
      </c>
      <c r="Y588" s="34" t="s">
        <v>3218</v>
      </c>
      <c r="Z588" s="34">
        <v>248.31779830689771</v>
      </c>
    </row>
    <row r="589" spans="1:26" customFormat="1" x14ac:dyDescent="0.2">
      <c r="A589" s="34">
        <v>3284</v>
      </c>
      <c r="B589" s="34" t="s">
        <v>1252</v>
      </c>
      <c r="C589" s="34" t="s">
        <v>13</v>
      </c>
      <c r="D589" s="34">
        <v>0.05</v>
      </c>
      <c r="E589" s="34">
        <v>19.23</v>
      </c>
      <c r="F589" s="34">
        <v>6.15</v>
      </c>
      <c r="G589" s="34" t="s">
        <v>63</v>
      </c>
      <c r="H589" s="34" t="s">
        <v>70</v>
      </c>
      <c r="I589" s="34" t="s">
        <v>4</v>
      </c>
      <c r="J589" s="34" t="s">
        <v>102</v>
      </c>
      <c r="K589" s="34" t="s">
        <v>18</v>
      </c>
      <c r="L589" s="34" t="s">
        <v>1253</v>
      </c>
      <c r="M589" s="34">
        <v>0.44</v>
      </c>
      <c r="N589" s="34" t="s">
        <v>8</v>
      </c>
      <c r="O589" s="34" t="s">
        <v>9</v>
      </c>
      <c r="P589" s="34" t="s">
        <v>99</v>
      </c>
      <c r="Q589" s="34" t="s">
        <v>1254</v>
      </c>
      <c r="R589" s="34">
        <v>34741</v>
      </c>
      <c r="S589" s="36">
        <v>42055</v>
      </c>
      <c r="T589" s="36">
        <v>42057</v>
      </c>
      <c r="U589" s="61">
        <v>-2133.2779999999998</v>
      </c>
      <c r="V589" s="34">
        <v>6</v>
      </c>
      <c r="W589" s="34">
        <v>119.78</v>
      </c>
      <c r="X589" s="34">
        <v>90751</v>
      </c>
      <c r="Y589" s="34" t="s">
        <v>3215</v>
      </c>
      <c r="Z589" s="34">
        <v>-2069.3537704583446</v>
      </c>
    </row>
    <row r="590" spans="1:26" customFormat="1" x14ac:dyDescent="0.2">
      <c r="A590" s="34">
        <v>233</v>
      </c>
      <c r="B590" s="34" t="s">
        <v>1255</v>
      </c>
      <c r="C590" s="34" t="s">
        <v>92</v>
      </c>
      <c r="D590" s="34">
        <v>7.0000000000000007E-2</v>
      </c>
      <c r="E590" s="34">
        <v>5.81</v>
      </c>
      <c r="F590" s="34">
        <v>8.49</v>
      </c>
      <c r="G590" s="34" t="s">
        <v>14</v>
      </c>
      <c r="H590" s="34" t="s">
        <v>3</v>
      </c>
      <c r="I590" s="34" t="s">
        <v>24</v>
      </c>
      <c r="J590" s="34" t="s">
        <v>48</v>
      </c>
      <c r="K590" s="34" t="s">
        <v>49</v>
      </c>
      <c r="L590" s="34" t="s">
        <v>306</v>
      </c>
      <c r="M590" s="34">
        <v>0.39</v>
      </c>
      <c r="N590" s="34" t="s">
        <v>8</v>
      </c>
      <c r="O590" s="34" t="s">
        <v>28</v>
      </c>
      <c r="P590" s="34" t="s">
        <v>79</v>
      </c>
      <c r="Q590" s="34" t="s">
        <v>1256</v>
      </c>
      <c r="R590" s="34">
        <v>60462</v>
      </c>
      <c r="S590" s="36">
        <v>42055</v>
      </c>
      <c r="T590" s="36">
        <v>42057</v>
      </c>
      <c r="U590" s="61">
        <v>-243.23650000000001</v>
      </c>
      <c r="V590" s="34">
        <v>10</v>
      </c>
      <c r="W590" s="34">
        <v>58.8</v>
      </c>
      <c r="X590" s="34">
        <v>90237</v>
      </c>
      <c r="Y590" s="34" t="s">
        <v>3216</v>
      </c>
      <c r="Z590" s="34">
        <v>-77.618908999990637</v>
      </c>
    </row>
    <row r="591" spans="1:26" customFormat="1" x14ac:dyDescent="0.2">
      <c r="A591" s="34">
        <v>233</v>
      </c>
      <c r="B591" s="34" t="s">
        <v>1255</v>
      </c>
      <c r="C591" s="34" t="s">
        <v>92</v>
      </c>
      <c r="D591" s="34">
        <v>0.04</v>
      </c>
      <c r="E591" s="34">
        <v>9.65</v>
      </c>
      <c r="F591" s="34">
        <v>6.22</v>
      </c>
      <c r="G591" s="34" t="s">
        <v>14</v>
      </c>
      <c r="H591" s="34" t="s">
        <v>3</v>
      </c>
      <c r="I591" s="34" t="s">
        <v>4</v>
      </c>
      <c r="J591" s="34" t="s">
        <v>102</v>
      </c>
      <c r="K591" s="34" t="s">
        <v>49</v>
      </c>
      <c r="L591" s="34" t="s">
        <v>1257</v>
      </c>
      <c r="M591" s="34">
        <v>0.55000000000000004</v>
      </c>
      <c r="N591" s="34" t="s">
        <v>8</v>
      </c>
      <c r="O591" s="34" t="s">
        <v>28</v>
      </c>
      <c r="P591" s="34" t="s">
        <v>79</v>
      </c>
      <c r="Q591" s="34" t="s">
        <v>1256</v>
      </c>
      <c r="R591" s="34">
        <v>60462</v>
      </c>
      <c r="S591" s="36">
        <v>42055</v>
      </c>
      <c r="T591" s="36">
        <v>42056</v>
      </c>
      <c r="U591" s="61">
        <v>-53.62</v>
      </c>
      <c r="V591" s="34">
        <v>12</v>
      </c>
      <c r="W591" s="34">
        <v>120.47</v>
      </c>
      <c r="X591" s="34">
        <v>90237</v>
      </c>
      <c r="Y591" s="34" t="s">
        <v>3216</v>
      </c>
      <c r="Z591" s="34">
        <v>218.65793085657273</v>
      </c>
    </row>
    <row r="592" spans="1:26" customFormat="1" x14ac:dyDescent="0.2">
      <c r="A592" s="34">
        <v>1485</v>
      </c>
      <c r="B592" s="34" t="s">
        <v>1258</v>
      </c>
      <c r="C592" s="34" t="s">
        <v>46</v>
      </c>
      <c r="D592" s="34">
        <v>0.04</v>
      </c>
      <c r="E592" s="34">
        <v>11.5</v>
      </c>
      <c r="F592" s="34">
        <v>7.19</v>
      </c>
      <c r="G592" s="34" t="s">
        <v>14</v>
      </c>
      <c r="H592" s="34" t="s">
        <v>47</v>
      </c>
      <c r="I592" s="34" t="s">
        <v>24</v>
      </c>
      <c r="J592" s="34" t="s">
        <v>48</v>
      </c>
      <c r="K592" s="34" t="s">
        <v>49</v>
      </c>
      <c r="L592" s="34" t="s">
        <v>1259</v>
      </c>
      <c r="M592" s="34">
        <v>0.4</v>
      </c>
      <c r="N592" s="34" t="s">
        <v>8</v>
      </c>
      <c r="O592" s="34" t="s">
        <v>28</v>
      </c>
      <c r="P592" s="34" t="s">
        <v>79</v>
      </c>
      <c r="Q592" s="34" t="s">
        <v>1260</v>
      </c>
      <c r="R592" s="34">
        <v>60516</v>
      </c>
      <c r="S592" s="36">
        <v>42055</v>
      </c>
      <c r="T592" s="36">
        <v>42058</v>
      </c>
      <c r="U592" s="61">
        <v>-23.357880000000002</v>
      </c>
      <c r="V592" s="34">
        <v>14</v>
      </c>
      <c r="W592" s="34">
        <v>157.81</v>
      </c>
      <c r="X592" s="34">
        <v>91236</v>
      </c>
      <c r="Y592" s="34" t="s">
        <v>3216</v>
      </c>
      <c r="Z592" s="34">
        <v>385.31788663833652</v>
      </c>
    </row>
    <row r="593" spans="1:26" customFormat="1" x14ac:dyDescent="0.2">
      <c r="A593" s="34">
        <v>1485</v>
      </c>
      <c r="B593" s="34" t="s">
        <v>1258</v>
      </c>
      <c r="C593" s="34" t="s">
        <v>46</v>
      </c>
      <c r="D593" s="34">
        <v>0.02</v>
      </c>
      <c r="E593" s="34">
        <v>15.7</v>
      </c>
      <c r="F593" s="34">
        <v>11.25</v>
      </c>
      <c r="G593" s="34" t="s">
        <v>14</v>
      </c>
      <c r="H593" s="34" t="s">
        <v>47</v>
      </c>
      <c r="I593" s="34" t="s">
        <v>24</v>
      </c>
      <c r="J593" s="34" t="s">
        <v>54</v>
      </c>
      <c r="K593" s="34" t="s">
        <v>49</v>
      </c>
      <c r="L593" s="34" t="s">
        <v>1261</v>
      </c>
      <c r="M593" s="34">
        <v>0.6</v>
      </c>
      <c r="N593" s="34" t="s">
        <v>8</v>
      </c>
      <c r="O593" s="34" t="s">
        <v>28</v>
      </c>
      <c r="P593" s="34" t="s">
        <v>79</v>
      </c>
      <c r="Q593" s="34" t="s">
        <v>1260</v>
      </c>
      <c r="R593" s="34">
        <v>60516</v>
      </c>
      <c r="S593" s="36">
        <v>42055</v>
      </c>
      <c r="T593" s="36">
        <v>42056</v>
      </c>
      <c r="U593" s="61">
        <v>-18.241599999999998</v>
      </c>
      <c r="V593" s="34">
        <v>1</v>
      </c>
      <c r="W593" s="34">
        <v>19.440000000000001</v>
      </c>
      <c r="X593" s="34">
        <v>91236</v>
      </c>
      <c r="Y593" s="34" t="s">
        <v>3216</v>
      </c>
      <c r="Z593" s="34">
        <v>695.38571849534935</v>
      </c>
    </row>
    <row r="594" spans="1:26" customFormat="1" x14ac:dyDescent="0.2">
      <c r="A594" s="34">
        <v>1485</v>
      </c>
      <c r="B594" s="34" t="s">
        <v>1258</v>
      </c>
      <c r="C594" s="34" t="s">
        <v>46</v>
      </c>
      <c r="D594" s="34">
        <v>0.05</v>
      </c>
      <c r="E594" s="34">
        <v>225.02</v>
      </c>
      <c r="F594" s="34">
        <v>28.66</v>
      </c>
      <c r="G594" s="34" t="s">
        <v>2</v>
      </c>
      <c r="H594" s="34" t="s">
        <v>47</v>
      </c>
      <c r="I594" s="34" t="s">
        <v>24</v>
      </c>
      <c r="J594" s="34" t="s">
        <v>54</v>
      </c>
      <c r="K594" s="34" t="s">
        <v>33</v>
      </c>
      <c r="L594" s="34" t="s">
        <v>1262</v>
      </c>
      <c r="M594" s="34">
        <v>0.72</v>
      </c>
      <c r="N594" s="34" t="s">
        <v>8</v>
      </c>
      <c r="O594" s="34" t="s">
        <v>28</v>
      </c>
      <c r="P594" s="34" t="s">
        <v>79</v>
      </c>
      <c r="Q594" s="34" t="s">
        <v>1260</v>
      </c>
      <c r="R594" s="34">
        <v>60516</v>
      </c>
      <c r="S594" s="36">
        <v>42055</v>
      </c>
      <c r="T594" s="36">
        <v>42057</v>
      </c>
      <c r="U594" s="61">
        <v>1428.9104</v>
      </c>
      <c r="V594" s="34">
        <v>21</v>
      </c>
      <c r="W594" s="34">
        <v>4636.63</v>
      </c>
      <c r="X594" s="34">
        <v>91236</v>
      </c>
      <c r="Y594" s="34" t="s">
        <v>3216</v>
      </c>
      <c r="Z594" s="34">
        <v>3590.69318881956</v>
      </c>
    </row>
    <row r="595" spans="1:26" customFormat="1" x14ac:dyDescent="0.2">
      <c r="A595" s="34">
        <v>181</v>
      </c>
      <c r="B595" s="34" t="s">
        <v>1263</v>
      </c>
      <c r="C595" s="34" t="s">
        <v>1</v>
      </c>
      <c r="D595" s="34">
        <v>0.02</v>
      </c>
      <c r="E595" s="34">
        <v>49.99</v>
      </c>
      <c r="F595" s="34">
        <v>19.989999999999998</v>
      </c>
      <c r="G595" s="34" t="s">
        <v>14</v>
      </c>
      <c r="H595" s="34" t="s">
        <v>3</v>
      </c>
      <c r="I595" s="34" t="s">
        <v>16</v>
      </c>
      <c r="J595" s="34" t="s">
        <v>17</v>
      </c>
      <c r="K595" s="34" t="s">
        <v>49</v>
      </c>
      <c r="L595" s="34" t="s">
        <v>1264</v>
      </c>
      <c r="M595" s="34">
        <v>0.41</v>
      </c>
      <c r="N595" s="34" t="s">
        <v>8</v>
      </c>
      <c r="O595" s="34" t="s">
        <v>35</v>
      </c>
      <c r="P595" s="34" t="s">
        <v>66</v>
      </c>
      <c r="Q595" s="34" t="s">
        <v>917</v>
      </c>
      <c r="R595" s="34">
        <v>94122</v>
      </c>
      <c r="S595" s="36">
        <v>42056</v>
      </c>
      <c r="T595" s="36">
        <v>42056</v>
      </c>
      <c r="U595" s="61">
        <v>-76.89</v>
      </c>
      <c r="V595" s="34">
        <v>18</v>
      </c>
      <c r="W595" s="34">
        <v>901.81</v>
      </c>
      <c r="X595" s="34">
        <v>38087</v>
      </c>
      <c r="Y595" s="34" t="s">
        <v>3217</v>
      </c>
      <c r="Z595" s="34">
        <v>875.91407907759049</v>
      </c>
    </row>
    <row r="596" spans="1:26" customFormat="1" x14ac:dyDescent="0.2">
      <c r="A596" s="34">
        <v>184</v>
      </c>
      <c r="B596" s="34" t="s">
        <v>1265</v>
      </c>
      <c r="C596" s="34" t="s">
        <v>1</v>
      </c>
      <c r="D596" s="34">
        <v>0.02</v>
      </c>
      <c r="E596" s="34">
        <v>49.99</v>
      </c>
      <c r="F596" s="34">
        <v>19.989999999999998</v>
      </c>
      <c r="G596" s="34" t="s">
        <v>14</v>
      </c>
      <c r="H596" s="34" t="s">
        <v>3</v>
      </c>
      <c r="I596" s="34" t="s">
        <v>16</v>
      </c>
      <c r="J596" s="34" t="s">
        <v>17</v>
      </c>
      <c r="K596" s="34" t="s">
        <v>49</v>
      </c>
      <c r="L596" s="34" t="s">
        <v>1264</v>
      </c>
      <c r="M596" s="34">
        <v>0.41</v>
      </c>
      <c r="N596" s="34" t="s">
        <v>8</v>
      </c>
      <c r="O596" s="34" t="s">
        <v>87</v>
      </c>
      <c r="P596" s="34" t="s">
        <v>379</v>
      </c>
      <c r="Q596" s="34" t="s">
        <v>1266</v>
      </c>
      <c r="R596" s="34">
        <v>2474</v>
      </c>
      <c r="S596" s="36">
        <v>42056</v>
      </c>
      <c r="T596" s="36">
        <v>42056</v>
      </c>
      <c r="U596" s="61">
        <v>-76.89</v>
      </c>
      <c r="V596" s="34">
        <v>5</v>
      </c>
      <c r="W596" s="34">
        <v>250.5</v>
      </c>
      <c r="X596" s="34">
        <v>88360</v>
      </c>
      <c r="Y596" s="34" t="s">
        <v>3218</v>
      </c>
      <c r="Z596" s="34">
        <v>875.91407907759049</v>
      </c>
    </row>
    <row r="597" spans="1:26" customFormat="1" x14ac:dyDescent="0.2">
      <c r="A597" s="34">
        <v>2225</v>
      </c>
      <c r="B597" s="34" t="s">
        <v>1267</v>
      </c>
      <c r="C597" s="34" t="s">
        <v>1</v>
      </c>
      <c r="D597" s="34">
        <v>0</v>
      </c>
      <c r="E597" s="34">
        <v>100.89</v>
      </c>
      <c r="F597" s="34">
        <v>42</v>
      </c>
      <c r="G597" s="34" t="s">
        <v>2</v>
      </c>
      <c r="H597" s="34" t="s">
        <v>3</v>
      </c>
      <c r="I597" s="34" t="s">
        <v>4</v>
      </c>
      <c r="J597" s="34" t="s">
        <v>85</v>
      </c>
      <c r="K597" s="34" t="s">
        <v>33</v>
      </c>
      <c r="L597" s="34" t="s">
        <v>1268</v>
      </c>
      <c r="M597" s="34">
        <v>0.61</v>
      </c>
      <c r="N597" s="34" t="s">
        <v>8</v>
      </c>
      <c r="O597" s="34" t="s">
        <v>35</v>
      </c>
      <c r="P597" s="34" t="s">
        <v>616</v>
      </c>
      <c r="Q597" s="34" t="s">
        <v>1269</v>
      </c>
      <c r="R597" s="34">
        <v>88240</v>
      </c>
      <c r="S597" s="36">
        <v>42056</v>
      </c>
      <c r="T597" s="36">
        <v>42057</v>
      </c>
      <c r="U597" s="61">
        <v>1500.12</v>
      </c>
      <c r="V597" s="34">
        <v>15</v>
      </c>
      <c r="W597" s="34">
        <v>1608.11</v>
      </c>
      <c r="X597" s="34">
        <v>89970</v>
      </c>
      <c r="Y597" s="34" t="s">
        <v>3217</v>
      </c>
      <c r="Z597" s="34">
        <v>3634.5194451691982</v>
      </c>
    </row>
    <row r="598" spans="1:26" customFormat="1" x14ac:dyDescent="0.2">
      <c r="A598" s="34">
        <v>875</v>
      </c>
      <c r="B598" s="34" t="s">
        <v>1270</v>
      </c>
      <c r="C598" s="34" t="s">
        <v>13</v>
      </c>
      <c r="D598" s="34">
        <v>0.04</v>
      </c>
      <c r="E598" s="34">
        <v>4.37</v>
      </c>
      <c r="F598" s="34">
        <v>5.15</v>
      </c>
      <c r="G598" s="34" t="s">
        <v>14</v>
      </c>
      <c r="H598" s="34" t="s">
        <v>3</v>
      </c>
      <c r="I598" s="34" t="s">
        <v>24</v>
      </c>
      <c r="J598" s="34" t="s">
        <v>71</v>
      </c>
      <c r="K598" s="34" t="s">
        <v>49</v>
      </c>
      <c r="L598" s="34" t="s">
        <v>1271</v>
      </c>
      <c r="M598" s="34">
        <v>0.59</v>
      </c>
      <c r="N598" s="34" t="s">
        <v>8</v>
      </c>
      <c r="O598" s="34" t="s">
        <v>35</v>
      </c>
      <c r="P598" s="34" t="s">
        <v>122</v>
      </c>
      <c r="Q598" s="34" t="s">
        <v>1272</v>
      </c>
      <c r="R598" s="34">
        <v>84106</v>
      </c>
      <c r="S598" s="36">
        <v>42056</v>
      </c>
      <c r="T598" s="36">
        <v>42057</v>
      </c>
      <c r="U598" s="61">
        <v>-74.479600000000005</v>
      </c>
      <c r="V598" s="34">
        <v>18</v>
      </c>
      <c r="W598" s="34">
        <v>78.59</v>
      </c>
      <c r="X598" s="34">
        <v>89059</v>
      </c>
      <c r="Y598" s="34" t="s">
        <v>3217</v>
      </c>
      <c r="Z598" s="34">
        <v>169.17567224658811</v>
      </c>
    </row>
    <row r="599" spans="1:26" customFormat="1" x14ac:dyDescent="0.2">
      <c r="A599" s="34">
        <v>875</v>
      </c>
      <c r="B599" s="34" t="s">
        <v>1270</v>
      </c>
      <c r="C599" s="34" t="s">
        <v>13</v>
      </c>
      <c r="D599" s="34">
        <v>0.09</v>
      </c>
      <c r="E599" s="34">
        <v>155.99</v>
      </c>
      <c r="F599" s="34">
        <v>8.99</v>
      </c>
      <c r="G599" s="34" t="s">
        <v>14</v>
      </c>
      <c r="H599" s="34" t="s">
        <v>3</v>
      </c>
      <c r="I599" s="34" t="s">
        <v>16</v>
      </c>
      <c r="J599" s="34" t="s">
        <v>111</v>
      </c>
      <c r="K599" s="34" t="s">
        <v>49</v>
      </c>
      <c r="L599" s="34" t="s">
        <v>1273</v>
      </c>
      <c r="M599" s="34">
        <v>0.57999999999999996</v>
      </c>
      <c r="N599" s="34" t="s">
        <v>8</v>
      </c>
      <c r="O599" s="34" t="s">
        <v>35</v>
      </c>
      <c r="P599" s="34" t="s">
        <v>122</v>
      </c>
      <c r="Q599" s="34" t="s">
        <v>1272</v>
      </c>
      <c r="R599" s="34">
        <v>84106</v>
      </c>
      <c r="S599" s="36">
        <v>42056</v>
      </c>
      <c r="T599" s="36">
        <v>42058</v>
      </c>
      <c r="U599" s="61">
        <v>-232.22056000000001</v>
      </c>
      <c r="V599" s="34">
        <v>4</v>
      </c>
      <c r="W599" s="34">
        <v>497.11</v>
      </c>
      <c r="X599" s="34">
        <v>89059</v>
      </c>
      <c r="Y599" s="34" t="s">
        <v>3217</v>
      </c>
      <c r="Z599" s="34">
        <v>547.47825712306258</v>
      </c>
    </row>
    <row r="600" spans="1:26" customFormat="1" x14ac:dyDescent="0.2">
      <c r="A600" s="34">
        <v>2472</v>
      </c>
      <c r="B600" s="34" t="s">
        <v>1274</v>
      </c>
      <c r="C600" s="34" t="s">
        <v>23</v>
      </c>
      <c r="D600" s="34">
        <v>0.1</v>
      </c>
      <c r="E600" s="34">
        <v>4.91</v>
      </c>
      <c r="F600" s="34">
        <v>0.5</v>
      </c>
      <c r="G600" s="34" t="s">
        <v>63</v>
      </c>
      <c r="H600" s="34" t="s">
        <v>47</v>
      </c>
      <c r="I600" s="34" t="s">
        <v>24</v>
      </c>
      <c r="J600" s="34" t="s">
        <v>128</v>
      </c>
      <c r="K600" s="34" t="s">
        <v>49</v>
      </c>
      <c r="L600" s="34" t="s">
        <v>949</v>
      </c>
      <c r="M600" s="34">
        <v>0.36</v>
      </c>
      <c r="N600" s="34" t="s">
        <v>8</v>
      </c>
      <c r="O600" s="34" t="s">
        <v>28</v>
      </c>
      <c r="P600" s="34" t="s">
        <v>79</v>
      </c>
      <c r="Q600" s="34" t="s">
        <v>1275</v>
      </c>
      <c r="R600" s="34">
        <v>60432</v>
      </c>
      <c r="S600" s="36">
        <v>42056</v>
      </c>
      <c r="T600" s="36">
        <v>42056</v>
      </c>
      <c r="U600" s="61">
        <v>35.279699999999998</v>
      </c>
      <c r="V600" s="34">
        <v>10</v>
      </c>
      <c r="W600" s="34">
        <v>51.13</v>
      </c>
      <c r="X600" s="34">
        <v>86514</v>
      </c>
      <c r="Y600" s="34" t="s">
        <v>3216</v>
      </c>
      <c r="Z600" s="34">
        <v>-36.565031280874422</v>
      </c>
    </row>
    <row r="601" spans="1:26" customFormat="1" x14ac:dyDescent="0.2">
      <c r="A601" s="34">
        <v>553</v>
      </c>
      <c r="B601" s="34" t="s">
        <v>827</v>
      </c>
      <c r="C601" s="34" t="s">
        <v>46</v>
      </c>
      <c r="D601" s="34">
        <v>7.0000000000000007E-2</v>
      </c>
      <c r="E601" s="34">
        <v>2036.48</v>
      </c>
      <c r="F601" s="34">
        <v>14.7</v>
      </c>
      <c r="G601" s="34" t="s">
        <v>2</v>
      </c>
      <c r="H601" s="34" t="s">
        <v>70</v>
      </c>
      <c r="I601" s="34" t="s">
        <v>16</v>
      </c>
      <c r="J601" s="34" t="s">
        <v>32</v>
      </c>
      <c r="K601" s="34" t="s">
        <v>33</v>
      </c>
      <c r="L601" s="34" t="s">
        <v>34</v>
      </c>
      <c r="M601" s="34">
        <v>0.55000000000000004</v>
      </c>
      <c r="N601" s="34" t="s">
        <v>8</v>
      </c>
      <c r="O601" s="34" t="s">
        <v>35</v>
      </c>
      <c r="P601" s="34" t="s">
        <v>66</v>
      </c>
      <c r="Q601" s="34" t="s">
        <v>76</v>
      </c>
      <c r="R601" s="34">
        <v>90008</v>
      </c>
      <c r="S601" s="36">
        <v>42056</v>
      </c>
      <c r="T601" s="36">
        <v>42056</v>
      </c>
      <c r="U601" s="61">
        <v>4073.25</v>
      </c>
      <c r="V601" s="34">
        <v>25</v>
      </c>
      <c r="W601" s="34">
        <v>23939.200000000001</v>
      </c>
      <c r="X601" s="34">
        <v>2433</v>
      </c>
      <c r="Y601" s="34" t="s">
        <v>3217</v>
      </c>
      <c r="Z601" s="34">
        <v>11403.384818915732</v>
      </c>
    </row>
    <row r="602" spans="1:26" customFormat="1" x14ac:dyDescent="0.2">
      <c r="A602" s="34">
        <v>555</v>
      </c>
      <c r="B602" s="34" t="s">
        <v>1276</v>
      </c>
      <c r="C602" s="34" t="s">
        <v>46</v>
      </c>
      <c r="D602" s="34">
        <v>7.0000000000000007E-2</v>
      </c>
      <c r="E602" s="34">
        <v>2036.48</v>
      </c>
      <c r="F602" s="34">
        <v>14.7</v>
      </c>
      <c r="G602" s="34" t="s">
        <v>2</v>
      </c>
      <c r="H602" s="34" t="s">
        <v>70</v>
      </c>
      <c r="I602" s="34" t="s">
        <v>16</v>
      </c>
      <c r="J602" s="34" t="s">
        <v>32</v>
      </c>
      <c r="K602" s="34" t="s">
        <v>33</v>
      </c>
      <c r="L602" s="34" t="s">
        <v>34</v>
      </c>
      <c r="M602" s="34">
        <v>0.55000000000000004</v>
      </c>
      <c r="N602" s="34" t="s">
        <v>8</v>
      </c>
      <c r="O602" s="34" t="s">
        <v>35</v>
      </c>
      <c r="P602" s="34" t="s">
        <v>122</v>
      </c>
      <c r="Q602" s="34" t="s">
        <v>1277</v>
      </c>
      <c r="R602" s="34">
        <v>84062</v>
      </c>
      <c r="S602" s="36">
        <v>42056</v>
      </c>
      <c r="T602" s="36">
        <v>42056</v>
      </c>
      <c r="U602" s="61">
        <v>6028.41</v>
      </c>
      <c r="V602" s="34">
        <v>6</v>
      </c>
      <c r="W602" s="34">
        <v>10331.09</v>
      </c>
      <c r="X602" s="34">
        <v>86190</v>
      </c>
      <c r="Y602" s="34" t="s">
        <v>3217</v>
      </c>
      <c r="Z602" s="34">
        <v>13405.518950288835</v>
      </c>
    </row>
    <row r="603" spans="1:26" customFormat="1" x14ac:dyDescent="0.2">
      <c r="A603" s="34">
        <v>3136</v>
      </c>
      <c r="B603" s="34" t="s">
        <v>1278</v>
      </c>
      <c r="C603" s="34" t="s">
        <v>1</v>
      </c>
      <c r="D603" s="34">
        <v>0.03</v>
      </c>
      <c r="E603" s="34">
        <v>150.88999999999999</v>
      </c>
      <c r="F603" s="34">
        <v>60.2</v>
      </c>
      <c r="G603" s="34" t="s">
        <v>2</v>
      </c>
      <c r="H603" s="34" t="s">
        <v>15</v>
      </c>
      <c r="I603" s="34" t="s">
        <v>4</v>
      </c>
      <c r="J603" s="34" t="s">
        <v>85</v>
      </c>
      <c r="K603" s="34" t="s">
        <v>33</v>
      </c>
      <c r="L603" s="34" t="s">
        <v>1279</v>
      </c>
      <c r="M603" s="34">
        <v>0.77</v>
      </c>
      <c r="N603" s="34" t="s">
        <v>8</v>
      </c>
      <c r="O603" s="34" t="s">
        <v>87</v>
      </c>
      <c r="P603" s="34" t="s">
        <v>307</v>
      </c>
      <c r="Q603" s="34" t="s">
        <v>308</v>
      </c>
      <c r="R603" s="34">
        <v>4073</v>
      </c>
      <c r="S603" s="36">
        <v>42057</v>
      </c>
      <c r="T603" s="36">
        <v>42057</v>
      </c>
      <c r="U603" s="61">
        <v>-677.87199999999996</v>
      </c>
      <c r="V603" s="34">
        <v>23</v>
      </c>
      <c r="W603" s="34">
        <v>3596.03</v>
      </c>
      <c r="X603" s="34">
        <v>86791</v>
      </c>
      <c r="Y603" s="34" t="s">
        <v>3218</v>
      </c>
      <c r="Z603" s="34">
        <v>2157.1595809895975</v>
      </c>
    </row>
    <row r="604" spans="1:26" customFormat="1" x14ac:dyDescent="0.2">
      <c r="A604" s="34">
        <v>32</v>
      </c>
      <c r="B604" s="34" t="s">
        <v>620</v>
      </c>
      <c r="C604" s="34" t="s">
        <v>13</v>
      </c>
      <c r="D604" s="34">
        <v>0.08</v>
      </c>
      <c r="E604" s="34">
        <v>34.99</v>
      </c>
      <c r="F604" s="34">
        <v>7.73</v>
      </c>
      <c r="G604" s="34" t="s">
        <v>14</v>
      </c>
      <c r="H604" s="34" t="s">
        <v>70</v>
      </c>
      <c r="I604" s="34" t="s">
        <v>24</v>
      </c>
      <c r="J604" s="34" t="s">
        <v>25</v>
      </c>
      <c r="K604" s="34" t="s">
        <v>49</v>
      </c>
      <c r="L604" s="34" t="s">
        <v>1280</v>
      </c>
      <c r="M604" s="34">
        <v>0.59</v>
      </c>
      <c r="N604" s="34" t="s">
        <v>8</v>
      </c>
      <c r="O604" s="34" t="s">
        <v>35</v>
      </c>
      <c r="P604" s="34" t="s">
        <v>115</v>
      </c>
      <c r="Q604" s="34" t="s">
        <v>622</v>
      </c>
      <c r="R604" s="34">
        <v>97526</v>
      </c>
      <c r="S604" s="36">
        <v>42057</v>
      </c>
      <c r="T604" s="36">
        <v>42058</v>
      </c>
      <c r="U604" s="61">
        <v>144.69</v>
      </c>
      <c r="V604" s="34">
        <v>13</v>
      </c>
      <c r="W604" s="34">
        <v>424.68</v>
      </c>
      <c r="X604" s="34">
        <v>89199</v>
      </c>
      <c r="Y604" s="34" t="s">
        <v>3217</v>
      </c>
      <c r="Z604" s="34">
        <v>543.4613671650892</v>
      </c>
    </row>
    <row r="605" spans="1:26" customFormat="1" x14ac:dyDescent="0.2">
      <c r="A605" s="34">
        <v>1728</v>
      </c>
      <c r="B605" s="34" t="s">
        <v>1281</v>
      </c>
      <c r="C605" s="34" t="s">
        <v>13</v>
      </c>
      <c r="D605" s="34">
        <v>0.04</v>
      </c>
      <c r="E605" s="34">
        <v>55.48</v>
      </c>
      <c r="F605" s="34">
        <v>6.79</v>
      </c>
      <c r="G605" s="34" t="s">
        <v>14</v>
      </c>
      <c r="H605" s="34" t="s">
        <v>70</v>
      </c>
      <c r="I605" s="34" t="s">
        <v>24</v>
      </c>
      <c r="J605" s="34" t="s">
        <v>64</v>
      </c>
      <c r="K605" s="34" t="s">
        <v>49</v>
      </c>
      <c r="L605" s="34" t="s">
        <v>1282</v>
      </c>
      <c r="M605" s="34">
        <v>0.37</v>
      </c>
      <c r="N605" s="34" t="s">
        <v>8</v>
      </c>
      <c r="O605" s="34" t="s">
        <v>87</v>
      </c>
      <c r="P605" s="34" t="s">
        <v>293</v>
      </c>
      <c r="Q605" s="34" t="s">
        <v>1283</v>
      </c>
      <c r="R605" s="34">
        <v>45429</v>
      </c>
      <c r="S605" s="36">
        <v>42057</v>
      </c>
      <c r="T605" s="36">
        <v>42059</v>
      </c>
      <c r="U605" s="61">
        <v>376.88490000000002</v>
      </c>
      <c r="V605" s="34">
        <v>10</v>
      </c>
      <c r="W605" s="34">
        <v>546.21</v>
      </c>
      <c r="X605" s="34">
        <v>87195</v>
      </c>
      <c r="Y605" s="34" t="s">
        <v>3218</v>
      </c>
      <c r="Z605" s="34">
        <v>663.02580720447327</v>
      </c>
    </row>
    <row r="606" spans="1:26" customFormat="1" x14ac:dyDescent="0.2">
      <c r="A606" s="34">
        <v>1991</v>
      </c>
      <c r="B606" s="34" t="s">
        <v>1284</v>
      </c>
      <c r="C606" s="34" t="s">
        <v>92</v>
      </c>
      <c r="D606" s="34">
        <v>0</v>
      </c>
      <c r="E606" s="34">
        <v>47.9</v>
      </c>
      <c r="F606" s="34">
        <v>5.86</v>
      </c>
      <c r="G606" s="34" t="s">
        <v>14</v>
      </c>
      <c r="H606" s="34" t="s">
        <v>47</v>
      </c>
      <c r="I606" s="34" t="s">
        <v>24</v>
      </c>
      <c r="J606" s="34" t="s">
        <v>64</v>
      </c>
      <c r="K606" s="34" t="s">
        <v>49</v>
      </c>
      <c r="L606" s="34" t="s">
        <v>1285</v>
      </c>
      <c r="M606" s="34">
        <v>0.37</v>
      </c>
      <c r="N606" s="34" t="s">
        <v>8</v>
      </c>
      <c r="O606" s="34" t="s">
        <v>35</v>
      </c>
      <c r="P606" s="34" t="s">
        <v>122</v>
      </c>
      <c r="Q606" s="34" t="s">
        <v>1286</v>
      </c>
      <c r="R606" s="34">
        <v>84118</v>
      </c>
      <c r="S606" s="36">
        <v>42057</v>
      </c>
      <c r="T606" s="36">
        <v>42059</v>
      </c>
      <c r="U606" s="61">
        <v>638.38109999999995</v>
      </c>
      <c r="V606" s="34">
        <v>18</v>
      </c>
      <c r="W606" s="34">
        <v>925.19</v>
      </c>
      <c r="X606" s="34">
        <v>90002</v>
      </c>
      <c r="Y606" s="34" t="s">
        <v>3217</v>
      </c>
      <c r="Z606" s="34">
        <v>953.47483351932203</v>
      </c>
    </row>
    <row r="607" spans="1:26" customFormat="1" x14ac:dyDescent="0.2">
      <c r="A607" s="34">
        <v>236</v>
      </c>
      <c r="B607" s="34" t="s">
        <v>1287</v>
      </c>
      <c r="C607" s="34" t="s">
        <v>46</v>
      </c>
      <c r="D607" s="34">
        <v>0</v>
      </c>
      <c r="E607" s="34">
        <v>442.14</v>
      </c>
      <c r="F607" s="34">
        <v>14.7</v>
      </c>
      <c r="G607" s="34" t="s">
        <v>2</v>
      </c>
      <c r="H607" s="34" t="s">
        <v>70</v>
      </c>
      <c r="I607" s="34" t="s">
        <v>16</v>
      </c>
      <c r="J607" s="34" t="s">
        <v>32</v>
      </c>
      <c r="K607" s="34" t="s">
        <v>33</v>
      </c>
      <c r="L607" s="34" t="s">
        <v>1288</v>
      </c>
      <c r="M607" s="34">
        <v>0.56000000000000005</v>
      </c>
      <c r="N607" s="34" t="s">
        <v>8</v>
      </c>
      <c r="O607" s="34" t="s">
        <v>35</v>
      </c>
      <c r="P607" s="34" t="s">
        <v>36</v>
      </c>
      <c r="Q607" s="34" t="s">
        <v>1289</v>
      </c>
      <c r="R607" s="34">
        <v>80027</v>
      </c>
      <c r="S607" s="36">
        <v>42057</v>
      </c>
      <c r="T607" s="36">
        <v>42057</v>
      </c>
      <c r="U607" s="61">
        <v>3294.8258999999998</v>
      </c>
      <c r="V607" s="34">
        <v>10</v>
      </c>
      <c r="W607" s="34">
        <v>4775.1099999999997</v>
      </c>
      <c r="X607" s="34">
        <v>86621</v>
      </c>
      <c r="Y607" s="34" t="s">
        <v>3217</v>
      </c>
      <c r="Z607" s="34">
        <v>5665.4818953949807</v>
      </c>
    </row>
    <row r="608" spans="1:26" customFormat="1" x14ac:dyDescent="0.2">
      <c r="A608" s="34">
        <v>829</v>
      </c>
      <c r="B608" s="34" t="s">
        <v>1290</v>
      </c>
      <c r="C608" s="34" t="s">
        <v>46</v>
      </c>
      <c r="D608" s="34">
        <v>0.01</v>
      </c>
      <c r="E608" s="34">
        <v>5.18</v>
      </c>
      <c r="F608" s="34">
        <v>2.04</v>
      </c>
      <c r="G608" s="34" t="s">
        <v>14</v>
      </c>
      <c r="H608" s="34" t="s">
        <v>70</v>
      </c>
      <c r="I608" s="34" t="s">
        <v>24</v>
      </c>
      <c r="J608" s="34" t="s">
        <v>64</v>
      </c>
      <c r="K608" s="34" t="s">
        <v>26</v>
      </c>
      <c r="L608" s="34" t="s">
        <v>809</v>
      </c>
      <c r="M608" s="34">
        <v>0.36</v>
      </c>
      <c r="N608" s="34" t="s">
        <v>8</v>
      </c>
      <c r="O608" s="34" t="s">
        <v>9</v>
      </c>
      <c r="P608" s="34" t="s">
        <v>20</v>
      </c>
      <c r="Q608" s="34" t="s">
        <v>1291</v>
      </c>
      <c r="R608" s="34">
        <v>71854</v>
      </c>
      <c r="S608" s="36">
        <v>42057</v>
      </c>
      <c r="T608" s="36">
        <v>42059</v>
      </c>
      <c r="U608" s="61">
        <v>-17.654</v>
      </c>
      <c r="V608" s="34">
        <v>5</v>
      </c>
      <c r="W608" s="34">
        <v>28.46</v>
      </c>
      <c r="X608" s="34">
        <v>90271</v>
      </c>
      <c r="Y608" s="34" t="s">
        <v>3215</v>
      </c>
      <c r="Z608" s="34">
        <v>185.15320514438869</v>
      </c>
    </row>
    <row r="609" spans="1:26" customFormat="1" x14ac:dyDescent="0.2">
      <c r="A609" s="34">
        <v>2653</v>
      </c>
      <c r="B609" s="34" t="s">
        <v>1292</v>
      </c>
      <c r="C609" s="34" t="s">
        <v>46</v>
      </c>
      <c r="D609" s="34">
        <v>0.05</v>
      </c>
      <c r="E609" s="34">
        <v>4.9800000000000004</v>
      </c>
      <c r="F609" s="34">
        <v>4.62</v>
      </c>
      <c r="G609" s="34" t="s">
        <v>14</v>
      </c>
      <c r="H609" s="34" t="s">
        <v>15</v>
      </c>
      <c r="I609" s="34" t="s">
        <v>16</v>
      </c>
      <c r="J609" s="34" t="s">
        <v>17</v>
      </c>
      <c r="K609" s="34" t="s">
        <v>18</v>
      </c>
      <c r="L609" s="34" t="s">
        <v>1197</v>
      </c>
      <c r="M609" s="34">
        <v>0.64</v>
      </c>
      <c r="N609" s="34" t="s">
        <v>8</v>
      </c>
      <c r="O609" s="34" t="s">
        <v>28</v>
      </c>
      <c r="P609" s="34" t="s">
        <v>513</v>
      </c>
      <c r="Q609" s="34" t="s">
        <v>1293</v>
      </c>
      <c r="R609" s="34">
        <v>67037</v>
      </c>
      <c r="S609" s="36">
        <v>42057</v>
      </c>
      <c r="T609" s="36">
        <v>42058</v>
      </c>
      <c r="U609" s="61">
        <v>-98.35</v>
      </c>
      <c r="V609" s="34">
        <v>7</v>
      </c>
      <c r="W609" s="34">
        <v>34.32</v>
      </c>
      <c r="X609" s="34">
        <v>89360</v>
      </c>
      <c r="Y609" s="34" t="s">
        <v>3216</v>
      </c>
      <c r="Z609" s="34">
        <v>350.56348570033401</v>
      </c>
    </row>
    <row r="610" spans="1:26" customFormat="1" x14ac:dyDescent="0.2">
      <c r="A610" s="34">
        <v>2653</v>
      </c>
      <c r="B610" s="34" t="s">
        <v>1292</v>
      </c>
      <c r="C610" s="34" t="s">
        <v>46</v>
      </c>
      <c r="D610" s="34">
        <v>0.02</v>
      </c>
      <c r="E610" s="34">
        <v>34.229999999999997</v>
      </c>
      <c r="F610" s="34">
        <v>5.0199999999999996</v>
      </c>
      <c r="G610" s="34" t="s">
        <v>14</v>
      </c>
      <c r="H610" s="34" t="s">
        <v>15</v>
      </c>
      <c r="I610" s="34" t="s">
        <v>4</v>
      </c>
      <c r="J610" s="34" t="s">
        <v>102</v>
      </c>
      <c r="K610" s="34" t="s">
        <v>49</v>
      </c>
      <c r="L610" s="34" t="s">
        <v>1294</v>
      </c>
      <c r="M610" s="34">
        <v>0.55000000000000004</v>
      </c>
      <c r="N610" s="34" t="s">
        <v>8</v>
      </c>
      <c r="O610" s="34" t="s">
        <v>28</v>
      </c>
      <c r="P610" s="34" t="s">
        <v>513</v>
      </c>
      <c r="Q610" s="34" t="s">
        <v>1293</v>
      </c>
      <c r="R610" s="34">
        <v>67037</v>
      </c>
      <c r="S610" s="36">
        <v>42057</v>
      </c>
      <c r="T610" s="36">
        <v>42059</v>
      </c>
      <c r="U610" s="61">
        <v>270.79050000000001</v>
      </c>
      <c r="V610" s="34">
        <v>11</v>
      </c>
      <c r="W610" s="34">
        <v>392.45</v>
      </c>
      <c r="X610" s="34">
        <v>89360</v>
      </c>
      <c r="Y610" s="34" t="s">
        <v>3216</v>
      </c>
      <c r="Z610" s="34">
        <v>776.29259662848369</v>
      </c>
    </row>
    <row r="611" spans="1:26" customFormat="1" x14ac:dyDescent="0.2">
      <c r="A611" s="34">
        <v>2968</v>
      </c>
      <c r="B611" s="34" t="s">
        <v>1295</v>
      </c>
      <c r="C611" s="34" t="s">
        <v>46</v>
      </c>
      <c r="D611" s="34">
        <v>0.08</v>
      </c>
      <c r="E611" s="34">
        <v>9.68</v>
      </c>
      <c r="F611" s="34">
        <v>2.0299999999999998</v>
      </c>
      <c r="G611" s="34" t="s">
        <v>14</v>
      </c>
      <c r="H611" s="34" t="s">
        <v>3</v>
      </c>
      <c r="I611" s="34" t="s">
        <v>24</v>
      </c>
      <c r="J611" s="34" t="s">
        <v>64</v>
      </c>
      <c r="K611" s="34" t="s">
        <v>26</v>
      </c>
      <c r="L611" s="34" t="s">
        <v>1296</v>
      </c>
      <c r="M611" s="34">
        <v>0.37</v>
      </c>
      <c r="N611" s="34" t="s">
        <v>8</v>
      </c>
      <c r="O611" s="34" t="s">
        <v>9</v>
      </c>
      <c r="P611" s="34" t="s">
        <v>99</v>
      </c>
      <c r="Q611" s="34" t="s">
        <v>1297</v>
      </c>
      <c r="R611" s="34">
        <v>33021</v>
      </c>
      <c r="S611" s="36">
        <v>42057</v>
      </c>
      <c r="T611" s="36">
        <v>42059</v>
      </c>
      <c r="U611" s="61">
        <v>-536.24199999999996</v>
      </c>
      <c r="V611" s="34">
        <v>1</v>
      </c>
      <c r="W611" s="34">
        <v>10.94</v>
      </c>
      <c r="X611" s="34">
        <v>86085</v>
      </c>
      <c r="Y611" s="34" t="s">
        <v>3215</v>
      </c>
      <c r="Z611" s="34">
        <v>-379.05483044418531</v>
      </c>
    </row>
    <row r="612" spans="1:26" customFormat="1" x14ac:dyDescent="0.2">
      <c r="A612" s="34">
        <v>2968</v>
      </c>
      <c r="B612" s="34" t="s">
        <v>1295</v>
      </c>
      <c r="C612" s="34" t="s">
        <v>46</v>
      </c>
      <c r="D612" s="34">
        <v>0.04</v>
      </c>
      <c r="E612" s="34">
        <v>150.97999999999999</v>
      </c>
      <c r="F612" s="34">
        <v>16.010000000000002</v>
      </c>
      <c r="G612" s="34" t="s">
        <v>2</v>
      </c>
      <c r="H612" s="34" t="s">
        <v>3</v>
      </c>
      <c r="I612" s="34" t="s">
        <v>4</v>
      </c>
      <c r="J612" s="34" t="s">
        <v>5</v>
      </c>
      <c r="K612" s="34" t="s">
        <v>6</v>
      </c>
      <c r="L612" s="34" t="s">
        <v>1298</v>
      </c>
      <c r="M612" s="34">
        <v>0.7</v>
      </c>
      <c r="N612" s="34" t="s">
        <v>8</v>
      </c>
      <c r="O612" s="34" t="s">
        <v>9</v>
      </c>
      <c r="P612" s="34" t="s">
        <v>99</v>
      </c>
      <c r="Q612" s="34" t="s">
        <v>1297</v>
      </c>
      <c r="R612" s="34">
        <v>33021</v>
      </c>
      <c r="S612" s="36">
        <v>42057</v>
      </c>
      <c r="T612" s="36">
        <v>42058</v>
      </c>
      <c r="U612" s="61">
        <v>-125.86</v>
      </c>
      <c r="V612" s="34">
        <v>5</v>
      </c>
      <c r="W612" s="34">
        <v>731.38</v>
      </c>
      <c r="X612" s="34">
        <v>86085</v>
      </c>
      <c r="Y612" s="34" t="s">
        <v>3215</v>
      </c>
      <c r="Z612" s="34">
        <v>1367.4592688402699</v>
      </c>
    </row>
    <row r="613" spans="1:26" customFormat="1" x14ac:dyDescent="0.2">
      <c r="A613" s="34">
        <v>2697</v>
      </c>
      <c r="B613" s="34" t="s">
        <v>1299</v>
      </c>
      <c r="C613" s="34" t="s">
        <v>1</v>
      </c>
      <c r="D613" s="34">
        <v>0.04</v>
      </c>
      <c r="E613" s="34">
        <v>1.74</v>
      </c>
      <c r="F613" s="34">
        <v>4.08</v>
      </c>
      <c r="G613" s="34" t="s">
        <v>14</v>
      </c>
      <c r="H613" s="34" t="s">
        <v>70</v>
      </c>
      <c r="I613" s="34" t="s">
        <v>4</v>
      </c>
      <c r="J613" s="34" t="s">
        <v>102</v>
      </c>
      <c r="K613" s="34" t="s">
        <v>18</v>
      </c>
      <c r="L613" s="34" t="s">
        <v>746</v>
      </c>
      <c r="M613" s="34">
        <v>0.53</v>
      </c>
      <c r="N613" s="34" t="s">
        <v>8</v>
      </c>
      <c r="O613" s="34" t="s">
        <v>9</v>
      </c>
      <c r="P613" s="34" t="s">
        <v>140</v>
      </c>
      <c r="Q613" s="34" t="s">
        <v>1300</v>
      </c>
      <c r="R613" s="34">
        <v>35216</v>
      </c>
      <c r="S613" s="36">
        <v>42058</v>
      </c>
      <c r="T613" s="36">
        <v>42060</v>
      </c>
      <c r="U613" s="61">
        <v>9.2520000000000007</v>
      </c>
      <c r="V613" s="34">
        <v>16</v>
      </c>
      <c r="W613" s="34">
        <v>29.08</v>
      </c>
      <c r="X613" s="34">
        <v>87678</v>
      </c>
      <c r="Y613" s="34" t="s">
        <v>3215</v>
      </c>
      <c r="Z613" s="34">
        <v>468.76988164059389</v>
      </c>
    </row>
    <row r="614" spans="1:26" customFormat="1" x14ac:dyDescent="0.2">
      <c r="A614" s="34">
        <v>2697</v>
      </c>
      <c r="B614" s="34" t="s">
        <v>1299</v>
      </c>
      <c r="C614" s="34" t="s">
        <v>1</v>
      </c>
      <c r="D614" s="34">
        <v>0.01</v>
      </c>
      <c r="E614" s="34">
        <v>119.99</v>
      </c>
      <c r="F614" s="34">
        <v>56.14</v>
      </c>
      <c r="G614" s="34" t="s">
        <v>2</v>
      </c>
      <c r="H614" s="34" t="s">
        <v>70</v>
      </c>
      <c r="I614" s="34" t="s">
        <v>16</v>
      </c>
      <c r="J614" s="34" t="s">
        <v>32</v>
      </c>
      <c r="K614" s="34" t="s">
        <v>6</v>
      </c>
      <c r="L614" s="34" t="s">
        <v>563</v>
      </c>
      <c r="M614" s="34">
        <v>0.39</v>
      </c>
      <c r="N614" s="34" t="s">
        <v>8</v>
      </c>
      <c r="O614" s="34" t="s">
        <v>9</v>
      </c>
      <c r="P614" s="34" t="s">
        <v>140</v>
      </c>
      <c r="Q614" s="34" t="s">
        <v>1300</v>
      </c>
      <c r="R614" s="34">
        <v>35216</v>
      </c>
      <c r="S614" s="36">
        <v>42058</v>
      </c>
      <c r="T614" s="36">
        <v>42059</v>
      </c>
      <c r="U614" s="61">
        <v>-1197.0419999999999</v>
      </c>
      <c r="V614" s="34">
        <v>21</v>
      </c>
      <c r="W614" s="34">
        <v>2569.5700000000002</v>
      </c>
      <c r="X614" s="34">
        <v>87678</v>
      </c>
      <c r="Y614" s="34" t="s">
        <v>3215</v>
      </c>
      <c r="Z614" s="34">
        <v>1142.7879300325012</v>
      </c>
    </row>
    <row r="615" spans="1:26" customFormat="1" x14ac:dyDescent="0.2">
      <c r="A615" s="34">
        <v>2865</v>
      </c>
      <c r="B615" s="34" t="s">
        <v>1301</v>
      </c>
      <c r="C615" s="34" t="s">
        <v>1</v>
      </c>
      <c r="D615" s="34">
        <v>0.01</v>
      </c>
      <c r="E615" s="34">
        <v>13.79</v>
      </c>
      <c r="F615" s="34">
        <v>8.7799999999999994</v>
      </c>
      <c r="G615" s="34" t="s">
        <v>14</v>
      </c>
      <c r="H615" s="34" t="s">
        <v>70</v>
      </c>
      <c r="I615" s="34" t="s">
        <v>4</v>
      </c>
      <c r="J615" s="34" t="s">
        <v>102</v>
      </c>
      <c r="K615" s="34" t="s">
        <v>49</v>
      </c>
      <c r="L615" s="34" t="s">
        <v>1302</v>
      </c>
      <c r="M615" s="34">
        <v>0.43</v>
      </c>
      <c r="N615" s="34" t="s">
        <v>8</v>
      </c>
      <c r="O615" s="34" t="s">
        <v>28</v>
      </c>
      <c r="P615" s="34" t="s">
        <v>163</v>
      </c>
      <c r="Q615" s="34" t="s">
        <v>1303</v>
      </c>
      <c r="R615" s="34">
        <v>75460</v>
      </c>
      <c r="S615" s="36">
        <v>42058</v>
      </c>
      <c r="T615" s="36">
        <v>42060</v>
      </c>
      <c r="U615" s="61">
        <v>-36.770000000000003</v>
      </c>
      <c r="V615" s="34">
        <v>4</v>
      </c>
      <c r="W615" s="34">
        <v>56.68</v>
      </c>
      <c r="X615" s="34">
        <v>90871</v>
      </c>
      <c r="Y615" s="34" t="s">
        <v>3216</v>
      </c>
      <c r="Z615" s="34">
        <v>526.00863850311373</v>
      </c>
    </row>
    <row r="616" spans="1:26" customFormat="1" x14ac:dyDescent="0.2">
      <c r="A616" s="34">
        <v>2865</v>
      </c>
      <c r="B616" s="34" t="s">
        <v>1301</v>
      </c>
      <c r="C616" s="34" t="s">
        <v>1</v>
      </c>
      <c r="D616" s="34">
        <v>0.04</v>
      </c>
      <c r="E616" s="34">
        <v>33.29</v>
      </c>
      <c r="F616" s="34">
        <v>8.74</v>
      </c>
      <c r="G616" s="34" t="s">
        <v>14</v>
      </c>
      <c r="H616" s="34" t="s">
        <v>70</v>
      </c>
      <c r="I616" s="34" t="s">
        <v>24</v>
      </c>
      <c r="J616" s="34" t="s">
        <v>54</v>
      </c>
      <c r="K616" s="34" t="s">
        <v>49</v>
      </c>
      <c r="L616" s="34" t="s">
        <v>1304</v>
      </c>
      <c r="M616" s="34">
        <v>0.61</v>
      </c>
      <c r="N616" s="34" t="s">
        <v>8</v>
      </c>
      <c r="O616" s="34" t="s">
        <v>28</v>
      </c>
      <c r="P616" s="34" t="s">
        <v>163</v>
      </c>
      <c r="Q616" s="34" t="s">
        <v>1303</v>
      </c>
      <c r="R616" s="34">
        <v>75460</v>
      </c>
      <c r="S616" s="36">
        <v>42058</v>
      </c>
      <c r="T616" s="36">
        <v>42059</v>
      </c>
      <c r="U616" s="61">
        <v>87.03</v>
      </c>
      <c r="V616" s="34">
        <v>8</v>
      </c>
      <c r="W616" s="34">
        <v>273.33999999999997</v>
      </c>
      <c r="X616" s="34">
        <v>90871</v>
      </c>
      <c r="Y616" s="34" t="s">
        <v>3216</v>
      </c>
      <c r="Z616" s="34">
        <v>842.56230163214195</v>
      </c>
    </row>
    <row r="617" spans="1:26" customFormat="1" x14ac:dyDescent="0.2">
      <c r="A617" s="34">
        <v>508</v>
      </c>
      <c r="B617" s="34" t="s">
        <v>1305</v>
      </c>
      <c r="C617" s="34" t="s">
        <v>13</v>
      </c>
      <c r="D617" s="34">
        <v>0.01</v>
      </c>
      <c r="E617" s="34">
        <v>20.98</v>
      </c>
      <c r="F617" s="34">
        <v>53.03</v>
      </c>
      <c r="G617" s="34" t="s">
        <v>2</v>
      </c>
      <c r="H617" s="34" t="s">
        <v>70</v>
      </c>
      <c r="I617" s="34" t="s">
        <v>24</v>
      </c>
      <c r="J617" s="34" t="s">
        <v>54</v>
      </c>
      <c r="K617" s="34" t="s">
        <v>33</v>
      </c>
      <c r="L617" s="34" t="s">
        <v>1066</v>
      </c>
      <c r="M617" s="34">
        <v>0.78</v>
      </c>
      <c r="N617" s="34" t="s">
        <v>8</v>
      </c>
      <c r="O617" s="34" t="s">
        <v>9</v>
      </c>
      <c r="P617" s="34" t="s">
        <v>364</v>
      </c>
      <c r="Q617" s="34" t="s">
        <v>1306</v>
      </c>
      <c r="R617" s="34">
        <v>41011</v>
      </c>
      <c r="S617" s="36">
        <v>42058</v>
      </c>
      <c r="T617" s="36">
        <v>42058</v>
      </c>
      <c r="U617" s="61">
        <v>-282.08179999999999</v>
      </c>
      <c r="V617" s="34">
        <v>5</v>
      </c>
      <c r="W617" s="34">
        <v>123</v>
      </c>
      <c r="X617" s="34">
        <v>87356</v>
      </c>
      <c r="Y617" s="34" t="s">
        <v>3215</v>
      </c>
      <c r="Z617" s="34">
        <v>1715.2186535581802</v>
      </c>
    </row>
    <row r="618" spans="1:26" customFormat="1" x14ac:dyDescent="0.2">
      <c r="A618" s="34">
        <v>2892</v>
      </c>
      <c r="B618" s="34" t="s">
        <v>1307</v>
      </c>
      <c r="C618" s="34" t="s">
        <v>13</v>
      </c>
      <c r="D618" s="34">
        <v>0.1</v>
      </c>
      <c r="E618" s="34">
        <v>209.37</v>
      </c>
      <c r="F618" s="34">
        <v>69</v>
      </c>
      <c r="G618" s="34" t="s">
        <v>14</v>
      </c>
      <c r="H618" s="34" t="s">
        <v>15</v>
      </c>
      <c r="I618" s="34" t="s">
        <v>4</v>
      </c>
      <c r="J618" s="34" t="s">
        <v>5</v>
      </c>
      <c r="K618" s="34" t="s">
        <v>40</v>
      </c>
      <c r="L618" s="34" t="s">
        <v>1200</v>
      </c>
      <c r="M618" s="34">
        <v>0.79</v>
      </c>
      <c r="N618" s="34" t="s">
        <v>8</v>
      </c>
      <c r="O618" s="34" t="s">
        <v>28</v>
      </c>
      <c r="P618" s="34" t="s">
        <v>265</v>
      </c>
      <c r="Q618" s="34" t="s">
        <v>1308</v>
      </c>
      <c r="R618" s="34">
        <v>48154</v>
      </c>
      <c r="S618" s="36">
        <v>42058</v>
      </c>
      <c r="T618" s="36">
        <v>42060</v>
      </c>
      <c r="U618" s="61">
        <v>-165.59492040000001</v>
      </c>
      <c r="V618" s="34">
        <v>11</v>
      </c>
      <c r="W618" s="34">
        <v>2125.12</v>
      </c>
      <c r="X618" s="34">
        <v>90011</v>
      </c>
      <c r="Y618" s="34" t="s">
        <v>3216</v>
      </c>
      <c r="Z618" s="34">
        <v>2589.631715511362</v>
      </c>
    </row>
    <row r="619" spans="1:26" customFormat="1" x14ac:dyDescent="0.2">
      <c r="A619" s="34">
        <v>2893</v>
      </c>
      <c r="B619" s="34" t="s">
        <v>1309</v>
      </c>
      <c r="C619" s="34" t="s">
        <v>13</v>
      </c>
      <c r="D619" s="34">
        <v>7.0000000000000007E-2</v>
      </c>
      <c r="E619" s="34">
        <v>4.9800000000000004</v>
      </c>
      <c r="F619" s="34">
        <v>4.7</v>
      </c>
      <c r="G619" s="34" t="s">
        <v>14</v>
      </c>
      <c r="H619" s="34" t="s">
        <v>15</v>
      </c>
      <c r="I619" s="34" t="s">
        <v>24</v>
      </c>
      <c r="J619" s="34" t="s">
        <v>64</v>
      </c>
      <c r="K619" s="34" t="s">
        <v>49</v>
      </c>
      <c r="L619" s="34" t="s">
        <v>1310</v>
      </c>
      <c r="M619" s="34">
        <v>0.38</v>
      </c>
      <c r="N619" s="34" t="s">
        <v>8</v>
      </c>
      <c r="O619" s="34" t="s">
        <v>28</v>
      </c>
      <c r="P619" s="34" t="s">
        <v>265</v>
      </c>
      <c r="Q619" s="34" t="s">
        <v>486</v>
      </c>
      <c r="R619" s="34">
        <v>48071</v>
      </c>
      <c r="S619" s="36">
        <v>42058</v>
      </c>
      <c r="T619" s="36">
        <v>42059</v>
      </c>
      <c r="U619" s="61">
        <v>-21.684000000000001</v>
      </c>
      <c r="V619" s="34">
        <v>9</v>
      </c>
      <c r="W619" s="34">
        <v>45.05</v>
      </c>
      <c r="X619" s="34">
        <v>90011</v>
      </c>
      <c r="Y619" s="34" t="s">
        <v>3216</v>
      </c>
      <c r="Z619" s="34">
        <v>-1.5596666929959113</v>
      </c>
    </row>
    <row r="620" spans="1:26" customFormat="1" x14ac:dyDescent="0.2">
      <c r="A620" s="34">
        <v>247</v>
      </c>
      <c r="B620" s="34" t="s">
        <v>1311</v>
      </c>
      <c r="C620" s="34" t="s">
        <v>92</v>
      </c>
      <c r="D620" s="34">
        <v>0.02</v>
      </c>
      <c r="E620" s="34">
        <v>146.05000000000001</v>
      </c>
      <c r="F620" s="34">
        <v>80.2</v>
      </c>
      <c r="G620" s="34" t="s">
        <v>2</v>
      </c>
      <c r="H620" s="34" t="s">
        <v>70</v>
      </c>
      <c r="I620" s="34" t="s">
        <v>4</v>
      </c>
      <c r="J620" s="34" t="s">
        <v>5</v>
      </c>
      <c r="K620" s="34" t="s">
        <v>6</v>
      </c>
      <c r="L620" s="34" t="s">
        <v>947</v>
      </c>
      <c r="M620" s="34">
        <v>0.71</v>
      </c>
      <c r="N620" s="34" t="s">
        <v>8</v>
      </c>
      <c r="O620" s="34" t="s">
        <v>9</v>
      </c>
      <c r="P620" s="34" t="s">
        <v>376</v>
      </c>
      <c r="Q620" s="34" t="s">
        <v>1312</v>
      </c>
      <c r="R620" s="34">
        <v>37804</v>
      </c>
      <c r="S620" s="36">
        <v>42058</v>
      </c>
      <c r="T620" s="36">
        <v>42058</v>
      </c>
      <c r="U620" s="61">
        <v>-101.19199999999999</v>
      </c>
      <c r="V620" s="34">
        <v>5</v>
      </c>
      <c r="W620" s="34">
        <v>798.69</v>
      </c>
      <c r="X620" s="34">
        <v>89139</v>
      </c>
      <c r="Y620" s="34" t="s">
        <v>3215</v>
      </c>
      <c r="Z620" s="34">
        <v>2993.742059919342</v>
      </c>
    </row>
    <row r="621" spans="1:26" customFormat="1" x14ac:dyDescent="0.2">
      <c r="A621" s="34">
        <v>247</v>
      </c>
      <c r="B621" s="34" t="s">
        <v>1311</v>
      </c>
      <c r="C621" s="34" t="s">
        <v>92</v>
      </c>
      <c r="D621" s="34">
        <v>0.06</v>
      </c>
      <c r="E621" s="34">
        <v>65.989999999999995</v>
      </c>
      <c r="F621" s="34">
        <v>5.92</v>
      </c>
      <c r="G621" s="34" t="s">
        <v>14</v>
      </c>
      <c r="H621" s="34" t="s">
        <v>70</v>
      </c>
      <c r="I621" s="34" t="s">
        <v>16</v>
      </c>
      <c r="J621" s="34" t="s">
        <v>111</v>
      </c>
      <c r="K621" s="34" t="s">
        <v>49</v>
      </c>
      <c r="L621" s="34" t="s">
        <v>240</v>
      </c>
      <c r="M621" s="34">
        <v>0.55000000000000004</v>
      </c>
      <c r="N621" s="34" t="s">
        <v>8</v>
      </c>
      <c r="O621" s="34" t="s">
        <v>9</v>
      </c>
      <c r="P621" s="34" t="s">
        <v>376</v>
      </c>
      <c r="Q621" s="34" t="s">
        <v>1312</v>
      </c>
      <c r="R621" s="34">
        <v>37804</v>
      </c>
      <c r="S621" s="36">
        <v>42058</v>
      </c>
      <c r="T621" s="36">
        <v>42059</v>
      </c>
      <c r="U621" s="61">
        <v>-3.3319999999999999</v>
      </c>
      <c r="V621" s="34">
        <v>14</v>
      </c>
      <c r="W621" s="34">
        <v>792.11</v>
      </c>
      <c r="X621" s="34">
        <v>89139</v>
      </c>
      <c r="Y621" s="34" t="s">
        <v>3215</v>
      </c>
      <c r="Z621" s="34">
        <v>434.20526406453178</v>
      </c>
    </row>
    <row r="622" spans="1:26" customFormat="1" x14ac:dyDescent="0.2">
      <c r="A622" s="34">
        <v>1649</v>
      </c>
      <c r="B622" s="34" t="s">
        <v>1313</v>
      </c>
      <c r="C622" s="34" t="s">
        <v>1</v>
      </c>
      <c r="D622" s="34">
        <v>0.03</v>
      </c>
      <c r="E622" s="34">
        <v>48.58</v>
      </c>
      <c r="F622" s="34">
        <v>3.99</v>
      </c>
      <c r="G622" s="34" t="s">
        <v>63</v>
      </c>
      <c r="H622" s="34" t="s">
        <v>70</v>
      </c>
      <c r="I622" s="34" t="s">
        <v>24</v>
      </c>
      <c r="J622" s="34" t="s">
        <v>71</v>
      </c>
      <c r="K622" s="34" t="s">
        <v>49</v>
      </c>
      <c r="L622" s="34" t="s">
        <v>1314</v>
      </c>
      <c r="M622" s="34">
        <v>0.56000000000000005</v>
      </c>
      <c r="N622" s="34" t="s">
        <v>8</v>
      </c>
      <c r="O622" s="34" t="s">
        <v>87</v>
      </c>
      <c r="P622" s="34" t="s">
        <v>88</v>
      </c>
      <c r="Q622" s="34" t="s">
        <v>518</v>
      </c>
      <c r="R622" s="34">
        <v>11598</v>
      </c>
      <c r="S622" s="36">
        <v>42059</v>
      </c>
      <c r="T622" s="36">
        <v>42061</v>
      </c>
      <c r="U622" s="61">
        <v>100.1328</v>
      </c>
      <c r="V622" s="34">
        <v>3</v>
      </c>
      <c r="W622" s="34">
        <v>145.12</v>
      </c>
      <c r="X622" s="34">
        <v>91041</v>
      </c>
      <c r="Y622" s="34" t="s">
        <v>3218</v>
      </c>
      <c r="Z622" s="34">
        <v>655.43258171355512</v>
      </c>
    </row>
    <row r="623" spans="1:26" customFormat="1" x14ac:dyDescent="0.2">
      <c r="A623" s="34">
        <v>1894</v>
      </c>
      <c r="B623" s="34" t="s">
        <v>1315</v>
      </c>
      <c r="C623" s="34" t="s">
        <v>1</v>
      </c>
      <c r="D623" s="34">
        <v>0</v>
      </c>
      <c r="E623" s="34">
        <v>300.98</v>
      </c>
      <c r="F623" s="34">
        <v>164.73</v>
      </c>
      <c r="G623" s="34" t="s">
        <v>2</v>
      </c>
      <c r="H623" s="34" t="s">
        <v>47</v>
      </c>
      <c r="I623" s="34" t="s">
        <v>4</v>
      </c>
      <c r="J623" s="34" t="s">
        <v>85</v>
      </c>
      <c r="K623" s="34" t="s">
        <v>33</v>
      </c>
      <c r="L623" s="34" t="s">
        <v>1316</v>
      </c>
      <c r="M623" s="34">
        <v>0.56000000000000005</v>
      </c>
      <c r="N623" s="34" t="s">
        <v>8</v>
      </c>
      <c r="O623" s="34" t="s">
        <v>28</v>
      </c>
      <c r="P623" s="34" t="s">
        <v>333</v>
      </c>
      <c r="Q623" s="34" t="s">
        <v>1317</v>
      </c>
      <c r="R623" s="34">
        <v>54915</v>
      </c>
      <c r="S623" s="36">
        <v>42059</v>
      </c>
      <c r="T623" s="36">
        <v>42060</v>
      </c>
      <c r="U623" s="61">
        <v>2653.2914999999998</v>
      </c>
      <c r="V623" s="34">
        <v>12</v>
      </c>
      <c r="W623" s="34">
        <v>3845.35</v>
      </c>
      <c r="X623" s="34">
        <v>91261</v>
      </c>
      <c r="Y623" s="34" t="s">
        <v>3216</v>
      </c>
      <c r="Z623" s="34">
        <v>8832.4071707588646</v>
      </c>
    </row>
    <row r="624" spans="1:26" customFormat="1" x14ac:dyDescent="0.2">
      <c r="A624" s="34">
        <v>1894</v>
      </c>
      <c r="B624" s="34" t="s">
        <v>1315</v>
      </c>
      <c r="C624" s="34" t="s">
        <v>1</v>
      </c>
      <c r="D624" s="34">
        <v>0.09</v>
      </c>
      <c r="E624" s="34">
        <v>2.94</v>
      </c>
      <c r="F624" s="34">
        <v>0.96</v>
      </c>
      <c r="G624" s="34" t="s">
        <v>14</v>
      </c>
      <c r="H624" s="34" t="s">
        <v>47</v>
      </c>
      <c r="I624" s="34" t="s">
        <v>24</v>
      </c>
      <c r="J624" s="34" t="s">
        <v>25</v>
      </c>
      <c r="K624" s="34" t="s">
        <v>26</v>
      </c>
      <c r="L624" s="34" t="s">
        <v>805</v>
      </c>
      <c r="M624" s="34">
        <v>0.57999999999999996</v>
      </c>
      <c r="N624" s="34" t="s">
        <v>8</v>
      </c>
      <c r="O624" s="34" t="s">
        <v>28</v>
      </c>
      <c r="P624" s="34" t="s">
        <v>333</v>
      </c>
      <c r="Q624" s="34" t="s">
        <v>1317</v>
      </c>
      <c r="R624" s="34">
        <v>54915</v>
      </c>
      <c r="S624" s="36">
        <v>42059</v>
      </c>
      <c r="T624" s="36">
        <v>42061</v>
      </c>
      <c r="U624" s="61">
        <v>-1.84</v>
      </c>
      <c r="V624" s="34">
        <v>1</v>
      </c>
      <c r="W624" s="34">
        <v>3.77</v>
      </c>
      <c r="X624" s="34">
        <v>91261</v>
      </c>
      <c r="Y624" s="34" t="s">
        <v>3216</v>
      </c>
      <c r="Z624" s="34">
        <v>413.89280726456616</v>
      </c>
    </row>
    <row r="625" spans="1:26" customFormat="1" x14ac:dyDescent="0.2">
      <c r="A625" s="34">
        <v>1919</v>
      </c>
      <c r="B625" s="34" t="s">
        <v>1318</v>
      </c>
      <c r="C625" s="34" t="s">
        <v>13</v>
      </c>
      <c r="D625" s="34">
        <v>0</v>
      </c>
      <c r="E625" s="34">
        <v>195.99</v>
      </c>
      <c r="F625" s="34">
        <v>8.99</v>
      </c>
      <c r="G625" s="34" t="s">
        <v>14</v>
      </c>
      <c r="H625" s="34" t="s">
        <v>47</v>
      </c>
      <c r="I625" s="34" t="s">
        <v>16</v>
      </c>
      <c r="J625" s="34" t="s">
        <v>111</v>
      </c>
      <c r="K625" s="34" t="s">
        <v>49</v>
      </c>
      <c r="L625" s="34" t="s">
        <v>1319</v>
      </c>
      <c r="M625" s="34">
        <v>0.6</v>
      </c>
      <c r="N625" s="34" t="s">
        <v>8</v>
      </c>
      <c r="O625" s="34" t="s">
        <v>9</v>
      </c>
      <c r="P625" s="34" t="s">
        <v>20</v>
      </c>
      <c r="Q625" s="34" t="s">
        <v>1320</v>
      </c>
      <c r="R625" s="34">
        <v>71603</v>
      </c>
      <c r="S625" s="36">
        <v>42059</v>
      </c>
      <c r="T625" s="36">
        <v>42060</v>
      </c>
      <c r="U625" s="61">
        <v>114.88200000000001</v>
      </c>
      <c r="V625" s="34">
        <v>5</v>
      </c>
      <c r="W625" s="34">
        <v>882.93</v>
      </c>
      <c r="X625" s="34">
        <v>85896</v>
      </c>
      <c r="Y625" s="34" t="s">
        <v>3215</v>
      </c>
      <c r="Z625" s="34">
        <v>1143.8221229638957</v>
      </c>
    </row>
    <row r="626" spans="1:26" customFormat="1" x14ac:dyDescent="0.2">
      <c r="A626" s="34">
        <v>1127</v>
      </c>
      <c r="B626" s="34" t="s">
        <v>1321</v>
      </c>
      <c r="C626" s="34" t="s">
        <v>92</v>
      </c>
      <c r="D626" s="34">
        <v>0.02</v>
      </c>
      <c r="E626" s="34">
        <v>4.0599999999999996</v>
      </c>
      <c r="F626" s="34">
        <v>6.89</v>
      </c>
      <c r="G626" s="34" t="s">
        <v>14</v>
      </c>
      <c r="H626" s="34" t="s">
        <v>15</v>
      </c>
      <c r="I626" s="34" t="s">
        <v>24</v>
      </c>
      <c r="J626" s="34" t="s">
        <v>71</v>
      </c>
      <c r="K626" s="34" t="s">
        <v>49</v>
      </c>
      <c r="L626" s="34" t="s">
        <v>1247</v>
      </c>
      <c r="M626" s="34">
        <v>0.6</v>
      </c>
      <c r="N626" s="34" t="s">
        <v>8</v>
      </c>
      <c r="O626" s="34" t="s">
        <v>28</v>
      </c>
      <c r="P626" s="34" t="s">
        <v>163</v>
      </c>
      <c r="Q626" s="34" t="s">
        <v>1322</v>
      </c>
      <c r="R626" s="34">
        <v>78852</v>
      </c>
      <c r="S626" s="36">
        <v>42059</v>
      </c>
      <c r="T626" s="36">
        <v>42061</v>
      </c>
      <c r="U626" s="61">
        <v>-93.735200000000006</v>
      </c>
      <c r="V626" s="34">
        <v>16</v>
      </c>
      <c r="W626" s="34">
        <v>66.81</v>
      </c>
      <c r="X626" s="34">
        <v>87221</v>
      </c>
      <c r="Y626" s="34" t="s">
        <v>3216</v>
      </c>
      <c r="Z626" s="34">
        <v>213.45967068111239</v>
      </c>
    </row>
    <row r="627" spans="1:26" customFormat="1" x14ac:dyDescent="0.2">
      <c r="A627" s="34">
        <v>961</v>
      </c>
      <c r="B627" s="34" t="s">
        <v>1323</v>
      </c>
      <c r="C627" s="34" t="s">
        <v>46</v>
      </c>
      <c r="D627" s="34">
        <v>0.05</v>
      </c>
      <c r="E627" s="34">
        <v>124.49</v>
      </c>
      <c r="F627" s="34">
        <v>51.94</v>
      </c>
      <c r="G627" s="34" t="s">
        <v>2</v>
      </c>
      <c r="H627" s="34" t="s">
        <v>47</v>
      </c>
      <c r="I627" s="34" t="s">
        <v>4</v>
      </c>
      <c r="J627" s="34" t="s">
        <v>5</v>
      </c>
      <c r="K627" s="34" t="s">
        <v>6</v>
      </c>
      <c r="L627" s="34" t="s">
        <v>1125</v>
      </c>
      <c r="M627" s="34">
        <v>0.63</v>
      </c>
      <c r="N627" s="34" t="s">
        <v>8</v>
      </c>
      <c r="O627" s="34" t="s">
        <v>35</v>
      </c>
      <c r="P627" s="34" t="s">
        <v>66</v>
      </c>
      <c r="Q627" s="34" t="s">
        <v>1324</v>
      </c>
      <c r="R627" s="34">
        <v>94061</v>
      </c>
      <c r="S627" s="36">
        <v>42059</v>
      </c>
      <c r="T627" s="36">
        <v>42059</v>
      </c>
      <c r="U627" s="61">
        <v>-44.163600000000002</v>
      </c>
      <c r="V627" s="34">
        <v>1</v>
      </c>
      <c r="W627" s="34">
        <v>120.12</v>
      </c>
      <c r="X627" s="34">
        <v>89402</v>
      </c>
      <c r="Y627" s="34" t="s">
        <v>3217</v>
      </c>
      <c r="Z627" s="34">
        <v>2335.8867845850991</v>
      </c>
    </row>
    <row r="628" spans="1:26" customFormat="1" x14ac:dyDescent="0.2">
      <c r="A628" s="34">
        <v>2398</v>
      </c>
      <c r="B628" s="34" t="s">
        <v>1325</v>
      </c>
      <c r="C628" s="34" t="s">
        <v>46</v>
      </c>
      <c r="D628" s="34">
        <v>0.03</v>
      </c>
      <c r="E628" s="34">
        <v>7.64</v>
      </c>
      <c r="F628" s="34">
        <v>5.83</v>
      </c>
      <c r="G628" s="34" t="s">
        <v>14</v>
      </c>
      <c r="H628" s="34" t="s">
        <v>70</v>
      </c>
      <c r="I628" s="34" t="s">
        <v>24</v>
      </c>
      <c r="J628" s="34" t="s">
        <v>64</v>
      </c>
      <c r="K628" s="34" t="s">
        <v>26</v>
      </c>
      <c r="L628" s="34" t="s">
        <v>208</v>
      </c>
      <c r="M628" s="34">
        <v>0.36</v>
      </c>
      <c r="N628" s="34" t="s">
        <v>8</v>
      </c>
      <c r="O628" s="34" t="s">
        <v>28</v>
      </c>
      <c r="P628" s="34" t="s">
        <v>79</v>
      </c>
      <c r="Q628" s="34" t="s">
        <v>1326</v>
      </c>
      <c r="R628" s="34">
        <v>60103</v>
      </c>
      <c r="S628" s="36">
        <v>42059</v>
      </c>
      <c r="T628" s="36">
        <v>42061</v>
      </c>
      <c r="U628" s="61">
        <v>-15.090400000000001</v>
      </c>
      <c r="V628" s="34">
        <v>12</v>
      </c>
      <c r="W628" s="34">
        <v>96.86</v>
      </c>
      <c r="X628" s="34">
        <v>86373</v>
      </c>
      <c r="Y628" s="34" t="s">
        <v>3216</v>
      </c>
      <c r="Z628" s="34">
        <v>287.02234916054022</v>
      </c>
    </row>
    <row r="629" spans="1:26" customFormat="1" x14ac:dyDescent="0.2">
      <c r="A629" s="34">
        <v>1193</v>
      </c>
      <c r="B629" s="34" t="s">
        <v>1327</v>
      </c>
      <c r="C629" s="34" t="s">
        <v>13</v>
      </c>
      <c r="D629" s="34">
        <v>0.05</v>
      </c>
      <c r="E629" s="34">
        <v>52.4</v>
      </c>
      <c r="F629" s="34">
        <v>16.11</v>
      </c>
      <c r="G629" s="34" t="s">
        <v>14</v>
      </c>
      <c r="H629" s="34" t="s">
        <v>15</v>
      </c>
      <c r="I629" s="34" t="s">
        <v>24</v>
      </c>
      <c r="J629" s="34" t="s">
        <v>48</v>
      </c>
      <c r="K629" s="34" t="s">
        <v>49</v>
      </c>
      <c r="L629" s="34" t="s">
        <v>1328</v>
      </c>
      <c r="M629" s="34">
        <v>0.39</v>
      </c>
      <c r="N629" s="34" t="s">
        <v>8</v>
      </c>
      <c r="O629" s="34" t="s">
        <v>87</v>
      </c>
      <c r="P629" s="34" t="s">
        <v>350</v>
      </c>
      <c r="Q629" s="34" t="s">
        <v>42</v>
      </c>
      <c r="R629" s="34">
        <v>20016</v>
      </c>
      <c r="S629" s="36">
        <v>42060</v>
      </c>
      <c r="T629" s="36">
        <v>42062</v>
      </c>
      <c r="U629" s="61">
        <v>592.52650000000006</v>
      </c>
      <c r="V629" s="34">
        <v>85</v>
      </c>
      <c r="W629" s="34">
        <v>4556.63</v>
      </c>
      <c r="X629" s="34">
        <v>29350</v>
      </c>
      <c r="Y629" s="34" t="s">
        <v>3218</v>
      </c>
      <c r="Z629" s="34">
        <v>1112.8764153298621</v>
      </c>
    </row>
    <row r="630" spans="1:26" customFormat="1" x14ac:dyDescent="0.2">
      <c r="A630" s="34">
        <v>1193</v>
      </c>
      <c r="B630" s="34" t="s">
        <v>1327</v>
      </c>
      <c r="C630" s="34" t="s">
        <v>13</v>
      </c>
      <c r="D630" s="34">
        <v>0.05</v>
      </c>
      <c r="E630" s="34">
        <v>36.549999999999997</v>
      </c>
      <c r="F630" s="34">
        <v>13.89</v>
      </c>
      <c r="G630" s="34" t="s">
        <v>63</v>
      </c>
      <c r="H630" s="34" t="s">
        <v>15</v>
      </c>
      <c r="I630" s="34" t="s">
        <v>24</v>
      </c>
      <c r="J630" s="34" t="s">
        <v>25</v>
      </c>
      <c r="K630" s="34" t="s">
        <v>26</v>
      </c>
      <c r="L630" s="34" t="s">
        <v>1329</v>
      </c>
      <c r="M630" s="34">
        <v>0.41</v>
      </c>
      <c r="N630" s="34" t="s">
        <v>8</v>
      </c>
      <c r="O630" s="34" t="s">
        <v>87</v>
      </c>
      <c r="P630" s="34" t="s">
        <v>350</v>
      </c>
      <c r="Q630" s="34" t="s">
        <v>42</v>
      </c>
      <c r="R630" s="34">
        <v>20016</v>
      </c>
      <c r="S630" s="36">
        <v>42060</v>
      </c>
      <c r="T630" s="36">
        <v>42061</v>
      </c>
      <c r="U630" s="61">
        <v>232.8</v>
      </c>
      <c r="V630" s="34">
        <v>83</v>
      </c>
      <c r="W630" s="34">
        <v>2948.61</v>
      </c>
      <c r="X630" s="34">
        <v>29350</v>
      </c>
      <c r="Y630" s="34" t="s">
        <v>3218</v>
      </c>
      <c r="Z630" s="34">
        <v>567.89483847284612</v>
      </c>
    </row>
    <row r="631" spans="1:26" customFormat="1" x14ac:dyDescent="0.2">
      <c r="A631" s="34">
        <v>1199</v>
      </c>
      <c r="B631" s="34" t="s">
        <v>1330</v>
      </c>
      <c r="C631" s="34" t="s">
        <v>13</v>
      </c>
      <c r="D631" s="34">
        <v>0.1</v>
      </c>
      <c r="E631" s="34">
        <v>15.14</v>
      </c>
      <c r="F631" s="34">
        <v>4.53</v>
      </c>
      <c r="G631" s="34" t="s">
        <v>14</v>
      </c>
      <c r="H631" s="34" t="s">
        <v>15</v>
      </c>
      <c r="I631" s="34" t="s">
        <v>24</v>
      </c>
      <c r="J631" s="34" t="s">
        <v>54</v>
      </c>
      <c r="K631" s="34" t="s">
        <v>49</v>
      </c>
      <c r="L631" s="34" t="s">
        <v>1331</v>
      </c>
      <c r="M631" s="34">
        <v>0.81</v>
      </c>
      <c r="N631" s="34" t="s">
        <v>8</v>
      </c>
      <c r="O631" s="34" t="s">
        <v>87</v>
      </c>
      <c r="P631" s="34" t="s">
        <v>1332</v>
      </c>
      <c r="Q631" s="34" t="s">
        <v>1333</v>
      </c>
      <c r="R631" s="34">
        <v>3060</v>
      </c>
      <c r="S631" s="36">
        <v>42060</v>
      </c>
      <c r="T631" s="36">
        <v>42063</v>
      </c>
      <c r="U631" s="61">
        <v>-24.897600000000001</v>
      </c>
      <c r="V631" s="34">
        <v>5</v>
      </c>
      <c r="W631" s="34">
        <v>75.17</v>
      </c>
      <c r="X631" s="34">
        <v>87585</v>
      </c>
      <c r="Y631" s="34" t="s">
        <v>3218</v>
      </c>
      <c r="Z631" s="34">
        <v>359.86779403616612</v>
      </c>
    </row>
    <row r="632" spans="1:26" customFormat="1" x14ac:dyDescent="0.2">
      <c r="A632" s="34">
        <v>1200</v>
      </c>
      <c r="B632" s="34" t="s">
        <v>1334</v>
      </c>
      <c r="C632" s="34" t="s">
        <v>13</v>
      </c>
      <c r="D632" s="34">
        <v>0.05</v>
      </c>
      <c r="E632" s="34">
        <v>52.4</v>
      </c>
      <c r="F632" s="34">
        <v>16.11</v>
      </c>
      <c r="G632" s="34" t="s">
        <v>14</v>
      </c>
      <c r="H632" s="34" t="s">
        <v>15</v>
      </c>
      <c r="I632" s="34" t="s">
        <v>24</v>
      </c>
      <c r="J632" s="34" t="s">
        <v>48</v>
      </c>
      <c r="K632" s="34" t="s">
        <v>49</v>
      </c>
      <c r="L632" s="34" t="s">
        <v>1328</v>
      </c>
      <c r="M632" s="34">
        <v>0.39</v>
      </c>
      <c r="N632" s="34" t="s">
        <v>8</v>
      </c>
      <c r="O632" s="34" t="s">
        <v>87</v>
      </c>
      <c r="P632" s="34" t="s">
        <v>373</v>
      </c>
      <c r="Q632" s="34" t="s">
        <v>1335</v>
      </c>
      <c r="R632" s="34">
        <v>7407</v>
      </c>
      <c r="S632" s="36">
        <v>42060</v>
      </c>
      <c r="T632" s="36">
        <v>42062</v>
      </c>
      <c r="U632" s="61">
        <v>776.77440000000001</v>
      </c>
      <c r="V632" s="34">
        <v>21</v>
      </c>
      <c r="W632" s="34">
        <v>1125.76</v>
      </c>
      <c r="X632" s="34">
        <v>87585</v>
      </c>
      <c r="Y632" s="34" t="s">
        <v>3218</v>
      </c>
      <c r="Z632" s="34">
        <v>1301.5510042247956</v>
      </c>
    </row>
    <row r="633" spans="1:26" customFormat="1" x14ac:dyDescent="0.2">
      <c r="A633" s="34">
        <v>1202</v>
      </c>
      <c r="B633" s="34" t="s">
        <v>1336</v>
      </c>
      <c r="C633" s="34" t="s">
        <v>13</v>
      </c>
      <c r="D633" s="34">
        <v>0.05</v>
      </c>
      <c r="E633" s="34">
        <v>36.549999999999997</v>
      </c>
      <c r="F633" s="34">
        <v>13.89</v>
      </c>
      <c r="G633" s="34" t="s">
        <v>63</v>
      </c>
      <c r="H633" s="34" t="s">
        <v>15</v>
      </c>
      <c r="I633" s="34" t="s">
        <v>24</v>
      </c>
      <c r="J633" s="34" t="s">
        <v>25</v>
      </c>
      <c r="K633" s="34" t="s">
        <v>26</v>
      </c>
      <c r="L633" s="34" t="s">
        <v>1329</v>
      </c>
      <c r="M633" s="34">
        <v>0.41</v>
      </c>
      <c r="N633" s="34" t="s">
        <v>8</v>
      </c>
      <c r="O633" s="34" t="s">
        <v>87</v>
      </c>
      <c r="P633" s="34" t="s">
        <v>373</v>
      </c>
      <c r="Q633" s="34" t="s">
        <v>1337</v>
      </c>
      <c r="R633" s="34">
        <v>7079</v>
      </c>
      <c r="S633" s="36">
        <v>42060</v>
      </c>
      <c r="T633" s="36">
        <v>42061</v>
      </c>
      <c r="U633" s="61">
        <v>344.54399999999998</v>
      </c>
      <c r="V633" s="34">
        <v>21</v>
      </c>
      <c r="W633" s="34">
        <v>746.03</v>
      </c>
      <c r="X633" s="34">
        <v>87585</v>
      </c>
      <c r="Y633" s="34" t="s">
        <v>3218</v>
      </c>
      <c r="Z633" s="34">
        <v>682.32356879474094</v>
      </c>
    </row>
    <row r="634" spans="1:26" customFormat="1" x14ac:dyDescent="0.2">
      <c r="A634" s="34">
        <v>2361</v>
      </c>
      <c r="B634" s="34" t="s">
        <v>1338</v>
      </c>
      <c r="C634" s="34" t="s">
        <v>13</v>
      </c>
      <c r="D634" s="34">
        <v>0.06</v>
      </c>
      <c r="E634" s="34">
        <v>8.33</v>
      </c>
      <c r="F634" s="34">
        <v>1.99</v>
      </c>
      <c r="G634" s="34" t="s">
        <v>14</v>
      </c>
      <c r="H634" s="34" t="s">
        <v>70</v>
      </c>
      <c r="I634" s="34" t="s">
        <v>16</v>
      </c>
      <c r="J634" s="34" t="s">
        <v>17</v>
      </c>
      <c r="K634" s="34" t="s">
        <v>18</v>
      </c>
      <c r="L634" s="34" t="s">
        <v>1150</v>
      </c>
      <c r="M634" s="34">
        <v>0.52</v>
      </c>
      <c r="N634" s="34" t="s">
        <v>8</v>
      </c>
      <c r="O634" s="34" t="s">
        <v>9</v>
      </c>
      <c r="P634" s="34" t="s">
        <v>99</v>
      </c>
      <c r="Q634" s="34" t="s">
        <v>1339</v>
      </c>
      <c r="R634" s="34">
        <v>32259</v>
      </c>
      <c r="S634" s="36">
        <v>42060</v>
      </c>
      <c r="T634" s="36">
        <v>42061</v>
      </c>
      <c r="U634" s="61">
        <v>-344.82</v>
      </c>
      <c r="V634" s="34">
        <v>1</v>
      </c>
      <c r="W634" s="34">
        <v>8.49</v>
      </c>
      <c r="X634" s="34">
        <v>88266</v>
      </c>
      <c r="Y634" s="34" t="s">
        <v>3215</v>
      </c>
      <c r="Z634" s="34">
        <v>-244.95585876652132</v>
      </c>
    </row>
    <row r="635" spans="1:26" customFormat="1" x14ac:dyDescent="0.2">
      <c r="A635" s="34">
        <v>851</v>
      </c>
      <c r="B635" s="34" t="s">
        <v>1340</v>
      </c>
      <c r="C635" s="34" t="s">
        <v>23</v>
      </c>
      <c r="D635" s="34">
        <v>0.1</v>
      </c>
      <c r="E635" s="34">
        <v>50.98</v>
      </c>
      <c r="F635" s="34">
        <v>22.24</v>
      </c>
      <c r="G635" s="34" t="s">
        <v>14</v>
      </c>
      <c r="H635" s="34" t="s">
        <v>70</v>
      </c>
      <c r="I635" s="34" t="s">
        <v>4</v>
      </c>
      <c r="J635" s="34" t="s">
        <v>102</v>
      </c>
      <c r="K635" s="34" t="s">
        <v>40</v>
      </c>
      <c r="L635" s="34" t="s">
        <v>1341</v>
      </c>
      <c r="M635" s="34">
        <v>0.55000000000000004</v>
      </c>
      <c r="N635" s="34" t="s">
        <v>8</v>
      </c>
      <c r="O635" s="34" t="s">
        <v>35</v>
      </c>
      <c r="P635" s="34" t="s">
        <v>66</v>
      </c>
      <c r="Q635" s="34" t="s">
        <v>1342</v>
      </c>
      <c r="R635" s="34">
        <v>91745</v>
      </c>
      <c r="S635" s="36">
        <v>42060</v>
      </c>
      <c r="T635" s="36">
        <v>42062</v>
      </c>
      <c r="U635" s="61">
        <v>98.12</v>
      </c>
      <c r="V635" s="34">
        <v>6</v>
      </c>
      <c r="W635" s="34">
        <v>300.63</v>
      </c>
      <c r="X635" s="34">
        <v>88568</v>
      </c>
      <c r="Y635" s="34" t="s">
        <v>3217</v>
      </c>
      <c r="Z635" s="34">
        <v>982.71151716078839</v>
      </c>
    </row>
    <row r="636" spans="1:26" customFormat="1" x14ac:dyDescent="0.2">
      <c r="A636" s="34">
        <v>2980</v>
      </c>
      <c r="B636" s="34" t="s">
        <v>797</v>
      </c>
      <c r="C636" s="34" t="s">
        <v>92</v>
      </c>
      <c r="D636" s="34">
        <v>7.0000000000000007E-2</v>
      </c>
      <c r="E636" s="34">
        <v>2.61</v>
      </c>
      <c r="F636" s="34">
        <v>0.5</v>
      </c>
      <c r="G636" s="34" t="s">
        <v>14</v>
      </c>
      <c r="H636" s="34" t="s">
        <v>70</v>
      </c>
      <c r="I636" s="34" t="s">
        <v>24</v>
      </c>
      <c r="J636" s="34" t="s">
        <v>128</v>
      </c>
      <c r="K636" s="34" t="s">
        <v>49</v>
      </c>
      <c r="L636" s="34" t="s">
        <v>1343</v>
      </c>
      <c r="M636" s="34">
        <v>0.39</v>
      </c>
      <c r="N636" s="34" t="s">
        <v>8</v>
      </c>
      <c r="O636" s="34" t="s">
        <v>87</v>
      </c>
      <c r="P636" s="34" t="s">
        <v>293</v>
      </c>
      <c r="Q636" s="34" t="s">
        <v>799</v>
      </c>
      <c r="R636" s="34">
        <v>44870</v>
      </c>
      <c r="S636" s="36">
        <v>42060</v>
      </c>
      <c r="T636" s="36">
        <v>42062</v>
      </c>
      <c r="U636" s="61">
        <v>10.798500000000001</v>
      </c>
      <c r="V636" s="34">
        <v>6</v>
      </c>
      <c r="W636" s="34">
        <v>15.65</v>
      </c>
      <c r="X636" s="34">
        <v>86547</v>
      </c>
      <c r="Y636" s="34" t="s">
        <v>3218</v>
      </c>
      <c r="Z636" s="34">
        <v>-39.308467608336926</v>
      </c>
    </row>
    <row r="637" spans="1:26" customFormat="1" x14ac:dyDescent="0.2">
      <c r="A637" s="34">
        <v>868</v>
      </c>
      <c r="B637" s="34" t="s">
        <v>1344</v>
      </c>
      <c r="C637" s="34" t="s">
        <v>46</v>
      </c>
      <c r="D637" s="34">
        <v>0.04</v>
      </c>
      <c r="E637" s="34">
        <v>29.18</v>
      </c>
      <c r="F637" s="34">
        <v>8.5500000000000007</v>
      </c>
      <c r="G637" s="34" t="s">
        <v>63</v>
      </c>
      <c r="H637" s="34" t="s">
        <v>70</v>
      </c>
      <c r="I637" s="34" t="s">
        <v>4</v>
      </c>
      <c r="J637" s="34" t="s">
        <v>102</v>
      </c>
      <c r="K637" s="34" t="s">
        <v>49</v>
      </c>
      <c r="L637" s="34" t="s">
        <v>1345</v>
      </c>
      <c r="M637" s="34">
        <v>0.42</v>
      </c>
      <c r="N637" s="34" t="s">
        <v>8</v>
      </c>
      <c r="O637" s="34" t="s">
        <v>28</v>
      </c>
      <c r="P637" s="34" t="s">
        <v>60</v>
      </c>
      <c r="Q637" s="34" t="s">
        <v>1346</v>
      </c>
      <c r="R637" s="34">
        <v>55126</v>
      </c>
      <c r="S637" s="36">
        <v>42060</v>
      </c>
      <c r="T637" s="36">
        <v>42062</v>
      </c>
      <c r="U637" s="61">
        <v>201.7353</v>
      </c>
      <c r="V637" s="34">
        <v>10</v>
      </c>
      <c r="W637" s="34">
        <v>292.37</v>
      </c>
      <c r="X637" s="34">
        <v>91194</v>
      </c>
      <c r="Y637" s="34" t="s">
        <v>3216</v>
      </c>
      <c r="Z637" s="34">
        <v>612.77182123136458</v>
      </c>
    </row>
    <row r="638" spans="1:26" customFormat="1" x14ac:dyDescent="0.2">
      <c r="A638" s="34">
        <v>868</v>
      </c>
      <c r="B638" s="34" t="s">
        <v>1344</v>
      </c>
      <c r="C638" s="34" t="s">
        <v>46</v>
      </c>
      <c r="D638" s="34">
        <v>0</v>
      </c>
      <c r="E638" s="34">
        <v>80.98</v>
      </c>
      <c r="F638" s="34">
        <v>35</v>
      </c>
      <c r="G638" s="34" t="s">
        <v>14</v>
      </c>
      <c r="H638" s="34" t="s">
        <v>70</v>
      </c>
      <c r="I638" s="34" t="s">
        <v>24</v>
      </c>
      <c r="J638" s="34" t="s">
        <v>54</v>
      </c>
      <c r="K638" s="34" t="s">
        <v>40</v>
      </c>
      <c r="L638" s="34" t="s">
        <v>683</v>
      </c>
      <c r="M638" s="34">
        <v>0.83</v>
      </c>
      <c r="N638" s="34" t="s">
        <v>8</v>
      </c>
      <c r="O638" s="34" t="s">
        <v>28</v>
      </c>
      <c r="P638" s="34" t="s">
        <v>60</v>
      </c>
      <c r="Q638" s="34" t="s">
        <v>1346</v>
      </c>
      <c r="R638" s="34">
        <v>55126</v>
      </c>
      <c r="S638" s="36">
        <v>42060</v>
      </c>
      <c r="T638" s="36">
        <v>42062</v>
      </c>
      <c r="U638" s="61">
        <v>-684.78</v>
      </c>
      <c r="V638" s="34">
        <v>8</v>
      </c>
      <c r="W638" s="34">
        <v>682.79</v>
      </c>
      <c r="X638" s="34">
        <v>91194</v>
      </c>
      <c r="Y638" s="34" t="s">
        <v>3216</v>
      </c>
      <c r="Z638" s="34">
        <v>1047.7513505714301</v>
      </c>
    </row>
    <row r="639" spans="1:26" customFormat="1" x14ac:dyDescent="0.2">
      <c r="A639" s="34">
        <v>907</v>
      </c>
      <c r="B639" s="34" t="s">
        <v>1347</v>
      </c>
      <c r="C639" s="34" t="s">
        <v>1</v>
      </c>
      <c r="D639" s="34">
        <v>0.09</v>
      </c>
      <c r="E639" s="34">
        <v>35.99</v>
      </c>
      <c r="F639" s="34">
        <v>5.99</v>
      </c>
      <c r="G639" s="34" t="s">
        <v>14</v>
      </c>
      <c r="H639" s="34" t="s">
        <v>47</v>
      </c>
      <c r="I639" s="34" t="s">
        <v>16</v>
      </c>
      <c r="J639" s="34" t="s">
        <v>111</v>
      </c>
      <c r="K639" s="34" t="s">
        <v>26</v>
      </c>
      <c r="L639" s="34" t="s">
        <v>1348</v>
      </c>
      <c r="M639" s="34">
        <v>0.38</v>
      </c>
      <c r="N639" s="34" t="s">
        <v>8</v>
      </c>
      <c r="O639" s="34" t="s">
        <v>9</v>
      </c>
      <c r="P639" s="34" t="s">
        <v>364</v>
      </c>
      <c r="Q639" s="34" t="s">
        <v>442</v>
      </c>
      <c r="R639" s="34">
        <v>42420</v>
      </c>
      <c r="S639" s="36">
        <v>42061</v>
      </c>
      <c r="T639" s="36">
        <v>42062</v>
      </c>
      <c r="U639" s="61">
        <v>114.3165</v>
      </c>
      <c r="V639" s="34">
        <v>5</v>
      </c>
      <c r="W639" s="34">
        <v>151.6</v>
      </c>
      <c r="X639" s="34">
        <v>86459</v>
      </c>
      <c r="Y639" s="34" t="s">
        <v>3215</v>
      </c>
      <c r="Z639" s="34">
        <v>609.18063754822117</v>
      </c>
    </row>
    <row r="640" spans="1:26" customFormat="1" x14ac:dyDescent="0.2">
      <c r="A640" s="34">
        <v>1639</v>
      </c>
      <c r="B640" s="34" t="s">
        <v>1349</v>
      </c>
      <c r="C640" s="34" t="s">
        <v>1</v>
      </c>
      <c r="D640" s="34">
        <v>0.08</v>
      </c>
      <c r="E640" s="34">
        <v>55.48</v>
      </c>
      <c r="F640" s="34">
        <v>6.79</v>
      </c>
      <c r="G640" s="34" t="s">
        <v>14</v>
      </c>
      <c r="H640" s="34" t="s">
        <v>47</v>
      </c>
      <c r="I640" s="34" t="s">
        <v>24</v>
      </c>
      <c r="J640" s="34" t="s">
        <v>64</v>
      </c>
      <c r="K640" s="34" t="s">
        <v>49</v>
      </c>
      <c r="L640" s="34" t="s">
        <v>1282</v>
      </c>
      <c r="M640" s="34">
        <v>0.37</v>
      </c>
      <c r="N640" s="34" t="s">
        <v>8</v>
      </c>
      <c r="O640" s="34" t="s">
        <v>87</v>
      </c>
      <c r="P640" s="34" t="s">
        <v>224</v>
      </c>
      <c r="Q640" s="34" t="s">
        <v>1350</v>
      </c>
      <c r="R640" s="34">
        <v>6901</v>
      </c>
      <c r="S640" s="36">
        <v>42061</v>
      </c>
      <c r="T640" s="36">
        <v>42063</v>
      </c>
      <c r="U640" s="61">
        <v>147.75659999999999</v>
      </c>
      <c r="V640" s="34">
        <v>4</v>
      </c>
      <c r="W640" s="34">
        <v>214.14</v>
      </c>
      <c r="X640" s="34">
        <v>89705</v>
      </c>
      <c r="Y640" s="34" t="s">
        <v>3218</v>
      </c>
      <c r="Z640" s="34">
        <v>724.89777902984395</v>
      </c>
    </row>
    <row r="641" spans="1:26" customFormat="1" x14ac:dyDescent="0.2">
      <c r="A641" s="34">
        <v>2114</v>
      </c>
      <c r="B641" s="34" t="s">
        <v>1351</v>
      </c>
      <c r="C641" s="34" t="s">
        <v>1</v>
      </c>
      <c r="D641" s="34">
        <v>7.0000000000000007E-2</v>
      </c>
      <c r="E641" s="34">
        <v>226.67</v>
      </c>
      <c r="F641" s="34">
        <v>28.16</v>
      </c>
      <c r="G641" s="34" t="s">
        <v>2</v>
      </c>
      <c r="H641" s="34" t="s">
        <v>70</v>
      </c>
      <c r="I641" s="34" t="s">
        <v>4</v>
      </c>
      <c r="J641" s="34" t="s">
        <v>85</v>
      </c>
      <c r="K641" s="34" t="s">
        <v>33</v>
      </c>
      <c r="L641" s="34" t="s">
        <v>1352</v>
      </c>
      <c r="M641" s="34">
        <v>0.59</v>
      </c>
      <c r="N641" s="34" t="s">
        <v>8</v>
      </c>
      <c r="O641" s="34" t="s">
        <v>9</v>
      </c>
      <c r="P641" s="34" t="s">
        <v>218</v>
      </c>
      <c r="Q641" s="34" t="s">
        <v>1353</v>
      </c>
      <c r="R641" s="34">
        <v>23518</v>
      </c>
      <c r="S641" s="36">
        <v>42061</v>
      </c>
      <c r="T641" s="36">
        <v>42062</v>
      </c>
      <c r="U641" s="61">
        <v>53.114400000000003</v>
      </c>
      <c r="V641" s="34">
        <v>1</v>
      </c>
      <c r="W641" s="34">
        <v>255.83</v>
      </c>
      <c r="X641" s="34">
        <v>88405</v>
      </c>
      <c r="Y641" s="34" t="s">
        <v>3215</v>
      </c>
      <c r="Z641" s="34">
        <v>2110.4649765480526</v>
      </c>
    </row>
    <row r="642" spans="1:26" customFormat="1" x14ac:dyDescent="0.2">
      <c r="A642" s="34">
        <v>2114</v>
      </c>
      <c r="B642" s="34" t="s">
        <v>1351</v>
      </c>
      <c r="C642" s="34" t="s">
        <v>1</v>
      </c>
      <c r="D642" s="34">
        <v>0.08</v>
      </c>
      <c r="E642" s="34">
        <v>20.98</v>
      </c>
      <c r="F642" s="34">
        <v>53.03</v>
      </c>
      <c r="G642" s="34" t="s">
        <v>2</v>
      </c>
      <c r="H642" s="34" t="s">
        <v>70</v>
      </c>
      <c r="I642" s="34" t="s">
        <v>24</v>
      </c>
      <c r="J642" s="34" t="s">
        <v>54</v>
      </c>
      <c r="K642" s="34" t="s">
        <v>33</v>
      </c>
      <c r="L642" s="34" t="s">
        <v>1066</v>
      </c>
      <c r="M642" s="34">
        <v>0.78</v>
      </c>
      <c r="N642" s="34" t="s">
        <v>8</v>
      </c>
      <c r="O642" s="34" t="s">
        <v>9</v>
      </c>
      <c r="P642" s="34" t="s">
        <v>218</v>
      </c>
      <c r="Q642" s="34" t="s">
        <v>1353</v>
      </c>
      <c r="R642" s="34">
        <v>23518</v>
      </c>
      <c r="S642" s="36">
        <v>42061</v>
      </c>
      <c r="T642" s="36">
        <v>42063</v>
      </c>
      <c r="U642" s="61">
        <v>8.7420000000000009</v>
      </c>
      <c r="V642" s="34">
        <v>20</v>
      </c>
      <c r="W642" s="34">
        <v>421.18</v>
      </c>
      <c r="X642" s="34">
        <v>88405</v>
      </c>
      <c r="Y642" s="34" t="s">
        <v>3215</v>
      </c>
      <c r="Z642" s="34">
        <v>2259.2706659135465</v>
      </c>
    </row>
    <row r="643" spans="1:26" customFormat="1" x14ac:dyDescent="0.2">
      <c r="A643" s="34">
        <v>2979</v>
      </c>
      <c r="B643" s="34" t="s">
        <v>794</v>
      </c>
      <c r="C643" s="34" t="s">
        <v>1</v>
      </c>
      <c r="D643" s="34">
        <v>0.02</v>
      </c>
      <c r="E643" s="34">
        <v>5.34</v>
      </c>
      <c r="F643" s="34">
        <v>2.99</v>
      </c>
      <c r="G643" s="34" t="s">
        <v>14</v>
      </c>
      <c r="H643" s="34" t="s">
        <v>70</v>
      </c>
      <c r="I643" s="34" t="s">
        <v>24</v>
      </c>
      <c r="J643" s="34" t="s">
        <v>48</v>
      </c>
      <c r="K643" s="34" t="s">
        <v>49</v>
      </c>
      <c r="L643" s="34" t="s">
        <v>1354</v>
      </c>
      <c r="M643" s="34">
        <v>0.38</v>
      </c>
      <c r="N643" s="34" t="s">
        <v>8</v>
      </c>
      <c r="O643" s="34" t="s">
        <v>28</v>
      </c>
      <c r="P643" s="34" t="s">
        <v>541</v>
      </c>
      <c r="Q643" s="34" t="s">
        <v>796</v>
      </c>
      <c r="R643" s="34">
        <v>58601</v>
      </c>
      <c r="S643" s="36">
        <v>42061</v>
      </c>
      <c r="T643" s="36">
        <v>42063</v>
      </c>
      <c r="U643" s="61">
        <v>5.2954999999999997</v>
      </c>
      <c r="V643" s="34">
        <v>6</v>
      </c>
      <c r="W643" s="34">
        <v>34.729999999999997</v>
      </c>
      <c r="X643" s="34">
        <v>86545</v>
      </c>
      <c r="Y643" s="34" t="s">
        <v>3216</v>
      </c>
      <c r="Z643" s="34">
        <v>334.41006841444323</v>
      </c>
    </row>
    <row r="644" spans="1:26" customFormat="1" x14ac:dyDescent="0.2">
      <c r="A644" s="34">
        <v>2979</v>
      </c>
      <c r="B644" s="34" t="s">
        <v>794</v>
      </c>
      <c r="C644" s="34" t="s">
        <v>1</v>
      </c>
      <c r="D644" s="34">
        <v>0.03</v>
      </c>
      <c r="E644" s="34">
        <v>40.98</v>
      </c>
      <c r="F644" s="34">
        <v>7.47</v>
      </c>
      <c r="G644" s="34" t="s">
        <v>14</v>
      </c>
      <c r="H644" s="34" t="s">
        <v>70</v>
      </c>
      <c r="I644" s="34" t="s">
        <v>24</v>
      </c>
      <c r="J644" s="34" t="s">
        <v>48</v>
      </c>
      <c r="K644" s="34" t="s">
        <v>49</v>
      </c>
      <c r="L644" s="34" t="s">
        <v>1355</v>
      </c>
      <c r="M644" s="34">
        <v>0.37</v>
      </c>
      <c r="N644" s="34" t="s">
        <v>8</v>
      </c>
      <c r="O644" s="34" t="s">
        <v>28</v>
      </c>
      <c r="P644" s="34" t="s">
        <v>541</v>
      </c>
      <c r="Q644" s="34" t="s">
        <v>796</v>
      </c>
      <c r="R644" s="34">
        <v>58601</v>
      </c>
      <c r="S644" s="36">
        <v>42061</v>
      </c>
      <c r="T644" s="36">
        <v>42062</v>
      </c>
      <c r="U644" s="61">
        <v>170.79570000000001</v>
      </c>
      <c r="V644" s="34">
        <v>6</v>
      </c>
      <c r="W644" s="34">
        <v>247.53</v>
      </c>
      <c r="X644" s="34">
        <v>86545</v>
      </c>
      <c r="Y644" s="34" t="s">
        <v>3216</v>
      </c>
      <c r="Z644" s="34">
        <v>724.45694686104628</v>
      </c>
    </row>
    <row r="645" spans="1:26" customFormat="1" x14ac:dyDescent="0.2">
      <c r="A645" s="34">
        <v>573</v>
      </c>
      <c r="B645" s="34" t="s">
        <v>1356</v>
      </c>
      <c r="C645" s="34" t="s">
        <v>13</v>
      </c>
      <c r="D645" s="34">
        <v>0.08</v>
      </c>
      <c r="E645" s="34">
        <v>415.88</v>
      </c>
      <c r="F645" s="34">
        <v>11.37</v>
      </c>
      <c r="G645" s="34" t="s">
        <v>14</v>
      </c>
      <c r="H645" s="34" t="s">
        <v>70</v>
      </c>
      <c r="I645" s="34" t="s">
        <v>24</v>
      </c>
      <c r="J645" s="34" t="s">
        <v>54</v>
      </c>
      <c r="K645" s="34" t="s">
        <v>49</v>
      </c>
      <c r="L645" s="34" t="s">
        <v>1357</v>
      </c>
      <c r="M645" s="34">
        <v>0.56999999999999995</v>
      </c>
      <c r="N645" s="34" t="s">
        <v>8</v>
      </c>
      <c r="O645" s="34" t="s">
        <v>28</v>
      </c>
      <c r="P645" s="34" t="s">
        <v>79</v>
      </c>
      <c r="Q645" s="34" t="s">
        <v>1358</v>
      </c>
      <c r="R645" s="34">
        <v>61554</v>
      </c>
      <c r="S645" s="36">
        <v>42061</v>
      </c>
      <c r="T645" s="36">
        <v>42062</v>
      </c>
      <c r="U645" s="61">
        <v>-269.08440000000002</v>
      </c>
      <c r="V645" s="34">
        <v>1</v>
      </c>
      <c r="W645" s="34">
        <v>405.57</v>
      </c>
      <c r="X645" s="34">
        <v>86556</v>
      </c>
      <c r="Y645" s="34" t="s">
        <v>3216</v>
      </c>
      <c r="Z645" s="34">
        <v>1397.1245309832502</v>
      </c>
    </row>
    <row r="646" spans="1:26" customFormat="1" x14ac:dyDescent="0.2">
      <c r="A646" s="34">
        <v>1665</v>
      </c>
      <c r="B646" s="34" t="s">
        <v>1359</v>
      </c>
      <c r="C646" s="34" t="s">
        <v>13</v>
      </c>
      <c r="D646" s="34">
        <v>0.1</v>
      </c>
      <c r="E646" s="34">
        <v>3.6</v>
      </c>
      <c r="F646" s="34">
        <v>2.2000000000000002</v>
      </c>
      <c r="G646" s="34" t="s">
        <v>14</v>
      </c>
      <c r="H646" s="34" t="s">
        <v>15</v>
      </c>
      <c r="I646" s="34" t="s">
        <v>24</v>
      </c>
      <c r="J646" s="34" t="s">
        <v>64</v>
      </c>
      <c r="K646" s="34" t="s">
        <v>26</v>
      </c>
      <c r="L646" s="34" t="s">
        <v>1360</v>
      </c>
      <c r="M646" s="34">
        <v>0.39</v>
      </c>
      <c r="N646" s="34" t="s">
        <v>8</v>
      </c>
      <c r="O646" s="34" t="s">
        <v>35</v>
      </c>
      <c r="P646" s="34" t="s">
        <v>66</v>
      </c>
      <c r="Q646" s="34" t="s">
        <v>1361</v>
      </c>
      <c r="R646" s="34">
        <v>92653</v>
      </c>
      <c r="S646" s="36">
        <v>42061</v>
      </c>
      <c r="T646" s="36">
        <v>42062</v>
      </c>
      <c r="U646" s="61">
        <v>-8.2799999999999994</v>
      </c>
      <c r="V646" s="34">
        <v>2</v>
      </c>
      <c r="W646" s="34">
        <v>6.97</v>
      </c>
      <c r="X646" s="34">
        <v>90678</v>
      </c>
      <c r="Y646" s="34" t="s">
        <v>3217</v>
      </c>
      <c r="Z646" s="34">
        <v>-72.769099527465954</v>
      </c>
    </row>
    <row r="647" spans="1:26" customFormat="1" x14ac:dyDescent="0.2">
      <c r="A647" s="34">
        <v>865</v>
      </c>
      <c r="B647" s="34" t="s">
        <v>1362</v>
      </c>
      <c r="C647" s="34" t="s">
        <v>23</v>
      </c>
      <c r="D647" s="34">
        <v>0.04</v>
      </c>
      <c r="E647" s="34">
        <v>6.48</v>
      </c>
      <c r="F647" s="34">
        <v>5.16</v>
      </c>
      <c r="G647" s="34" t="s">
        <v>63</v>
      </c>
      <c r="H647" s="34" t="s">
        <v>70</v>
      </c>
      <c r="I647" s="34" t="s">
        <v>24</v>
      </c>
      <c r="J647" s="34" t="s">
        <v>64</v>
      </c>
      <c r="K647" s="34" t="s">
        <v>49</v>
      </c>
      <c r="L647" s="34" t="s">
        <v>1363</v>
      </c>
      <c r="M647" s="34">
        <v>0.37</v>
      </c>
      <c r="N647" s="34" t="s">
        <v>8</v>
      </c>
      <c r="O647" s="34" t="s">
        <v>28</v>
      </c>
      <c r="P647" s="34" t="s">
        <v>29</v>
      </c>
      <c r="Q647" s="34" t="s">
        <v>1018</v>
      </c>
      <c r="R647" s="34">
        <v>46312</v>
      </c>
      <c r="S647" s="36">
        <v>42061</v>
      </c>
      <c r="T647" s="36">
        <v>42065</v>
      </c>
      <c r="U647" s="61">
        <v>-11.1332</v>
      </c>
      <c r="V647" s="34">
        <v>12</v>
      </c>
      <c r="W647" s="34">
        <v>86.79</v>
      </c>
      <c r="X647" s="34">
        <v>90675</v>
      </c>
      <c r="Y647" s="34" t="s">
        <v>3216</v>
      </c>
      <c r="Z647" s="34">
        <v>67.148455093499962</v>
      </c>
    </row>
    <row r="648" spans="1:26" customFormat="1" x14ac:dyDescent="0.2">
      <c r="A648" s="34">
        <v>621</v>
      </c>
      <c r="B648" s="34" t="s">
        <v>1364</v>
      </c>
      <c r="C648" s="34" t="s">
        <v>92</v>
      </c>
      <c r="D648" s="34">
        <v>0.1</v>
      </c>
      <c r="E648" s="34">
        <v>6.88</v>
      </c>
      <c r="F648" s="34">
        <v>2</v>
      </c>
      <c r="G648" s="34" t="s">
        <v>14</v>
      </c>
      <c r="H648" s="34" t="s">
        <v>47</v>
      </c>
      <c r="I648" s="34" t="s">
        <v>24</v>
      </c>
      <c r="J648" s="34" t="s">
        <v>64</v>
      </c>
      <c r="K648" s="34" t="s">
        <v>26</v>
      </c>
      <c r="L648" s="34" t="s">
        <v>828</v>
      </c>
      <c r="M648" s="34">
        <v>0.39</v>
      </c>
      <c r="N648" s="34" t="s">
        <v>8</v>
      </c>
      <c r="O648" s="34" t="s">
        <v>87</v>
      </c>
      <c r="P648" s="34" t="s">
        <v>224</v>
      </c>
      <c r="Q648" s="34" t="s">
        <v>1365</v>
      </c>
      <c r="R648" s="34">
        <v>6111</v>
      </c>
      <c r="S648" s="36">
        <v>42061</v>
      </c>
      <c r="T648" s="36">
        <v>42062</v>
      </c>
      <c r="U648" s="61">
        <v>18.420000000000002</v>
      </c>
      <c r="V648" s="34">
        <v>5</v>
      </c>
      <c r="W648" s="34">
        <v>31.46</v>
      </c>
      <c r="X648" s="34">
        <v>91432</v>
      </c>
      <c r="Y648" s="34" t="s">
        <v>3218</v>
      </c>
      <c r="Z648" s="34">
        <v>33.947771676963683</v>
      </c>
    </row>
    <row r="649" spans="1:26" customFormat="1" x14ac:dyDescent="0.2">
      <c r="A649" s="34">
        <v>622</v>
      </c>
      <c r="B649" s="34" t="s">
        <v>1366</v>
      </c>
      <c r="C649" s="34" t="s">
        <v>92</v>
      </c>
      <c r="D649" s="34">
        <v>0.06</v>
      </c>
      <c r="E649" s="34">
        <v>195.99</v>
      </c>
      <c r="F649" s="34">
        <v>8.99</v>
      </c>
      <c r="G649" s="34" t="s">
        <v>14</v>
      </c>
      <c r="H649" s="34" t="s">
        <v>47</v>
      </c>
      <c r="I649" s="34" t="s">
        <v>16</v>
      </c>
      <c r="J649" s="34" t="s">
        <v>111</v>
      </c>
      <c r="K649" s="34" t="s">
        <v>49</v>
      </c>
      <c r="L649" s="34" t="s">
        <v>1319</v>
      </c>
      <c r="M649" s="34">
        <v>0.6</v>
      </c>
      <c r="N649" s="34" t="s">
        <v>8</v>
      </c>
      <c r="O649" s="34" t="s">
        <v>87</v>
      </c>
      <c r="P649" s="34" t="s">
        <v>307</v>
      </c>
      <c r="Q649" s="34" t="s">
        <v>1180</v>
      </c>
      <c r="R649" s="34">
        <v>4210</v>
      </c>
      <c r="S649" s="36">
        <v>42061</v>
      </c>
      <c r="T649" s="36">
        <v>42063</v>
      </c>
      <c r="U649" s="61">
        <v>349.47</v>
      </c>
      <c r="V649" s="34">
        <v>6</v>
      </c>
      <c r="W649" s="34">
        <v>948.97</v>
      </c>
      <c r="X649" s="34">
        <v>91432</v>
      </c>
      <c r="Y649" s="34" t="s">
        <v>3218</v>
      </c>
      <c r="Z649" s="34">
        <v>1359.6475144838423</v>
      </c>
    </row>
    <row r="650" spans="1:26" customFormat="1" x14ac:dyDescent="0.2">
      <c r="A650" s="34">
        <v>3063</v>
      </c>
      <c r="B650" s="34" t="s">
        <v>1367</v>
      </c>
      <c r="C650" s="34" t="s">
        <v>92</v>
      </c>
      <c r="D650" s="34">
        <v>7.0000000000000007E-2</v>
      </c>
      <c r="E650" s="34">
        <v>8.33</v>
      </c>
      <c r="F650" s="34">
        <v>1.99</v>
      </c>
      <c r="G650" s="34" t="s">
        <v>14</v>
      </c>
      <c r="H650" s="34" t="s">
        <v>15</v>
      </c>
      <c r="I650" s="34" t="s">
        <v>16</v>
      </c>
      <c r="J650" s="34" t="s">
        <v>17</v>
      </c>
      <c r="K650" s="34" t="s">
        <v>18</v>
      </c>
      <c r="L650" s="34" t="s">
        <v>1150</v>
      </c>
      <c r="M650" s="34">
        <v>0.52</v>
      </c>
      <c r="N650" s="34" t="s">
        <v>8</v>
      </c>
      <c r="O650" s="34" t="s">
        <v>35</v>
      </c>
      <c r="P650" s="34" t="s">
        <v>42</v>
      </c>
      <c r="Q650" s="34" t="s">
        <v>1368</v>
      </c>
      <c r="R650" s="34">
        <v>98034</v>
      </c>
      <c r="S650" s="36">
        <v>42061</v>
      </c>
      <c r="T650" s="36">
        <v>42063</v>
      </c>
      <c r="U650" s="61">
        <v>11.95</v>
      </c>
      <c r="V650" s="34">
        <v>6</v>
      </c>
      <c r="W650" s="34">
        <v>50.28</v>
      </c>
      <c r="X650" s="34">
        <v>88447</v>
      </c>
      <c r="Y650" s="34" t="s">
        <v>3217</v>
      </c>
      <c r="Z650" s="34">
        <v>100.09324834848698</v>
      </c>
    </row>
    <row r="651" spans="1:26" customFormat="1" x14ac:dyDescent="0.2">
      <c r="A651" s="34">
        <v>3063</v>
      </c>
      <c r="B651" s="34" t="s">
        <v>1367</v>
      </c>
      <c r="C651" s="34" t="s">
        <v>92</v>
      </c>
      <c r="D651" s="34">
        <v>0.03</v>
      </c>
      <c r="E651" s="34">
        <v>499.99</v>
      </c>
      <c r="F651" s="34">
        <v>24.49</v>
      </c>
      <c r="G651" s="34" t="s">
        <v>14</v>
      </c>
      <c r="H651" s="34" t="s">
        <v>15</v>
      </c>
      <c r="I651" s="34" t="s">
        <v>16</v>
      </c>
      <c r="J651" s="34" t="s">
        <v>39</v>
      </c>
      <c r="K651" s="34" t="s">
        <v>40</v>
      </c>
      <c r="L651" s="34" t="s">
        <v>1369</v>
      </c>
      <c r="M651" s="34">
        <v>0.36</v>
      </c>
      <c r="N651" s="34" t="s">
        <v>8</v>
      </c>
      <c r="O651" s="34" t="s">
        <v>35</v>
      </c>
      <c r="P651" s="34" t="s">
        <v>42</v>
      </c>
      <c r="Q651" s="34" t="s">
        <v>1368</v>
      </c>
      <c r="R651" s="34">
        <v>98034</v>
      </c>
      <c r="S651" s="36">
        <v>42061</v>
      </c>
      <c r="T651" s="36">
        <v>42062</v>
      </c>
      <c r="U651" s="61">
        <v>1773.6105</v>
      </c>
      <c r="V651" s="34">
        <v>5</v>
      </c>
      <c r="W651" s="34">
        <v>2570.4499999999998</v>
      </c>
      <c r="X651" s="34">
        <v>88447</v>
      </c>
      <c r="Y651" s="34" t="s">
        <v>3217</v>
      </c>
      <c r="Z651" s="34">
        <v>3959.8654317679316</v>
      </c>
    </row>
    <row r="652" spans="1:26" customFormat="1" x14ac:dyDescent="0.2">
      <c r="A652" s="34">
        <v>1916</v>
      </c>
      <c r="B652" s="34" t="s">
        <v>1370</v>
      </c>
      <c r="C652" s="34" t="s">
        <v>1</v>
      </c>
      <c r="D652" s="34">
        <v>0.03</v>
      </c>
      <c r="E652" s="34">
        <v>11.99</v>
      </c>
      <c r="F652" s="34">
        <v>5.99</v>
      </c>
      <c r="G652" s="34" t="s">
        <v>14</v>
      </c>
      <c r="H652" s="34" t="s">
        <v>47</v>
      </c>
      <c r="I652" s="34" t="s">
        <v>16</v>
      </c>
      <c r="J652" s="34" t="s">
        <v>32</v>
      </c>
      <c r="K652" s="34" t="s">
        <v>120</v>
      </c>
      <c r="L652" s="34" t="s">
        <v>1371</v>
      </c>
      <c r="M652" s="34">
        <v>0.36</v>
      </c>
      <c r="N652" s="34" t="s">
        <v>8</v>
      </c>
      <c r="O652" s="34" t="s">
        <v>9</v>
      </c>
      <c r="P652" s="34" t="s">
        <v>20</v>
      </c>
      <c r="Q652" s="34" t="s">
        <v>1372</v>
      </c>
      <c r="R652" s="34">
        <v>72209</v>
      </c>
      <c r="S652" s="36">
        <v>42062</v>
      </c>
      <c r="T652" s="36">
        <v>42063</v>
      </c>
      <c r="U652" s="61">
        <v>-216.02979999999999</v>
      </c>
      <c r="V652" s="34">
        <v>7</v>
      </c>
      <c r="W652" s="34">
        <v>83.72</v>
      </c>
      <c r="X652" s="34">
        <v>85893</v>
      </c>
      <c r="Y652" s="34" t="s">
        <v>3215</v>
      </c>
      <c r="Z652" s="34">
        <v>218.72797185930361</v>
      </c>
    </row>
    <row r="653" spans="1:26" customFormat="1" x14ac:dyDescent="0.2">
      <c r="A653" s="34">
        <v>1005</v>
      </c>
      <c r="B653" s="34" t="s">
        <v>1373</v>
      </c>
      <c r="C653" s="34" t="s">
        <v>13</v>
      </c>
      <c r="D653" s="34">
        <v>0.02</v>
      </c>
      <c r="E653" s="34">
        <v>40.99</v>
      </c>
      <c r="F653" s="34">
        <v>17.48</v>
      </c>
      <c r="G653" s="34" t="s">
        <v>14</v>
      </c>
      <c r="H653" s="34" t="s">
        <v>3</v>
      </c>
      <c r="I653" s="34" t="s">
        <v>24</v>
      </c>
      <c r="J653" s="34" t="s">
        <v>64</v>
      </c>
      <c r="K653" s="34" t="s">
        <v>49</v>
      </c>
      <c r="L653" s="34" t="s">
        <v>1374</v>
      </c>
      <c r="M653" s="34">
        <v>0.36</v>
      </c>
      <c r="N653" s="34" t="s">
        <v>8</v>
      </c>
      <c r="O653" s="34" t="s">
        <v>28</v>
      </c>
      <c r="P653" s="34" t="s">
        <v>79</v>
      </c>
      <c r="Q653" s="34" t="s">
        <v>1375</v>
      </c>
      <c r="R653" s="34">
        <v>60089</v>
      </c>
      <c r="S653" s="36">
        <v>42062</v>
      </c>
      <c r="T653" s="36">
        <v>42063</v>
      </c>
      <c r="U653" s="61">
        <v>551.09280000000001</v>
      </c>
      <c r="V653" s="34">
        <v>23</v>
      </c>
      <c r="W653" s="34">
        <v>950.43</v>
      </c>
      <c r="X653" s="34">
        <v>90044</v>
      </c>
      <c r="Y653" s="34" t="s">
        <v>3216</v>
      </c>
      <c r="Z653" s="34">
        <v>1087.352405725323</v>
      </c>
    </row>
    <row r="654" spans="1:26" customFormat="1" x14ac:dyDescent="0.2">
      <c r="A654" s="34">
        <v>1044</v>
      </c>
      <c r="B654" s="34" t="s">
        <v>1376</v>
      </c>
      <c r="C654" s="34" t="s">
        <v>13</v>
      </c>
      <c r="D654" s="34">
        <v>0</v>
      </c>
      <c r="E654" s="34">
        <v>6.68</v>
      </c>
      <c r="F654" s="34">
        <v>5.66</v>
      </c>
      <c r="G654" s="34" t="s">
        <v>14</v>
      </c>
      <c r="H654" s="34" t="s">
        <v>47</v>
      </c>
      <c r="I654" s="34" t="s">
        <v>24</v>
      </c>
      <c r="J654" s="34" t="s">
        <v>64</v>
      </c>
      <c r="K654" s="34" t="s">
        <v>49</v>
      </c>
      <c r="L654" s="34" t="s">
        <v>1026</v>
      </c>
      <c r="M654" s="34">
        <v>0.37</v>
      </c>
      <c r="N654" s="34" t="s">
        <v>8</v>
      </c>
      <c r="O654" s="34" t="s">
        <v>35</v>
      </c>
      <c r="P654" s="34" t="s">
        <v>66</v>
      </c>
      <c r="Q654" s="34" t="s">
        <v>76</v>
      </c>
      <c r="R654" s="34">
        <v>90004</v>
      </c>
      <c r="S654" s="36">
        <v>42062</v>
      </c>
      <c r="T654" s="36">
        <v>42063</v>
      </c>
      <c r="U654" s="61">
        <v>-76.94</v>
      </c>
      <c r="V654" s="34">
        <v>90</v>
      </c>
      <c r="W654" s="34">
        <v>617.4</v>
      </c>
      <c r="X654" s="34">
        <v>47813</v>
      </c>
      <c r="Y654" s="34" t="s">
        <v>3217</v>
      </c>
      <c r="Z654" s="34">
        <v>71.038680332503958</v>
      </c>
    </row>
    <row r="655" spans="1:26" customFormat="1" x14ac:dyDescent="0.2">
      <c r="A655" s="34">
        <v>1047</v>
      </c>
      <c r="B655" s="34" t="s">
        <v>1377</v>
      </c>
      <c r="C655" s="34" t="s">
        <v>13</v>
      </c>
      <c r="D655" s="34">
        <v>0</v>
      </c>
      <c r="E655" s="34">
        <v>6.68</v>
      </c>
      <c r="F655" s="34">
        <v>5.66</v>
      </c>
      <c r="G655" s="34" t="s">
        <v>14</v>
      </c>
      <c r="H655" s="34" t="s">
        <v>47</v>
      </c>
      <c r="I655" s="34" t="s">
        <v>24</v>
      </c>
      <c r="J655" s="34" t="s">
        <v>64</v>
      </c>
      <c r="K655" s="34" t="s">
        <v>49</v>
      </c>
      <c r="L655" s="34" t="s">
        <v>1026</v>
      </c>
      <c r="M655" s="34">
        <v>0.37</v>
      </c>
      <c r="N655" s="34" t="s">
        <v>8</v>
      </c>
      <c r="O655" s="34" t="s">
        <v>87</v>
      </c>
      <c r="P655" s="34" t="s">
        <v>379</v>
      </c>
      <c r="Q655" s="34" t="s">
        <v>764</v>
      </c>
      <c r="R655" s="34">
        <v>2109</v>
      </c>
      <c r="S655" s="36">
        <v>42062</v>
      </c>
      <c r="T655" s="36">
        <v>42063</v>
      </c>
      <c r="U655" s="61">
        <v>-40.008800000000001</v>
      </c>
      <c r="V655" s="34">
        <v>23</v>
      </c>
      <c r="W655" s="34">
        <v>157.78</v>
      </c>
      <c r="X655" s="34">
        <v>89389</v>
      </c>
      <c r="Y655" s="34" t="s">
        <v>3218</v>
      </c>
      <c r="Z655" s="34">
        <v>108.85717909095149</v>
      </c>
    </row>
    <row r="656" spans="1:26" customFormat="1" x14ac:dyDescent="0.2">
      <c r="A656" s="34">
        <v>751</v>
      </c>
      <c r="B656" s="34" t="s">
        <v>1378</v>
      </c>
      <c r="C656" s="34" t="s">
        <v>23</v>
      </c>
      <c r="D656" s="34">
        <v>0.06</v>
      </c>
      <c r="E656" s="34">
        <v>130.97999999999999</v>
      </c>
      <c r="F656" s="34">
        <v>54.74</v>
      </c>
      <c r="G656" s="34" t="s">
        <v>2</v>
      </c>
      <c r="H656" s="34" t="s">
        <v>70</v>
      </c>
      <c r="I656" s="34" t="s">
        <v>4</v>
      </c>
      <c r="J656" s="34" t="s">
        <v>93</v>
      </c>
      <c r="K656" s="34" t="s">
        <v>6</v>
      </c>
      <c r="L656" s="34" t="s">
        <v>1379</v>
      </c>
      <c r="M656" s="34">
        <v>0.69</v>
      </c>
      <c r="N656" s="34" t="s">
        <v>8</v>
      </c>
      <c r="O656" s="34" t="s">
        <v>9</v>
      </c>
      <c r="P656" s="34" t="s">
        <v>364</v>
      </c>
      <c r="Q656" s="34" t="s">
        <v>1380</v>
      </c>
      <c r="R656" s="34">
        <v>40324</v>
      </c>
      <c r="S656" s="36">
        <v>42062</v>
      </c>
      <c r="T656" s="36">
        <v>42069</v>
      </c>
      <c r="U656" s="61">
        <v>14.76</v>
      </c>
      <c r="V656" s="34">
        <v>3</v>
      </c>
      <c r="W656" s="34">
        <v>411.64</v>
      </c>
      <c r="X656" s="34">
        <v>91201</v>
      </c>
      <c r="Y656" s="34" t="s">
        <v>3215</v>
      </c>
      <c r="Z656" s="34">
        <v>2385.5131807065227</v>
      </c>
    </row>
    <row r="657" spans="1:26" customFormat="1" x14ac:dyDescent="0.2">
      <c r="A657" s="34">
        <v>1754</v>
      </c>
      <c r="B657" s="34" t="s">
        <v>1381</v>
      </c>
      <c r="C657" s="34" t="s">
        <v>23</v>
      </c>
      <c r="D657" s="34">
        <v>0.04</v>
      </c>
      <c r="E657" s="34">
        <v>8.5</v>
      </c>
      <c r="F657" s="34">
        <v>1.99</v>
      </c>
      <c r="G657" s="34" t="s">
        <v>14</v>
      </c>
      <c r="H657" s="34" t="s">
        <v>15</v>
      </c>
      <c r="I657" s="34" t="s">
        <v>16</v>
      </c>
      <c r="J657" s="34" t="s">
        <v>17</v>
      </c>
      <c r="K657" s="34" t="s">
        <v>18</v>
      </c>
      <c r="L657" s="34" t="s">
        <v>1382</v>
      </c>
      <c r="M657" s="34">
        <v>0.49</v>
      </c>
      <c r="N657" s="34" t="s">
        <v>8</v>
      </c>
      <c r="O657" s="34" t="s">
        <v>35</v>
      </c>
      <c r="P657" s="34" t="s">
        <v>66</v>
      </c>
      <c r="Q657" s="34" t="s">
        <v>1383</v>
      </c>
      <c r="R657" s="34">
        <v>90503</v>
      </c>
      <c r="S657" s="36">
        <v>42062</v>
      </c>
      <c r="T657" s="36">
        <v>42063</v>
      </c>
      <c r="U657" s="61">
        <v>43.275199999999998</v>
      </c>
      <c r="V657" s="34">
        <v>14</v>
      </c>
      <c r="W657" s="34">
        <v>118.57</v>
      </c>
      <c r="X657" s="34">
        <v>90178</v>
      </c>
      <c r="Y657" s="34" t="s">
        <v>3217</v>
      </c>
      <c r="Z657" s="34">
        <v>194.59855590817384</v>
      </c>
    </row>
    <row r="658" spans="1:26" customFormat="1" x14ac:dyDescent="0.2">
      <c r="A658" s="34">
        <v>1754</v>
      </c>
      <c r="B658" s="34" t="s">
        <v>1381</v>
      </c>
      <c r="C658" s="34" t="s">
        <v>23</v>
      </c>
      <c r="D658" s="34">
        <v>0.1</v>
      </c>
      <c r="E658" s="34">
        <v>15.99</v>
      </c>
      <c r="F658" s="34">
        <v>9.4</v>
      </c>
      <c r="G658" s="34" t="s">
        <v>14</v>
      </c>
      <c r="H658" s="34" t="s">
        <v>15</v>
      </c>
      <c r="I658" s="34" t="s">
        <v>16</v>
      </c>
      <c r="J658" s="34" t="s">
        <v>32</v>
      </c>
      <c r="K658" s="34" t="s">
        <v>49</v>
      </c>
      <c r="L658" s="34" t="s">
        <v>604</v>
      </c>
      <c r="M658" s="34">
        <v>0.49</v>
      </c>
      <c r="N658" s="34" t="s">
        <v>8</v>
      </c>
      <c r="O658" s="34" t="s">
        <v>35</v>
      </c>
      <c r="P658" s="34" t="s">
        <v>66</v>
      </c>
      <c r="Q658" s="34" t="s">
        <v>1383</v>
      </c>
      <c r="R658" s="34">
        <v>90503</v>
      </c>
      <c r="S658" s="36">
        <v>42062</v>
      </c>
      <c r="T658" s="36">
        <v>42062</v>
      </c>
      <c r="U658" s="61">
        <v>-36.214619999999996</v>
      </c>
      <c r="V658" s="34">
        <v>5</v>
      </c>
      <c r="W658" s="34">
        <v>79.47</v>
      </c>
      <c r="X658" s="34">
        <v>90178</v>
      </c>
      <c r="Y658" s="34" t="s">
        <v>3217</v>
      </c>
      <c r="Z658" s="34">
        <v>301.82363338042609</v>
      </c>
    </row>
    <row r="659" spans="1:26" customFormat="1" x14ac:dyDescent="0.2">
      <c r="A659" s="34">
        <v>1754</v>
      </c>
      <c r="B659" s="34" t="s">
        <v>1381</v>
      </c>
      <c r="C659" s="34" t="s">
        <v>23</v>
      </c>
      <c r="D659" s="34">
        <v>0.09</v>
      </c>
      <c r="E659" s="34">
        <v>95.99</v>
      </c>
      <c r="F659" s="34">
        <v>8.99</v>
      </c>
      <c r="G659" s="34" t="s">
        <v>14</v>
      </c>
      <c r="H659" s="34" t="s">
        <v>15</v>
      </c>
      <c r="I659" s="34" t="s">
        <v>16</v>
      </c>
      <c r="J659" s="34" t="s">
        <v>111</v>
      </c>
      <c r="K659" s="34" t="s">
        <v>49</v>
      </c>
      <c r="L659" s="34" t="s">
        <v>1384</v>
      </c>
      <c r="M659" s="34">
        <v>0.56999999999999995</v>
      </c>
      <c r="N659" s="34" t="s">
        <v>8</v>
      </c>
      <c r="O659" s="34" t="s">
        <v>35</v>
      </c>
      <c r="P659" s="34" t="s">
        <v>66</v>
      </c>
      <c r="Q659" s="34" t="s">
        <v>1383</v>
      </c>
      <c r="R659" s="34">
        <v>90503</v>
      </c>
      <c r="S659" s="36">
        <v>42062</v>
      </c>
      <c r="T659" s="36">
        <v>42066</v>
      </c>
      <c r="U659" s="61">
        <v>7.0329600000000001</v>
      </c>
      <c r="V659" s="34">
        <v>8</v>
      </c>
      <c r="W659" s="34">
        <v>627.28</v>
      </c>
      <c r="X659" s="34">
        <v>90178</v>
      </c>
      <c r="Y659" s="34" t="s">
        <v>3217</v>
      </c>
      <c r="Z659" s="34">
        <v>658.53528237382875</v>
      </c>
    </row>
    <row r="660" spans="1:26" customFormat="1" x14ac:dyDescent="0.2">
      <c r="A660" s="34">
        <v>2466</v>
      </c>
      <c r="B660" s="34" t="s">
        <v>1385</v>
      </c>
      <c r="C660" s="34" t="s">
        <v>92</v>
      </c>
      <c r="D660" s="34">
        <v>0.04</v>
      </c>
      <c r="E660" s="34">
        <v>2.08</v>
      </c>
      <c r="F660" s="34">
        <v>1.49</v>
      </c>
      <c r="G660" s="34" t="s">
        <v>14</v>
      </c>
      <c r="H660" s="34" t="s">
        <v>70</v>
      </c>
      <c r="I660" s="34" t="s">
        <v>24</v>
      </c>
      <c r="J660" s="34" t="s">
        <v>48</v>
      </c>
      <c r="K660" s="34" t="s">
        <v>49</v>
      </c>
      <c r="L660" s="34" t="s">
        <v>1386</v>
      </c>
      <c r="M660" s="34">
        <v>0.36</v>
      </c>
      <c r="N660" s="34" t="s">
        <v>8</v>
      </c>
      <c r="O660" s="34" t="s">
        <v>28</v>
      </c>
      <c r="P660" s="34" t="s">
        <v>265</v>
      </c>
      <c r="Q660" s="34" t="s">
        <v>1387</v>
      </c>
      <c r="R660" s="34">
        <v>49783</v>
      </c>
      <c r="S660" s="36">
        <v>42062</v>
      </c>
      <c r="T660" s="36">
        <v>42063</v>
      </c>
      <c r="U660" s="61">
        <v>-3.71956</v>
      </c>
      <c r="V660" s="34">
        <v>7</v>
      </c>
      <c r="W660" s="34">
        <v>14.77</v>
      </c>
      <c r="X660" s="34">
        <v>88136</v>
      </c>
      <c r="Y660" s="34" t="s">
        <v>3216</v>
      </c>
      <c r="Z660" s="34">
        <v>-33.583314619408313</v>
      </c>
    </row>
    <row r="661" spans="1:26" customFormat="1" x14ac:dyDescent="0.2">
      <c r="A661" s="34">
        <v>2466</v>
      </c>
      <c r="B661" s="34" t="s">
        <v>1385</v>
      </c>
      <c r="C661" s="34" t="s">
        <v>92</v>
      </c>
      <c r="D661" s="34">
        <v>0.02</v>
      </c>
      <c r="E661" s="34">
        <v>53.98</v>
      </c>
      <c r="F661" s="34">
        <v>5.5</v>
      </c>
      <c r="G661" s="34" t="s">
        <v>63</v>
      </c>
      <c r="H661" s="34" t="s">
        <v>70</v>
      </c>
      <c r="I661" s="34" t="s">
        <v>16</v>
      </c>
      <c r="J661" s="34" t="s">
        <v>17</v>
      </c>
      <c r="K661" s="34" t="s">
        <v>49</v>
      </c>
      <c r="L661" s="34" t="s">
        <v>1388</v>
      </c>
      <c r="M661" s="34">
        <v>0.62</v>
      </c>
      <c r="N661" s="34" t="s">
        <v>8</v>
      </c>
      <c r="O661" s="34" t="s">
        <v>28</v>
      </c>
      <c r="P661" s="34" t="s">
        <v>265</v>
      </c>
      <c r="Q661" s="34" t="s">
        <v>1387</v>
      </c>
      <c r="R661" s="34">
        <v>49783</v>
      </c>
      <c r="S661" s="36">
        <v>42062</v>
      </c>
      <c r="T661" s="36">
        <v>42063</v>
      </c>
      <c r="U661" s="61">
        <v>101.97199999999999</v>
      </c>
      <c r="V661" s="34">
        <v>8</v>
      </c>
      <c r="W661" s="34">
        <v>438.33</v>
      </c>
      <c r="X661" s="34">
        <v>88136</v>
      </c>
      <c r="Y661" s="34" t="s">
        <v>3216</v>
      </c>
      <c r="Z661" s="34">
        <v>495.20184586248342</v>
      </c>
    </row>
    <row r="662" spans="1:26" customFormat="1" x14ac:dyDescent="0.2">
      <c r="A662" s="34">
        <v>2466</v>
      </c>
      <c r="B662" s="34" t="s">
        <v>1385</v>
      </c>
      <c r="C662" s="34" t="s">
        <v>92</v>
      </c>
      <c r="D662" s="34">
        <v>0.05</v>
      </c>
      <c r="E662" s="34">
        <v>4.9800000000000004</v>
      </c>
      <c r="F662" s="34">
        <v>5.0199999999999996</v>
      </c>
      <c r="G662" s="34" t="s">
        <v>14</v>
      </c>
      <c r="H662" s="34" t="s">
        <v>70</v>
      </c>
      <c r="I662" s="34" t="s">
        <v>24</v>
      </c>
      <c r="J662" s="34" t="s">
        <v>64</v>
      </c>
      <c r="K662" s="34" t="s">
        <v>49</v>
      </c>
      <c r="L662" s="34" t="s">
        <v>1389</v>
      </c>
      <c r="M662" s="34">
        <v>0.38</v>
      </c>
      <c r="N662" s="34" t="s">
        <v>8</v>
      </c>
      <c r="O662" s="34" t="s">
        <v>28</v>
      </c>
      <c r="P662" s="34" t="s">
        <v>265</v>
      </c>
      <c r="Q662" s="34" t="s">
        <v>1387</v>
      </c>
      <c r="R662" s="34">
        <v>49783</v>
      </c>
      <c r="S662" s="36">
        <v>42062</v>
      </c>
      <c r="T662" s="36">
        <v>42062</v>
      </c>
      <c r="U662" s="61">
        <v>-16.634799999999998</v>
      </c>
      <c r="V662" s="34">
        <v>7</v>
      </c>
      <c r="W662" s="34">
        <v>38.11</v>
      </c>
      <c r="X662" s="34">
        <v>88136</v>
      </c>
      <c r="Y662" s="34" t="s">
        <v>3216</v>
      </c>
      <c r="Z662" s="34">
        <v>69.85953298756408</v>
      </c>
    </row>
    <row r="663" spans="1:26" customFormat="1" x14ac:dyDescent="0.2">
      <c r="A663" s="34">
        <v>972</v>
      </c>
      <c r="B663" s="34" t="s">
        <v>1390</v>
      </c>
      <c r="C663" s="34" t="s">
        <v>23</v>
      </c>
      <c r="D663" s="34">
        <v>0.03</v>
      </c>
      <c r="E663" s="34">
        <v>284.98</v>
      </c>
      <c r="F663" s="34">
        <v>69.55</v>
      </c>
      <c r="G663" s="34" t="s">
        <v>2</v>
      </c>
      <c r="H663" s="34" t="s">
        <v>70</v>
      </c>
      <c r="I663" s="34" t="s">
        <v>4</v>
      </c>
      <c r="J663" s="34" t="s">
        <v>85</v>
      </c>
      <c r="K663" s="34" t="s">
        <v>33</v>
      </c>
      <c r="L663" s="34" t="s">
        <v>1391</v>
      </c>
      <c r="M663" s="34">
        <v>0.6</v>
      </c>
      <c r="N663" s="34" t="s">
        <v>8</v>
      </c>
      <c r="O663" s="34" t="s">
        <v>35</v>
      </c>
      <c r="P663" s="34" t="s">
        <v>66</v>
      </c>
      <c r="Q663" s="34" t="s">
        <v>1392</v>
      </c>
      <c r="R663" s="34">
        <v>92503</v>
      </c>
      <c r="S663" s="36">
        <v>42063</v>
      </c>
      <c r="T663" s="36">
        <v>42068</v>
      </c>
      <c r="U663" s="61">
        <v>-116.584</v>
      </c>
      <c r="V663" s="34">
        <v>2</v>
      </c>
      <c r="W663" s="34">
        <v>619.38</v>
      </c>
      <c r="X663" s="34">
        <v>87259</v>
      </c>
      <c r="Y663" s="34" t="s">
        <v>3217</v>
      </c>
      <c r="Z663" s="34">
        <v>3087.8799085563383</v>
      </c>
    </row>
    <row r="664" spans="1:26" customFormat="1" x14ac:dyDescent="0.2">
      <c r="A664" s="34">
        <v>972</v>
      </c>
      <c r="B664" s="34" t="s">
        <v>1390</v>
      </c>
      <c r="C664" s="34" t="s">
        <v>23</v>
      </c>
      <c r="D664" s="34">
        <v>0</v>
      </c>
      <c r="E664" s="34">
        <v>12.99</v>
      </c>
      <c r="F664" s="34">
        <v>14.37</v>
      </c>
      <c r="G664" s="34" t="s">
        <v>14</v>
      </c>
      <c r="H664" s="34" t="s">
        <v>70</v>
      </c>
      <c r="I664" s="34" t="s">
        <v>4</v>
      </c>
      <c r="J664" s="34" t="s">
        <v>102</v>
      </c>
      <c r="K664" s="34" t="s">
        <v>40</v>
      </c>
      <c r="L664" s="34" t="s">
        <v>382</v>
      </c>
      <c r="M664" s="34">
        <v>0.73</v>
      </c>
      <c r="N664" s="34" t="s">
        <v>8</v>
      </c>
      <c r="O664" s="34" t="s">
        <v>35</v>
      </c>
      <c r="P664" s="34" t="s">
        <v>66</v>
      </c>
      <c r="Q664" s="34" t="s">
        <v>1392</v>
      </c>
      <c r="R664" s="34">
        <v>92503</v>
      </c>
      <c r="S664" s="36">
        <v>42063</v>
      </c>
      <c r="T664" s="36">
        <v>42063</v>
      </c>
      <c r="U664" s="61">
        <v>12.896100000000001</v>
      </c>
      <c r="V664" s="34">
        <v>1</v>
      </c>
      <c r="W664" s="34">
        <v>18.690000000000001</v>
      </c>
      <c r="X664" s="34">
        <v>87259</v>
      </c>
      <c r="Y664" s="34" t="s">
        <v>3217</v>
      </c>
      <c r="Z664" s="34">
        <v>774.58605093743222</v>
      </c>
    </row>
    <row r="665" spans="1:26" customFormat="1" x14ac:dyDescent="0.2">
      <c r="A665" s="34">
        <v>2220</v>
      </c>
      <c r="B665" s="34" t="s">
        <v>1393</v>
      </c>
      <c r="C665" s="34" t="s">
        <v>23</v>
      </c>
      <c r="D665" s="34">
        <v>0.09</v>
      </c>
      <c r="E665" s="34">
        <v>14.2</v>
      </c>
      <c r="F665" s="34">
        <v>5.3</v>
      </c>
      <c r="G665" s="34" t="s">
        <v>14</v>
      </c>
      <c r="H665" s="34" t="s">
        <v>15</v>
      </c>
      <c r="I665" s="34" t="s">
        <v>4</v>
      </c>
      <c r="J665" s="34" t="s">
        <v>102</v>
      </c>
      <c r="K665" s="34" t="s">
        <v>26</v>
      </c>
      <c r="L665" s="34" t="s">
        <v>264</v>
      </c>
      <c r="M665" s="34">
        <v>0.46</v>
      </c>
      <c r="N665" s="34" t="s">
        <v>8</v>
      </c>
      <c r="O665" s="34" t="s">
        <v>9</v>
      </c>
      <c r="P665" s="34" t="s">
        <v>99</v>
      </c>
      <c r="Q665" s="34" t="s">
        <v>1394</v>
      </c>
      <c r="R665" s="34">
        <v>34787</v>
      </c>
      <c r="S665" s="36">
        <v>42063</v>
      </c>
      <c r="T665" s="36">
        <v>42064</v>
      </c>
      <c r="U665" s="61">
        <v>-324.73</v>
      </c>
      <c r="V665" s="34">
        <v>4</v>
      </c>
      <c r="W665" s="34">
        <v>55.08</v>
      </c>
      <c r="X665" s="34">
        <v>91036</v>
      </c>
      <c r="Y665" s="34" t="s">
        <v>3215</v>
      </c>
      <c r="Z665" s="34">
        <v>-130.88036304317964</v>
      </c>
    </row>
    <row r="666" spans="1:26" customFormat="1" x14ac:dyDescent="0.2">
      <c r="A666" s="34">
        <v>3075</v>
      </c>
      <c r="B666" s="34" t="s">
        <v>1395</v>
      </c>
      <c r="C666" s="34" t="s">
        <v>23</v>
      </c>
      <c r="D666" s="34">
        <v>0.06</v>
      </c>
      <c r="E666" s="34">
        <v>19.23</v>
      </c>
      <c r="F666" s="34">
        <v>6.15</v>
      </c>
      <c r="G666" s="34" t="s">
        <v>14</v>
      </c>
      <c r="H666" s="34" t="s">
        <v>70</v>
      </c>
      <c r="I666" s="34" t="s">
        <v>4</v>
      </c>
      <c r="J666" s="34" t="s">
        <v>102</v>
      </c>
      <c r="K666" s="34" t="s">
        <v>18</v>
      </c>
      <c r="L666" s="34" t="s">
        <v>1253</v>
      </c>
      <c r="M666" s="34">
        <v>0.44</v>
      </c>
      <c r="N666" s="34" t="s">
        <v>8</v>
      </c>
      <c r="O666" s="34" t="s">
        <v>35</v>
      </c>
      <c r="P666" s="34" t="s">
        <v>66</v>
      </c>
      <c r="Q666" s="34" t="s">
        <v>76</v>
      </c>
      <c r="R666" s="34">
        <v>90061</v>
      </c>
      <c r="S666" s="36">
        <v>42063</v>
      </c>
      <c r="T666" s="36">
        <v>42063</v>
      </c>
      <c r="U666" s="61">
        <v>-25.38</v>
      </c>
      <c r="V666" s="34">
        <v>4</v>
      </c>
      <c r="W666" s="34">
        <v>84.6</v>
      </c>
      <c r="X666" s="34">
        <v>14756</v>
      </c>
      <c r="Y666" s="34" t="s">
        <v>3217</v>
      </c>
      <c r="Z666" s="34">
        <v>247.05228408325544</v>
      </c>
    </row>
    <row r="667" spans="1:26" customFormat="1" x14ac:dyDescent="0.2">
      <c r="A667" s="34">
        <v>3098</v>
      </c>
      <c r="B667" s="34" t="s">
        <v>1396</v>
      </c>
      <c r="C667" s="34" t="s">
        <v>23</v>
      </c>
      <c r="D667" s="34">
        <v>0.06</v>
      </c>
      <c r="E667" s="34">
        <v>2.89</v>
      </c>
      <c r="F667" s="34">
        <v>0.5</v>
      </c>
      <c r="G667" s="34" t="s">
        <v>14</v>
      </c>
      <c r="H667" s="34" t="s">
        <v>15</v>
      </c>
      <c r="I667" s="34" t="s">
        <v>24</v>
      </c>
      <c r="J667" s="34" t="s">
        <v>128</v>
      </c>
      <c r="K667" s="34" t="s">
        <v>49</v>
      </c>
      <c r="L667" s="34" t="s">
        <v>705</v>
      </c>
      <c r="M667" s="34">
        <v>0.38</v>
      </c>
      <c r="N667" s="34" t="s">
        <v>8</v>
      </c>
      <c r="O667" s="34" t="s">
        <v>87</v>
      </c>
      <c r="P667" s="34" t="s">
        <v>88</v>
      </c>
      <c r="Q667" s="34" t="s">
        <v>1397</v>
      </c>
      <c r="R667" s="34">
        <v>11967</v>
      </c>
      <c r="S667" s="36">
        <v>42063</v>
      </c>
      <c r="T667" s="36">
        <v>42063</v>
      </c>
      <c r="U667" s="61">
        <v>9.6117000000000008</v>
      </c>
      <c r="V667" s="34">
        <v>5</v>
      </c>
      <c r="W667" s="34">
        <v>13.93</v>
      </c>
      <c r="X667" s="34">
        <v>89316</v>
      </c>
      <c r="Y667" s="34" t="s">
        <v>3218</v>
      </c>
      <c r="Z667" s="34">
        <v>-3.2804764920187566</v>
      </c>
    </row>
    <row r="668" spans="1:26" customFormat="1" x14ac:dyDescent="0.2">
      <c r="A668" s="34">
        <v>3355</v>
      </c>
      <c r="B668" s="34" t="s">
        <v>1398</v>
      </c>
      <c r="C668" s="34" t="s">
        <v>23</v>
      </c>
      <c r="D668" s="34">
        <v>0.1</v>
      </c>
      <c r="E668" s="34">
        <v>120.98</v>
      </c>
      <c r="F668" s="34">
        <v>9.07</v>
      </c>
      <c r="G668" s="34" t="s">
        <v>14</v>
      </c>
      <c r="H668" s="34" t="s">
        <v>70</v>
      </c>
      <c r="I668" s="34" t="s">
        <v>24</v>
      </c>
      <c r="J668" s="34" t="s">
        <v>48</v>
      </c>
      <c r="K668" s="34" t="s">
        <v>49</v>
      </c>
      <c r="L668" s="34" t="s">
        <v>1399</v>
      </c>
      <c r="M668" s="34">
        <v>0.35</v>
      </c>
      <c r="N668" s="34" t="s">
        <v>8</v>
      </c>
      <c r="O668" s="34" t="s">
        <v>35</v>
      </c>
      <c r="P668" s="34" t="s">
        <v>66</v>
      </c>
      <c r="Q668" s="34" t="s">
        <v>1400</v>
      </c>
      <c r="R668" s="34">
        <v>93010</v>
      </c>
      <c r="S668" s="36">
        <v>42063</v>
      </c>
      <c r="T668" s="36">
        <v>42072</v>
      </c>
      <c r="U668" s="61">
        <v>379.3965</v>
      </c>
      <c r="V668" s="34">
        <v>5</v>
      </c>
      <c r="W668" s="34">
        <v>549.85</v>
      </c>
      <c r="X668" s="34">
        <v>88587</v>
      </c>
      <c r="Y668" s="34" t="s">
        <v>3217</v>
      </c>
      <c r="Z668" s="34">
        <v>959.82123263888673</v>
      </c>
    </row>
    <row r="669" spans="1:26" customFormat="1" x14ac:dyDescent="0.2">
      <c r="A669" s="34">
        <v>3355</v>
      </c>
      <c r="B669" s="34" t="s">
        <v>1398</v>
      </c>
      <c r="C669" s="34" t="s">
        <v>23</v>
      </c>
      <c r="D669" s="34">
        <v>0.08</v>
      </c>
      <c r="E669" s="34">
        <v>8.32</v>
      </c>
      <c r="F669" s="34">
        <v>2.38</v>
      </c>
      <c r="G669" s="34" t="s">
        <v>63</v>
      </c>
      <c r="H669" s="34" t="s">
        <v>70</v>
      </c>
      <c r="I669" s="34" t="s">
        <v>16</v>
      </c>
      <c r="J669" s="34" t="s">
        <v>17</v>
      </c>
      <c r="K669" s="34" t="s">
        <v>18</v>
      </c>
      <c r="L669" s="34" t="s">
        <v>1401</v>
      </c>
      <c r="M669" s="34">
        <v>0.74</v>
      </c>
      <c r="N669" s="34" t="s">
        <v>8</v>
      </c>
      <c r="O669" s="34" t="s">
        <v>35</v>
      </c>
      <c r="P669" s="34" t="s">
        <v>66</v>
      </c>
      <c r="Q669" s="34" t="s">
        <v>1400</v>
      </c>
      <c r="R669" s="34">
        <v>93010</v>
      </c>
      <c r="S669" s="36">
        <v>42063</v>
      </c>
      <c r="T669" s="36">
        <v>42067</v>
      </c>
      <c r="U669" s="61">
        <v>-41.83</v>
      </c>
      <c r="V669" s="34">
        <v>6</v>
      </c>
      <c r="W669" s="34">
        <v>48.99</v>
      </c>
      <c r="X669" s="34">
        <v>88587</v>
      </c>
      <c r="Y669" s="34" t="s">
        <v>3217</v>
      </c>
      <c r="Z669" s="34">
        <v>245.7462795177602</v>
      </c>
    </row>
    <row r="670" spans="1:26" customFormat="1" x14ac:dyDescent="0.2">
      <c r="A670" s="34">
        <v>3355</v>
      </c>
      <c r="B670" s="34" t="s">
        <v>1398</v>
      </c>
      <c r="C670" s="34" t="s">
        <v>23</v>
      </c>
      <c r="D670" s="34">
        <v>0.1</v>
      </c>
      <c r="E670" s="34">
        <v>125.99</v>
      </c>
      <c r="F670" s="34">
        <v>4.2</v>
      </c>
      <c r="G670" s="34" t="s">
        <v>14</v>
      </c>
      <c r="H670" s="34" t="s">
        <v>70</v>
      </c>
      <c r="I670" s="34" t="s">
        <v>16</v>
      </c>
      <c r="J670" s="34" t="s">
        <v>111</v>
      </c>
      <c r="K670" s="34" t="s">
        <v>49</v>
      </c>
      <c r="L670" s="34" t="s">
        <v>1402</v>
      </c>
      <c r="M670" s="34">
        <v>0.59</v>
      </c>
      <c r="N670" s="34" t="s">
        <v>8</v>
      </c>
      <c r="O670" s="34" t="s">
        <v>35</v>
      </c>
      <c r="P670" s="34" t="s">
        <v>66</v>
      </c>
      <c r="Q670" s="34" t="s">
        <v>1400</v>
      </c>
      <c r="R670" s="34">
        <v>93010</v>
      </c>
      <c r="S670" s="36">
        <v>42063</v>
      </c>
      <c r="T670" s="36">
        <v>42063</v>
      </c>
      <c r="U670" s="61">
        <v>372.40199999999999</v>
      </c>
      <c r="V670" s="34">
        <v>7</v>
      </c>
      <c r="W670" s="34">
        <v>681.42</v>
      </c>
      <c r="X670" s="34">
        <v>88587</v>
      </c>
      <c r="Y670" s="34" t="s">
        <v>3217</v>
      </c>
      <c r="Z670" s="34">
        <v>1033.2364113371673</v>
      </c>
    </row>
    <row r="671" spans="1:26" customFormat="1" x14ac:dyDescent="0.2">
      <c r="A671" s="34">
        <v>2587</v>
      </c>
      <c r="B671" s="34" t="s">
        <v>1403</v>
      </c>
      <c r="C671" s="34" t="s">
        <v>92</v>
      </c>
      <c r="D671" s="34">
        <v>0.01</v>
      </c>
      <c r="E671" s="34">
        <v>6.48</v>
      </c>
      <c r="F671" s="34">
        <v>6.57</v>
      </c>
      <c r="G671" s="34" t="s">
        <v>63</v>
      </c>
      <c r="H671" s="34" t="s">
        <v>47</v>
      </c>
      <c r="I671" s="34" t="s">
        <v>24</v>
      </c>
      <c r="J671" s="34" t="s">
        <v>64</v>
      </c>
      <c r="K671" s="34" t="s">
        <v>49</v>
      </c>
      <c r="L671" s="34" t="s">
        <v>1404</v>
      </c>
      <c r="M671" s="34">
        <v>0.37</v>
      </c>
      <c r="N671" s="34" t="s">
        <v>8</v>
      </c>
      <c r="O671" s="34" t="s">
        <v>28</v>
      </c>
      <c r="P671" s="34" t="s">
        <v>333</v>
      </c>
      <c r="Q671" s="34" t="s">
        <v>1405</v>
      </c>
      <c r="R671" s="34">
        <v>54220</v>
      </c>
      <c r="S671" s="36">
        <v>42063</v>
      </c>
      <c r="T671" s="36">
        <v>42063</v>
      </c>
      <c r="U671" s="61">
        <v>-46.5244</v>
      </c>
      <c r="V671" s="34">
        <v>18</v>
      </c>
      <c r="W671" s="34">
        <v>127.83</v>
      </c>
      <c r="X671" s="34">
        <v>91166</v>
      </c>
      <c r="Y671" s="34" t="s">
        <v>3216</v>
      </c>
      <c r="Z671" s="34">
        <v>53.137510944417016</v>
      </c>
    </row>
    <row r="672" spans="1:26" customFormat="1" x14ac:dyDescent="0.2">
      <c r="A672" s="34">
        <v>2861</v>
      </c>
      <c r="B672" s="34" t="s">
        <v>1406</v>
      </c>
      <c r="C672" s="34" t="s">
        <v>92</v>
      </c>
      <c r="D672" s="34">
        <v>0.05</v>
      </c>
      <c r="E672" s="34">
        <v>20.99</v>
      </c>
      <c r="F672" s="34">
        <v>4.8099999999999996</v>
      </c>
      <c r="G672" s="34" t="s">
        <v>14</v>
      </c>
      <c r="H672" s="34" t="s">
        <v>70</v>
      </c>
      <c r="I672" s="34" t="s">
        <v>16</v>
      </c>
      <c r="J672" s="34" t="s">
        <v>111</v>
      </c>
      <c r="K672" s="34" t="s">
        <v>120</v>
      </c>
      <c r="L672" s="34" t="s">
        <v>1407</v>
      </c>
      <c r="M672" s="34">
        <v>0.57999999999999996</v>
      </c>
      <c r="N672" s="34" t="s">
        <v>8</v>
      </c>
      <c r="O672" s="34" t="s">
        <v>28</v>
      </c>
      <c r="P672" s="34" t="s">
        <v>513</v>
      </c>
      <c r="Q672" s="34" t="s">
        <v>1186</v>
      </c>
      <c r="R672" s="34">
        <v>67601</v>
      </c>
      <c r="S672" s="36">
        <v>42063</v>
      </c>
      <c r="T672" s="36">
        <v>42063</v>
      </c>
      <c r="U672" s="61">
        <v>4.9017600000000003</v>
      </c>
      <c r="V672" s="34">
        <v>11</v>
      </c>
      <c r="W672" s="34">
        <v>199.43</v>
      </c>
      <c r="X672" s="34">
        <v>88280</v>
      </c>
      <c r="Y672" s="34" t="s">
        <v>3216</v>
      </c>
      <c r="Z672" s="34">
        <v>302.50817610848571</v>
      </c>
    </row>
    <row r="673" spans="1:26" customFormat="1" x14ac:dyDescent="0.2">
      <c r="A673" s="34">
        <v>2923</v>
      </c>
      <c r="B673" s="34" t="s">
        <v>1408</v>
      </c>
      <c r="C673" s="34" t="s">
        <v>92</v>
      </c>
      <c r="D673" s="34">
        <v>0</v>
      </c>
      <c r="E673" s="34">
        <v>6.37</v>
      </c>
      <c r="F673" s="34">
        <v>5.19</v>
      </c>
      <c r="G673" s="34" t="s">
        <v>14</v>
      </c>
      <c r="H673" s="34" t="s">
        <v>15</v>
      </c>
      <c r="I673" s="34" t="s">
        <v>24</v>
      </c>
      <c r="J673" s="34" t="s">
        <v>48</v>
      </c>
      <c r="K673" s="34" t="s">
        <v>49</v>
      </c>
      <c r="L673" s="34" t="s">
        <v>883</v>
      </c>
      <c r="M673" s="34">
        <v>0.38</v>
      </c>
      <c r="N673" s="34" t="s">
        <v>8</v>
      </c>
      <c r="O673" s="34" t="s">
        <v>87</v>
      </c>
      <c r="P673" s="34" t="s">
        <v>394</v>
      </c>
      <c r="Q673" s="34" t="s">
        <v>1409</v>
      </c>
      <c r="R673" s="34">
        <v>21740</v>
      </c>
      <c r="S673" s="36">
        <v>42063</v>
      </c>
      <c r="T673" s="36">
        <v>42065</v>
      </c>
      <c r="U673" s="61">
        <v>-27.1492</v>
      </c>
      <c r="V673" s="34">
        <v>15</v>
      </c>
      <c r="W673" s="34">
        <v>99.75</v>
      </c>
      <c r="X673" s="34">
        <v>86592</v>
      </c>
      <c r="Y673" s="34" t="s">
        <v>3218</v>
      </c>
      <c r="Z673" s="34">
        <v>72.252524461271747</v>
      </c>
    </row>
    <row r="674" spans="1:26" customFormat="1" x14ac:dyDescent="0.2">
      <c r="A674" s="34">
        <v>3151</v>
      </c>
      <c r="B674" s="34" t="s">
        <v>929</v>
      </c>
      <c r="C674" s="34" t="s">
        <v>92</v>
      </c>
      <c r="D674" s="34">
        <v>0.04</v>
      </c>
      <c r="E674" s="34">
        <v>17.239999999999998</v>
      </c>
      <c r="F674" s="34">
        <v>3.26</v>
      </c>
      <c r="G674" s="34" t="s">
        <v>14</v>
      </c>
      <c r="H674" s="34" t="s">
        <v>47</v>
      </c>
      <c r="I674" s="34" t="s">
        <v>24</v>
      </c>
      <c r="J674" s="34" t="s">
        <v>544</v>
      </c>
      <c r="K674" s="34" t="s">
        <v>18</v>
      </c>
      <c r="L674" s="34" t="s">
        <v>1410</v>
      </c>
      <c r="M674" s="34">
        <v>0.56000000000000005</v>
      </c>
      <c r="N674" s="34" t="s">
        <v>8</v>
      </c>
      <c r="O674" s="34" t="s">
        <v>35</v>
      </c>
      <c r="P674" s="34" t="s">
        <v>66</v>
      </c>
      <c r="Q674" s="34" t="s">
        <v>930</v>
      </c>
      <c r="R674" s="34">
        <v>92277</v>
      </c>
      <c r="S674" s="36">
        <v>42063</v>
      </c>
      <c r="T674" s="36">
        <v>42063</v>
      </c>
      <c r="U674" s="61">
        <v>47.73</v>
      </c>
      <c r="V674" s="34">
        <v>7</v>
      </c>
      <c r="W674" s="34">
        <v>119.6</v>
      </c>
      <c r="X674" s="34">
        <v>88546</v>
      </c>
      <c r="Y674" s="34" t="s">
        <v>3217</v>
      </c>
      <c r="Z674" s="34">
        <v>312.19883098084608</v>
      </c>
    </row>
    <row r="675" spans="1:26" customFormat="1" x14ac:dyDescent="0.2">
      <c r="A675" s="34">
        <v>719</v>
      </c>
      <c r="B675" s="34" t="s">
        <v>1411</v>
      </c>
      <c r="C675" s="34" t="s">
        <v>46</v>
      </c>
      <c r="D675" s="34">
        <v>0</v>
      </c>
      <c r="E675" s="34">
        <v>8.5</v>
      </c>
      <c r="F675" s="34">
        <v>1.99</v>
      </c>
      <c r="G675" s="34" t="s">
        <v>14</v>
      </c>
      <c r="H675" s="34" t="s">
        <v>70</v>
      </c>
      <c r="I675" s="34" t="s">
        <v>16</v>
      </c>
      <c r="J675" s="34" t="s">
        <v>17</v>
      </c>
      <c r="K675" s="34" t="s">
        <v>18</v>
      </c>
      <c r="L675" s="34" t="s">
        <v>1382</v>
      </c>
      <c r="M675" s="34">
        <v>0.49</v>
      </c>
      <c r="N675" s="34" t="s">
        <v>8</v>
      </c>
      <c r="O675" s="34" t="s">
        <v>35</v>
      </c>
      <c r="P675" s="34" t="s">
        <v>272</v>
      </c>
      <c r="Q675" s="34" t="s">
        <v>1412</v>
      </c>
      <c r="R675" s="34">
        <v>89041</v>
      </c>
      <c r="S675" s="36">
        <v>42063</v>
      </c>
      <c r="T675" s="36">
        <v>42065</v>
      </c>
      <c r="U675" s="61">
        <v>71.735600000000005</v>
      </c>
      <c r="V675" s="34">
        <v>14</v>
      </c>
      <c r="W675" s="34">
        <v>122.25</v>
      </c>
      <c r="X675" s="34">
        <v>89344</v>
      </c>
      <c r="Y675" s="34" t="s">
        <v>3217</v>
      </c>
      <c r="Z675" s="34">
        <v>400.37292201374572</v>
      </c>
    </row>
    <row r="676" spans="1:26" customFormat="1" x14ac:dyDescent="0.2">
      <c r="A676" s="34">
        <v>719</v>
      </c>
      <c r="B676" s="34" t="s">
        <v>1411</v>
      </c>
      <c r="C676" s="34" t="s">
        <v>46</v>
      </c>
      <c r="D676" s="34">
        <v>0.03</v>
      </c>
      <c r="E676" s="34">
        <v>95.43</v>
      </c>
      <c r="F676" s="34">
        <v>19.989999999999998</v>
      </c>
      <c r="G676" s="34" t="s">
        <v>14</v>
      </c>
      <c r="H676" s="34" t="s">
        <v>70</v>
      </c>
      <c r="I676" s="34" t="s">
        <v>24</v>
      </c>
      <c r="J676" s="34" t="s">
        <v>54</v>
      </c>
      <c r="K676" s="34" t="s">
        <v>49</v>
      </c>
      <c r="L676" s="34" t="s">
        <v>1413</v>
      </c>
      <c r="M676" s="34">
        <v>0.79</v>
      </c>
      <c r="N676" s="34" t="s">
        <v>8</v>
      </c>
      <c r="O676" s="34" t="s">
        <v>35</v>
      </c>
      <c r="P676" s="34" t="s">
        <v>272</v>
      </c>
      <c r="Q676" s="34" t="s">
        <v>1412</v>
      </c>
      <c r="R676" s="34">
        <v>89041</v>
      </c>
      <c r="S676" s="36">
        <v>42063</v>
      </c>
      <c r="T676" s="36">
        <v>42065</v>
      </c>
      <c r="U676" s="61">
        <v>-79.320800000000006</v>
      </c>
      <c r="V676" s="34">
        <v>2</v>
      </c>
      <c r="W676" s="34">
        <v>206.09</v>
      </c>
      <c r="X676" s="34">
        <v>89344</v>
      </c>
      <c r="Y676" s="34" t="s">
        <v>3217</v>
      </c>
      <c r="Z676" s="34">
        <v>1245.0924411714536</v>
      </c>
    </row>
    <row r="677" spans="1:26" customFormat="1" x14ac:dyDescent="0.2">
      <c r="A677" s="34">
        <v>1482</v>
      </c>
      <c r="B677" s="34" t="s">
        <v>1414</v>
      </c>
      <c r="C677" s="34" t="s">
        <v>46</v>
      </c>
      <c r="D677" s="34">
        <v>0.05</v>
      </c>
      <c r="E677" s="34">
        <v>9.65</v>
      </c>
      <c r="F677" s="34">
        <v>6.22</v>
      </c>
      <c r="G677" s="34" t="s">
        <v>14</v>
      </c>
      <c r="H677" s="34" t="s">
        <v>70</v>
      </c>
      <c r="I677" s="34" t="s">
        <v>4</v>
      </c>
      <c r="J677" s="34" t="s">
        <v>102</v>
      </c>
      <c r="K677" s="34" t="s">
        <v>49</v>
      </c>
      <c r="L677" s="34" t="s">
        <v>1257</v>
      </c>
      <c r="M677" s="34">
        <v>0.55000000000000004</v>
      </c>
      <c r="N677" s="34" t="s">
        <v>8</v>
      </c>
      <c r="O677" s="34" t="s">
        <v>28</v>
      </c>
      <c r="P677" s="34" t="s">
        <v>265</v>
      </c>
      <c r="Q677" s="34" t="s">
        <v>970</v>
      </c>
      <c r="R677" s="34">
        <v>48708</v>
      </c>
      <c r="S677" s="36">
        <v>42063</v>
      </c>
      <c r="T677" s="36">
        <v>42063</v>
      </c>
      <c r="U677" s="61">
        <v>-14.6432</v>
      </c>
      <c r="V677" s="34">
        <v>15</v>
      </c>
      <c r="W677" s="34">
        <v>151.34</v>
      </c>
      <c r="X677" s="34">
        <v>91363</v>
      </c>
      <c r="Y677" s="34" t="s">
        <v>3216</v>
      </c>
      <c r="Z677" s="34">
        <v>449.26547704020982</v>
      </c>
    </row>
    <row r="678" spans="1:26" customFormat="1" x14ac:dyDescent="0.2">
      <c r="A678" s="34">
        <v>2908</v>
      </c>
      <c r="B678" s="34" t="s">
        <v>301</v>
      </c>
      <c r="C678" s="34" t="s">
        <v>46</v>
      </c>
      <c r="D678" s="34">
        <v>0.05</v>
      </c>
      <c r="E678" s="34">
        <v>34.979999999999997</v>
      </c>
      <c r="F678" s="34">
        <v>7.53</v>
      </c>
      <c r="G678" s="34" t="s">
        <v>63</v>
      </c>
      <c r="H678" s="34" t="s">
        <v>47</v>
      </c>
      <c r="I678" s="34" t="s">
        <v>16</v>
      </c>
      <c r="J678" s="34" t="s">
        <v>17</v>
      </c>
      <c r="K678" s="34" t="s">
        <v>49</v>
      </c>
      <c r="L678" s="34" t="s">
        <v>1415</v>
      </c>
      <c r="M678" s="34">
        <v>0.76</v>
      </c>
      <c r="N678" s="34" t="s">
        <v>8</v>
      </c>
      <c r="O678" s="34" t="s">
        <v>87</v>
      </c>
      <c r="P678" s="34" t="s">
        <v>293</v>
      </c>
      <c r="Q678" s="34" t="s">
        <v>303</v>
      </c>
      <c r="R678" s="34">
        <v>44125</v>
      </c>
      <c r="S678" s="36">
        <v>42063</v>
      </c>
      <c r="T678" s="36">
        <v>42066</v>
      </c>
      <c r="U678" s="61">
        <v>-32.666400000000003</v>
      </c>
      <c r="V678" s="34">
        <v>16</v>
      </c>
      <c r="W678" s="34">
        <v>581.08000000000004</v>
      </c>
      <c r="X678" s="34">
        <v>88157</v>
      </c>
      <c r="Y678" s="34" t="s">
        <v>3218</v>
      </c>
      <c r="Z678" s="34">
        <v>669.15197934482842</v>
      </c>
    </row>
    <row r="679" spans="1:26" customFormat="1" x14ac:dyDescent="0.2">
      <c r="A679" s="34">
        <v>2908</v>
      </c>
      <c r="B679" s="34" t="s">
        <v>301</v>
      </c>
      <c r="C679" s="34" t="s">
        <v>46</v>
      </c>
      <c r="D679" s="34">
        <v>0</v>
      </c>
      <c r="E679" s="34">
        <v>3.14</v>
      </c>
      <c r="F679" s="34">
        <v>1.92</v>
      </c>
      <c r="G679" s="34" t="s">
        <v>14</v>
      </c>
      <c r="H679" s="34" t="s">
        <v>47</v>
      </c>
      <c r="I679" s="34" t="s">
        <v>24</v>
      </c>
      <c r="J679" s="34" t="s">
        <v>544</v>
      </c>
      <c r="K679" s="34" t="s">
        <v>26</v>
      </c>
      <c r="L679" s="34" t="s">
        <v>1416</v>
      </c>
      <c r="M679" s="34">
        <v>0.84</v>
      </c>
      <c r="N679" s="34" t="s">
        <v>8</v>
      </c>
      <c r="O679" s="34" t="s">
        <v>87</v>
      </c>
      <c r="P679" s="34" t="s">
        <v>293</v>
      </c>
      <c r="Q679" s="34" t="s">
        <v>303</v>
      </c>
      <c r="R679" s="34">
        <v>44125</v>
      </c>
      <c r="S679" s="36">
        <v>42063</v>
      </c>
      <c r="T679" s="36">
        <v>42065</v>
      </c>
      <c r="U679" s="61">
        <v>-13.135199999999999</v>
      </c>
      <c r="V679" s="34">
        <v>8</v>
      </c>
      <c r="W679" s="34">
        <v>27.53</v>
      </c>
      <c r="X679" s="34">
        <v>88157</v>
      </c>
      <c r="Y679" s="34" t="s">
        <v>3218</v>
      </c>
      <c r="Z679" s="34">
        <v>616.08793387974708</v>
      </c>
    </row>
    <row r="680" spans="1:26" customFormat="1" x14ac:dyDescent="0.2">
      <c r="A680" s="34">
        <v>2931</v>
      </c>
      <c r="B680" s="34" t="s">
        <v>1417</v>
      </c>
      <c r="C680" s="34" t="s">
        <v>46</v>
      </c>
      <c r="D680" s="34">
        <v>0.1</v>
      </c>
      <c r="E680" s="34">
        <v>11.55</v>
      </c>
      <c r="F680" s="34">
        <v>2.36</v>
      </c>
      <c r="G680" s="34" t="s">
        <v>14</v>
      </c>
      <c r="H680" s="34" t="s">
        <v>3</v>
      </c>
      <c r="I680" s="34" t="s">
        <v>24</v>
      </c>
      <c r="J680" s="34" t="s">
        <v>25</v>
      </c>
      <c r="K680" s="34" t="s">
        <v>26</v>
      </c>
      <c r="L680" s="34" t="s">
        <v>356</v>
      </c>
      <c r="M680" s="34">
        <v>0.55000000000000004</v>
      </c>
      <c r="N680" s="34" t="s">
        <v>8</v>
      </c>
      <c r="O680" s="34" t="s">
        <v>35</v>
      </c>
      <c r="P680" s="34" t="s">
        <v>66</v>
      </c>
      <c r="Q680" s="34" t="s">
        <v>1418</v>
      </c>
      <c r="R680" s="34">
        <v>95630</v>
      </c>
      <c r="S680" s="36">
        <v>42063</v>
      </c>
      <c r="T680" s="36">
        <v>42063</v>
      </c>
      <c r="U680" s="61">
        <v>69.767200000000003</v>
      </c>
      <c r="V680" s="34">
        <v>12</v>
      </c>
      <c r="W680" s="34">
        <v>135.77000000000001</v>
      </c>
      <c r="X680" s="34">
        <v>87619</v>
      </c>
      <c r="Y680" s="34" t="s">
        <v>3217</v>
      </c>
      <c r="Z680" s="34">
        <v>392.89051800223837</v>
      </c>
    </row>
    <row r="681" spans="1:26" customFormat="1" x14ac:dyDescent="0.2">
      <c r="A681" s="34">
        <v>946</v>
      </c>
      <c r="B681" s="34" t="s">
        <v>1419</v>
      </c>
      <c r="C681" s="34" t="s">
        <v>1</v>
      </c>
      <c r="D681" s="34">
        <v>0.09</v>
      </c>
      <c r="E681" s="34">
        <v>90.98</v>
      </c>
      <c r="F681" s="34">
        <v>56.2</v>
      </c>
      <c r="G681" s="34" t="s">
        <v>63</v>
      </c>
      <c r="H681" s="34" t="s">
        <v>47</v>
      </c>
      <c r="I681" s="34" t="s">
        <v>4</v>
      </c>
      <c r="J681" s="34" t="s">
        <v>102</v>
      </c>
      <c r="K681" s="34" t="s">
        <v>120</v>
      </c>
      <c r="L681" s="34" t="s">
        <v>783</v>
      </c>
      <c r="M681" s="34">
        <v>0.74</v>
      </c>
      <c r="N681" s="34" t="s">
        <v>8</v>
      </c>
      <c r="O681" s="34" t="s">
        <v>87</v>
      </c>
      <c r="P681" s="34" t="s">
        <v>307</v>
      </c>
      <c r="Q681" s="34" t="s">
        <v>1180</v>
      </c>
      <c r="R681" s="34">
        <v>4210</v>
      </c>
      <c r="S681" s="36">
        <v>42064</v>
      </c>
      <c r="T681" s="36">
        <v>42065</v>
      </c>
      <c r="U681" s="61">
        <v>-1570.32</v>
      </c>
      <c r="V681" s="34">
        <v>20</v>
      </c>
      <c r="W681" s="34">
        <v>1782.44</v>
      </c>
      <c r="X681" s="34">
        <v>86566</v>
      </c>
      <c r="Y681" s="34" t="s">
        <v>3218</v>
      </c>
      <c r="Z681" s="34">
        <v>661.14467667218162</v>
      </c>
    </row>
    <row r="682" spans="1:26" customFormat="1" x14ac:dyDescent="0.2">
      <c r="A682" s="34">
        <v>1014</v>
      </c>
      <c r="B682" s="34" t="s">
        <v>1420</v>
      </c>
      <c r="C682" s="34" t="s">
        <v>1</v>
      </c>
      <c r="D682" s="34">
        <v>0.09</v>
      </c>
      <c r="E682" s="34">
        <v>28.48</v>
      </c>
      <c r="F682" s="34">
        <v>1.99</v>
      </c>
      <c r="G682" s="34" t="s">
        <v>14</v>
      </c>
      <c r="H682" s="34" t="s">
        <v>47</v>
      </c>
      <c r="I682" s="34" t="s">
        <v>16</v>
      </c>
      <c r="J682" s="34" t="s">
        <v>17</v>
      </c>
      <c r="K682" s="34" t="s">
        <v>18</v>
      </c>
      <c r="L682" s="34" t="s">
        <v>188</v>
      </c>
      <c r="M682" s="34">
        <v>0.4</v>
      </c>
      <c r="N682" s="34" t="s">
        <v>8</v>
      </c>
      <c r="O682" s="34" t="s">
        <v>9</v>
      </c>
      <c r="P682" s="34" t="s">
        <v>20</v>
      </c>
      <c r="Q682" s="34" t="s">
        <v>1421</v>
      </c>
      <c r="R682" s="34">
        <v>72022</v>
      </c>
      <c r="S682" s="36">
        <v>42064</v>
      </c>
      <c r="T682" s="36">
        <v>42065</v>
      </c>
      <c r="U682" s="61">
        <v>-17.149999999999999</v>
      </c>
      <c r="V682" s="34">
        <v>6</v>
      </c>
      <c r="W682" s="34">
        <v>160.16999999999999</v>
      </c>
      <c r="X682" s="34">
        <v>88387</v>
      </c>
      <c r="Y682" s="34" t="s">
        <v>3215</v>
      </c>
      <c r="Z682" s="34">
        <v>357.0917081304496</v>
      </c>
    </row>
    <row r="683" spans="1:26" customFormat="1" x14ac:dyDescent="0.2">
      <c r="A683" s="34">
        <v>1014</v>
      </c>
      <c r="B683" s="34" t="s">
        <v>1420</v>
      </c>
      <c r="C683" s="34" t="s">
        <v>1</v>
      </c>
      <c r="D683" s="34">
        <v>0</v>
      </c>
      <c r="E683" s="34">
        <v>2.08</v>
      </c>
      <c r="F683" s="34">
        <v>5.33</v>
      </c>
      <c r="G683" s="34" t="s">
        <v>14</v>
      </c>
      <c r="H683" s="34" t="s">
        <v>47</v>
      </c>
      <c r="I683" s="34" t="s">
        <v>4</v>
      </c>
      <c r="J683" s="34" t="s">
        <v>102</v>
      </c>
      <c r="K683" s="34" t="s">
        <v>49</v>
      </c>
      <c r="L683" s="34" t="s">
        <v>435</v>
      </c>
      <c r="M683" s="34">
        <v>0.43</v>
      </c>
      <c r="N683" s="34" t="s">
        <v>8</v>
      </c>
      <c r="O683" s="34" t="s">
        <v>9</v>
      </c>
      <c r="P683" s="34" t="s">
        <v>20</v>
      </c>
      <c r="Q683" s="34" t="s">
        <v>1421</v>
      </c>
      <c r="R683" s="34">
        <v>72022</v>
      </c>
      <c r="S683" s="36">
        <v>42064</v>
      </c>
      <c r="T683" s="36">
        <v>42066</v>
      </c>
      <c r="U683" s="61">
        <v>-29.54</v>
      </c>
      <c r="V683" s="34">
        <v>3</v>
      </c>
      <c r="W683" s="34">
        <v>7.47</v>
      </c>
      <c r="X683" s="34">
        <v>88387</v>
      </c>
      <c r="Y683" s="34" t="s">
        <v>3215</v>
      </c>
      <c r="Z683" s="34">
        <v>438.41462380731161</v>
      </c>
    </row>
    <row r="684" spans="1:26" customFormat="1" x14ac:dyDescent="0.2">
      <c r="A684" s="34">
        <v>1014</v>
      </c>
      <c r="B684" s="34" t="s">
        <v>1420</v>
      </c>
      <c r="C684" s="34" t="s">
        <v>1</v>
      </c>
      <c r="D684" s="34">
        <v>0.06</v>
      </c>
      <c r="E684" s="34">
        <v>45.99</v>
      </c>
      <c r="F684" s="34">
        <v>4.99</v>
      </c>
      <c r="G684" s="34" t="s">
        <v>63</v>
      </c>
      <c r="H684" s="34" t="s">
        <v>47</v>
      </c>
      <c r="I684" s="34" t="s">
        <v>16</v>
      </c>
      <c r="J684" s="34" t="s">
        <v>111</v>
      </c>
      <c r="K684" s="34" t="s">
        <v>49</v>
      </c>
      <c r="L684" s="34" t="s">
        <v>1422</v>
      </c>
      <c r="M684" s="34">
        <v>0.56000000000000005</v>
      </c>
      <c r="N684" s="34" t="s">
        <v>8</v>
      </c>
      <c r="O684" s="34" t="s">
        <v>9</v>
      </c>
      <c r="P684" s="34" t="s">
        <v>20</v>
      </c>
      <c r="Q684" s="34" t="s">
        <v>1421</v>
      </c>
      <c r="R684" s="34">
        <v>72022</v>
      </c>
      <c r="S684" s="36">
        <v>42064</v>
      </c>
      <c r="T684" s="36">
        <v>42065</v>
      </c>
      <c r="U684" s="61">
        <v>-329.78399999999999</v>
      </c>
      <c r="V684" s="34">
        <v>10</v>
      </c>
      <c r="W684" s="34">
        <v>370.81</v>
      </c>
      <c r="X684" s="34">
        <v>88387</v>
      </c>
      <c r="Y684" s="34" t="s">
        <v>3215</v>
      </c>
      <c r="Z684" s="34">
        <v>245.32509012256392</v>
      </c>
    </row>
    <row r="685" spans="1:26" customFormat="1" x14ac:dyDescent="0.2">
      <c r="A685" s="34">
        <v>1279</v>
      </c>
      <c r="B685" s="34" t="s">
        <v>1423</v>
      </c>
      <c r="C685" s="34" t="s">
        <v>1</v>
      </c>
      <c r="D685" s="34">
        <v>7.0000000000000007E-2</v>
      </c>
      <c r="E685" s="34">
        <v>40.98</v>
      </c>
      <c r="F685" s="34">
        <v>7.47</v>
      </c>
      <c r="G685" s="34" t="s">
        <v>14</v>
      </c>
      <c r="H685" s="34" t="s">
        <v>70</v>
      </c>
      <c r="I685" s="34" t="s">
        <v>24</v>
      </c>
      <c r="J685" s="34" t="s">
        <v>48</v>
      </c>
      <c r="K685" s="34" t="s">
        <v>49</v>
      </c>
      <c r="L685" s="34" t="s">
        <v>1355</v>
      </c>
      <c r="M685" s="34">
        <v>0.37</v>
      </c>
      <c r="N685" s="34" t="s">
        <v>8</v>
      </c>
      <c r="O685" s="34" t="s">
        <v>28</v>
      </c>
      <c r="P685" s="34" t="s">
        <v>29</v>
      </c>
      <c r="Q685" s="34" t="s">
        <v>1424</v>
      </c>
      <c r="R685" s="34">
        <v>46324</v>
      </c>
      <c r="S685" s="36">
        <v>42064</v>
      </c>
      <c r="T685" s="36">
        <v>42065</v>
      </c>
      <c r="U685" s="61">
        <v>54.901499999999999</v>
      </c>
      <c r="V685" s="34">
        <v>2</v>
      </c>
      <c r="W685" s="34">
        <v>81.900000000000006</v>
      </c>
      <c r="X685" s="34">
        <v>90114</v>
      </c>
      <c r="Y685" s="34" t="s">
        <v>3216</v>
      </c>
      <c r="Z685" s="34">
        <v>579.34474867763697</v>
      </c>
    </row>
    <row r="686" spans="1:26" customFormat="1" x14ac:dyDescent="0.2">
      <c r="A686" s="34">
        <v>1280</v>
      </c>
      <c r="B686" s="34" t="s">
        <v>1425</v>
      </c>
      <c r="C686" s="34" t="s">
        <v>1</v>
      </c>
      <c r="D686" s="34">
        <v>7.0000000000000007E-2</v>
      </c>
      <c r="E686" s="34">
        <v>40.98</v>
      </c>
      <c r="F686" s="34">
        <v>7.47</v>
      </c>
      <c r="G686" s="34" t="s">
        <v>14</v>
      </c>
      <c r="H686" s="34" t="s">
        <v>70</v>
      </c>
      <c r="I686" s="34" t="s">
        <v>24</v>
      </c>
      <c r="J686" s="34" t="s">
        <v>48</v>
      </c>
      <c r="K686" s="34" t="s">
        <v>49</v>
      </c>
      <c r="L686" s="34" t="s">
        <v>1355</v>
      </c>
      <c r="M686" s="34">
        <v>0.37</v>
      </c>
      <c r="N686" s="34" t="s">
        <v>8</v>
      </c>
      <c r="O686" s="34" t="s">
        <v>35</v>
      </c>
      <c r="P686" s="34" t="s">
        <v>42</v>
      </c>
      <c r="Q686" s="34" t="s">
        <v>118</v>
      </c>
      <c r="R686" s="34">
        <v>98119</v>
      </c>
      <c r="S686" s="36">
        <v>42064</v>
      </c>
      <c r="T686" s="36">
        <v>42065</v>
      </c>
      <c r="U686" s="61">
        <v>54.901499999999999</v>
      </c>
      <c r="V686" s="34">
        <v>8</v>
      </c>
      <c r="W686" s="34">
        <v>327.61</v>
      </c>
      <c r="X686" s="34">
        <v>19042</v>
      </c>
      <c r="Y686" s="34" t="s">
        <v>3217</v>
      </c>
      <c r="Z686" s="34">
        <v>579.34474867763697</v>
      </c>
    </row>
    <row r="687" spans="1:26" customFormat="1" x14ac:dyDescent="0.2">
      <c r="A687" s="34">
        <v>2718</v>
      </c>
      <c r="B687" s="34" t="s">
        <v>1426</v>
      </c>
      <c r="C687" s="34" t="s">
        <v>1</v>
      </c>
      <c r="D687" s="34">
        <v>0.1</v>
      </c>
      <c r="E687" s="34">
        <v>6.74</v>
      </c>
      <c r="F687" s="34">
        <v>1.72</v>
      </c>
      <c r="G687" s="34" t="s">
        <v>14</v>
      </c>
      <c r="H687" s="34" t="s">
        <v>15</v>
      </c>
      <c r="I687" s="34" t="s">
        <v>24</v>
      </c>
      <c r="J687" s="34" t="s">
        <v>64</v>
      </c>
      <c r="K687" s="34" t="s">
        <v>26</v>
      </c>
      <c r="L687" s="34" t="s">
        <v>1427</v>
      </c>
      <c r="M687" s="34">
        <v>0.35</v>
      </c>
      <c r="N687" s="34" t="s">
        <v>8</v>
      </c>
      <c r="O687" s="34" t="s">
        <v>28</v>
      </c>
      <c r="P687" s="34" t="s">
        <v>79</v>
      </c>
      <c r="Q687" s="34" t="s">
        <v>420</v>
      </c>
      <c r="R687" s="34">
        <v>60438</v>
      </c>
      <c r="S687" s="36">
        <v>42064</v>
      </c>
      <c r="T687" s="36">
        <v>42066</v>
      </c>
      <c r="U687" s="61">
        <v>65.41</v>
      </c>
      <c r="V687" s="34">
        <v>15</v>
      </c>
      <c r="W687" s="34">
        <v>98.17</v>
      </c>
      <c r="X687" s="34">
        <v>89394</v>
      </c>
      <c r="Y687" s="34" t="s">
        <v>3216</v>
      </c>
      <c r="Z687" s="34">
        <v>258.51497114357318</v>
      </c>
    </row>
    <row r="688" spans="1:26" customFormat="1" x14ac:dyDescent="0.2">
      <c r="A688" s="34">
        <v>1561</v>
      </c>
      <c r="B688" s="34" t="s">
        <v>1428</v>
      </c>
      <c r="C688" s="34" t="s">
        <v>13</v>
      </c>
      <c r="D688" s="34">
        <v>0.02</v>
      </c>
      <c r="E688" s="34">
        <v>11.34</v>
      </c>
      <c r="F688" s="34">
        <v>11.25</v>
      </c>
      <c r="G688" s="34" t="s">
        <v>14</v>
      </c>
      <c r="H688" s="34" t="s">
        <v>70</v>
      </c>
      <c r="I688" s="34" t="s">
        <v>24</v>
      </c>
      <c r="J688" s="34" t="s">
        <v>64</v>
      </c>
      <c r="K688" s="34" t="s">
        <v>49</v>
      </c>
      <c r="L688" s="34" t="s">
        <v>1429</v>
      </c>
      <c r="M688" s="34">
        <v>0.36</v>
      </c>
      <c r="N688" s="34" t="s">
        <v>8</v>
      </c>
      <c r="O688" s="34" t="s">
        <v>28</v>
      </c>
      <c r="P688" s="34" t="s">
        <v>163</v>
      </c>
      <c r="Q688" s="34" t="s">
        <v>1430</v>
      </c>
      <c r="R688" s="34">
        <v>76063</v>
      </c>
      <c r="S688" s="36">
        <v>42064</v>
      </c>
      <c r="T688" s="36">
        <v>42065</v>
      </c>
      <c r="U688" s="61">
        <v>-155.21</v>
      </c>
      <c r="V688" s="34">
        <v>9</v>
      </c>
      <c r="W688" s="34">
        <v>105.75</v>
      </c>
      <c r="X688" s="34">
        <v>88093</v>
      </c>
      <c r="Y688" s="34" t="s">
        <v>3216</v>
      </c>
      <c r="Z688" s="34">
        <v>108.02499049119245</v>
      </c>
    </row>
    <row r="689" spans="1:26" customFormat="1" x14ac:dyDescent="0.2">
      <c r="A689" s="34">
        <v>1764</v>
      </c>
      <c r="B689" s="34" t="s">
        <v>687</v>
      </c>
      <c r="C689" s="34" t="s">
        <v>13</v>
      </c>
      <c r="D689" s="34">
        <v>0.06</v>
      </c>
      <c r="E689" s="34">
        <v>19.98</v>
      </c>
      <c r="F689" s="34">
        <v>10.49</v>
      </c>
      <c r="G689" s="34" t="s">
        <v>14</v>
      </c>
      <c r="H689" s="34" t="s">
        <v>15</v>
      </c>
      <c r="I689" s="34" t="s">
        <v>4</v>
      </c>
      <c r="J689" s="34" t="s">
        <v>102</v>
      </c>
      <c r="K689" s="34" t="s">
        <v>49</v>
      </c>
      <c r="L689" s="34" t="s">
        <v>1431</v>
      </c>
      <c r="M689" s="34">
        <v>0.49</v>
      </c>
      <c r="N689" s="34" t="s">
        <v>8</v>
      </c>
      <c r="O689" s="34" t="s">
        <v>9</v>
      </c>
      <c r="P689" s="34" t="s">
        <v>99</v>
      </c>
      <c r="Q689" s="34" t="s">
        <v>689</v>
      </c>
      <c r="R689" s="34">
        <v>34698</v>
      </c>
      <c r="S689" s="36">
        <v>42064</v>
      </c>
      <c r="T689" s="36">
        <v>42066</v>
      </c>
      <c r="U689" s="61">
        <v>514.17719999999997</v>
      </c>
      <c r="V689" s="34">
        <v>5</v>
      </c>
      <c r="W689" s="34">
        <v>103.37</v>
      </c>
      <c r="X689" s="34">
        <v>89776</v>
      </c>
      <c r="Y689" s="34" t="s">
        <v>3215</v>
      </c>
      <c r="Z689" s="34">
        <v>852.24404187140101</v>
      </c>
    </row>
    <row r="690" spans="1:26" customFormat="1" x14ac:dyDescent="0.2">
      <c r="A690" s="34">
        <v>1764</v>
      </c>
      <c r="B690" s="34" t="s">
        <v>687</v>
      </c>
      <c r="C690" s="34" t="s">
        <v>13</v>
      </c>
      <c r="D690" s="34">
        <v>0.08</v>
      </c>
      <c r="E690" s="34">
        <v>1.76</v>
      </c>
      <c r="F690" s="34">
        <v>4.8600000000000003</v>
      </c>
      <c r="G690" s="34" t="s">
        <v>14</v>
      </c>
      <c r="H690" s="34" t="s">
        <v>15</v>
      </c>
      <c r="I690" s="34" t="s">
        <v>4</v>
      </c>
      <c r="J690" s="34" t="s">
        <v>102</v>
      </c>
      <c r="K690" s="34" t="s">
        <v>49</v>
      </c>
      <c r="L690" s="34" t="s">
        <v>582</v>
      </c>
      <c r="M690" s="34">
        <v>0.41</v>
      </c>
      <c r="N690" s="34" t="s">
        <v>8</v>
      </c>
      <c r="O690" s="34" t="s">
        <v>9</v>
      </c>
      <c r="P690" s="34" t="s">
        <v>99</v>
      </c>
      <c r="Q690" s="34" t="s">
        <v>689</v>
      </c>
      <c r="R690" s="34">
        <v>34698</v>
      </c>
      <c r="S690" s="36">
        <v>42064</v>
      </c>
      <c r="T690" s="36">
        <v>42065</v>
      </c>
      <c r="U690" s="61">
        <v>235.65600000000001</v>
      </c>
      <c r="V690" s="34">
        <v>23</v>
      </c>
      <c r="W690" s="34">
        <v>40.22</v>
      </c>
      <c r="X690" s="34">
        <v>89776</v>
      </c>
      <c r="Y690" s="34" t="s">
        <v>3215</v>
      </c>
      <c r="Z690" s="34">
        <v>274.62370933775134</v>
      </c>
    </row>
    <row r="691" spans="1:26" customFormat="1" x14ac:dyDescent="0.2">
      <c r="A691" s="34">
        <v>1917</v>
      </c>
      <c r="B691" s="34" t="s">
        <v>1432</v>
      </c>
      <c r="C691" s="34" t="s">
        <v>13</v>
      </c>
      <c r="D691" s="34">
        <v>0.08</v>
      </c>
      <c r="E691" s="34">
        <v>22.23</v>
      </c>
      <c r="F691" s="34">
        <v>3.63</v>
      </c>
      <c r="G691" s="34" t="s">
        <v>14</v>
      </c>
      <c r="H691" s="34" t="s">
        <v>47</v>
      </c>
      <c r="I691" s="34" t="s">
        <v>4</v>
      </c>
      <c r="J691" s="34" t="s">
        <v>102</v>
      </c>
      <c r="K691" s="34" t="s">
        <v>18</v>
      </c>
      <c r="L691" s="34" t="s">
        <v>1433</v>
      </c>
      <c r="M691" s="34">
        <v>0.52</v>
      </c>
      <c r="N691" s="34" t="s">
        <v>8</v>
      </c>
      <c r="O691" s="34" t="s">
        <v>9</v>
      </c>
      <c r="P691" s="34" t="s">
        <v>20</v>
      </c>
      <c r="Q691" s="34" t="s">
        <v>1434</v>
      </c>
      <c r="R691" s="34">
        <v>72113</v>
      </c>
      <c r="S691" s="36">
        <v>42064</v>
      </c>
      <c r="T691" s="36">
        <v>42066</v>
      </c>
      <c r="U691" s="61">
        <v>-29.61</v>
      </c>
      <c r="V691" s="34">
        <v>10</v>
      </c>
      <c r="W691" s="34">
        <v>210.33</v>
      </c>
      <c r="X691" s="34">
        <v>85897</v>
      </c>
      <c r="Y691" s="34" t="s">
        <v>3215</v>
      </c>
      <c r="Z691" s="34">
        <v>183.9292948337677</v>
      </c>
    </row>
    <row r="692" spans="1:26" customFormat="1" x14ac:dyDescent="0.2">
      <c r="A692" s="34">
        <v>2437</v>
      </c>
      <c r="B692" s="34" t="s">
        <v>1435</v>
      </c>
      <c r="C692" s="34" t="s">
        <v>23</v>
      </c>
      <c r="D692" s="34">
        <v>0.09</v>
      </c>
      <c r="E692" s="34">
        <v>90.97</v>
      </c>
      <c r="F692" s="34">
        <v>14</v>
      </c>
      <c r="G692" s="34" t="s">
        <v>2</v>
      </c>
      <c r="H692" s="34" t="s">
        <v>47</v>
      </c>
      <c r="I692" s="34" t="s">
        <v>16</v>
      </c>
      <c r="J692" s="34" t="s">
        <v>32</v>
      </c>
      <c r="K692" s="34" t="s">
        <v>33</v>
      </c>
      <c r="L692" s="34" t="s">
        <v>1086</v>
      </c>
      <c r="M692" s="34">
        <v>0.36</v>
      </c>
      <c r="N692" s="34" t="s">
        <v>8</v>
      </c>
      <c r="O692" s="34" t="s">
        <v>28</v>
      </c>
      <c r="P692" s="34" t="s">
        <v>333</v>
      </c>
      <c r="Q692" s="34" t="s">
        <v>1436</v>
      </c>
      <c r="R692" s="34">
        <v>53150</v>
      </c>
      <c r="S692" s="36">
        <v>42064</v>
      </c>
      <c r="T692" s="36">
        <v>42066</v>
      </c>
      <c r="U692" s="61">
        <v>35.29</v>
      </c>
      <c r="V692" s="34">
        <v>3</v>
      </c>
      <c r="W692" s="34">
        <v>260</v>
      </c>
      <c r="X692" s="34">
        <v>90301</v>
      </c>
      <c r="Y692" s="34" t="s">
        <v>3216</v>
      </c>
      <c r="Z692" s="34">
        <v>891.47442912621125</v>
      </c>
    </row>
    <row r="693" spans="1:26" customFormat="1" x14ac:dyDescent="0.2">
      <c r="A693" s="34">
        <v>2454</v>
      </c>
      <c r="B693" s="34" t="s">
        <v>1437</v>
      </c>
      <c r="C693" s="34" t="s">
        <v>92</v>
      </c>
      <c r="D693" s="34">
        <v>0.06</v>
      </c>
      <c r="E693" s="34">
        <v>3174.835</v>
      </c>
      <c r="F693" s="34">
        <v>24.49</v>
      </c>
      <c r="G693" s="34" t="s">
        <v>63</v>
      </c>
      <c r="H693" s="34" t="s">
        <v>70</v>
      </c>
      <c r="I693" s="34" t="s">
        <v>16</v>
      </c>
      <c r="J693" s="34" t="s">
        <v>39</v>
      </c>
      <c r="K693" s="34" t="s">
        <v>40</v>
      </c>
      <c r="L693" s="34" t="s">
        <v>494</v>
      </c>
      <c r="M693" s="34">
        <v>0.37</v>
      </c>
      <c r="N693" s="34" t="s">
        <v>8</v>
      </c>
      <c r="O693" s="34" t="s">
        <v>9</v>
      </c>
      <c r="P693" s="34" t="s">
        <v>140</v>
      </c>
      <c r="Q693" s="34" t="s">
        <v>1438</v>
      </c>
      <c r="R693" s="34">
        <v>35244</v>
      </c>
      <c r="S693" s="36">
        <v>42064</v>
      </c>
      <c r="T693" s="36">
        <v>42067</v>
      </c>
      <c r="U693" s="61">
        <v>-68.432000000000002</v>
      </c>
      <c r="V693" s="34">
        <v>1</v>
      </c>
      <c r="W693" s="34">
        <v>3550.28</v>
      </c>
      <c r="X693" s="34">
        <v>89219</v>
      </c>
      <c r="Y693" s="34" t="s">
        <v>3215</v>
      </c>
      <c r="Z693" s="34">
        <v>11408.29985301928</v>
      </c>
    </row>
    <row r="694" spans="1:26" customFormat="1" x14ac:dyDescent="0.2">
      <c r="A694" s="34">
        <v>1882</v>
      </c>
      <c r="B694" s="34" t="s">
        <v>1439</v>
      </c>
      <c r="C694" s="34" t="s">
        <v>46</v>
      </c>
      <c r="D694" s="34">
        <v>0.09</v>
      </c>
      <c r="E694" s="34">
        <v>5.78</v>
      </c>
      <c r="F694" s="34">
        <v>5.67</v>
      </c>
      <c r="G694" s="34" t="s">
        <v>14</v>
      </c>
      <c r="H694" s="34" t="s">
        <v>47</v>
      </c>
      <c r="I694" s="34" t="s">
        <v>24</v>
      </c>
      <c r="J694" s="34" t="s">
        <v>64</v>
      </c>
      <c r="K694" s="34" t="s">
        <v>49</v>
      </c>
      <c r="L694" s="34" t="s">
        <v>591</v>
      </c>
      <c r="M694" s="34">
        <v>0.36</v>
      </c>
      <c r="N694" s="34" t="s">
        <v>8</v>
      </c>
      <c r="O694" s="34" t="s">
        <v>87</v>
      </c>
      <c r="P694" s="34" t="s">
        <v>373</v>
      </c>
      <c r="Q694" s="34" t="s">
        <v>1440</v>
      </c>
      <c r="R694" s="34">
        <v>7036</v>
      </c>
      <c r="S694" s="36">
        <v>42064</v>
      </c>
      <c r="T694" s="36">
        <v>42066</v>
      </c>
      <c r="U694" s="61">
        <v>-7.96</v>
      </c>
      <c r="V694" s="34">
        <v>1</v>
      </c>
      <c r="W694" s="34">
        <v>11.35</v>
      </c>
      <c r="X694" s="34">
        <v>87378</v>
      </c>
      <c r="Y694" s="34" t="s">
        <v>3218</v>
      </c>
      <c r="Z694" s="34">
        <v>274.86284292718904</v>
      </c>
    </row>
    <row r="695" spans="1:26" customFormat="1" x14ac:dyDescent="0.2">
      <c r="A695" s="34">
        <v>1885</v>
      </c>
      <c r="B695" s="34" t="s">
        <v>1441</v>
      </c>
      <c r="C695" s="34" t="s">
        <v>46</v>
      </c>
      <c r="D695" s="34">
        <v>0.05</v>
      </c>
      <c r="E695" s="34">
        <v>535.64</v>
      </c>
      <c r="F695" s="34">
        <v>14.7</v>
      </c>
      <c r="G695" s="34" t="s">
        <v>2</v>
      </c>
      <c r="H695" s="34" t="s">
        <v>47</v>
      </c>
      <c r="I695" s="34" t="s">
        <v>16</v>
      </c>
      <c r="J695" s="34" t="s">
        <v>32</v>
      </c>
      <c r="K695" s="34" t="s">
        <v>33</v>
      </c>
      <c r="L695" s="34" t="s">
        <v>1442</v>
      </c>
      <c r="M695" s="34">
        <v>0.59</v>
      </c>
      <c r="N695" s="34" t="s">
        <v>8</v>
      </c>
      <c r="O695" s="34" t="s">
        <v>87</v>
      </c>
      <c r="P695" s="34" t="s">
        <v>560</v>
      </c>
      <c r="Q695" s="34" t="s">
        <v>1443</v>
      </c>
      <c r="R695" s="34">
        <v>2806</v>
      </c>
      <c r="S695" s="36">
        <v>42064</v>
      </c>
      <c r="T695" s="36">
        <v>42066</v>
      </c>
      <c r="U695" s="61">
        <v>4407.4399999999996</v>
      </c>
      <c r="V695" s="34">
        <v>15</v>
      </c>
      <c r="W695" s="34">
        <v>7029.1</v>
      </c>
      <c r="X695" s="34">
        <v>87378</v>
      </c>
      <c r="Y695" s="34" t="s">
        <v>3218</v>
      </c>
      <c r="Z695" s="34">
        <v>7120.1119589645805</v>
      </c>
    </row>
    <row r="696" spans="1:26" customFormat="1" x14ac:dyDescent="0.2">
      <c r="A696" s="34">
        <v>3187</v>
      </c>
      <c r="B696" s="34" t="s">
        <v>1444</v>
      </c>
      <c r="C696" s="34" t="s">
        <v>13</v>
      </c>
      <c r="D696" s="34">
        <v>0.08</v>
      </c>
      <c r="E696" s="34">
        <v>170.98</v>
      </c>
      <c r="F696" s="34">
        <v>35.89</v>
      </c>
      <c r="G696" s="34" t="s">
        <v>2</v>
      </c>
      <c r="H696" s="34" t="s">
        <v>3</v>
      </c>
      <c r="I696" s="34" t="s">
        <v>4</v>
      </c>
      <c r="J696" s="34" t="s">
        <v>93</v>
      </c>
      <c r="K696" s="34" t="s">
        <v>6</v>
      </c>
      <c r="L696" s="34" t="s">
        <v>1445</v>
      </c>
      <c r="M696" s="34">
        <v>0.66</v>
      </c>
      <c r="N696" s="34" t="s">
        <v>8</v>
      </c>
      <c r="O696" s="34" t="s">
        <v>9</v>
      </c>
      <c r="P696" s="34" t="s">
        <v>99</v>
      </c>
      <c r="Q696" s="34" t="s">
        <v>1446</v>
      </c>
      <c r="R696" s="34">
        <v>33569</v>
      </c>
      <c r="S696" s="36">
        <v>42065</v>
      </c>
      <c r="T696" s="36">
        <v>42067</v>
      </c>
      <c r="U696" s="61">
        <v>-119.812</v>
      </c>
      <c r="V696" s="34">
        <v>1</v>
      </c>
      <c r="W696" s="34">
        <v>199.48</v>
      </c>
      <c r="X696" s="34">
        <v>89025</v>
      </c>
      <c r="Y696" s="34" t="s">
        <v>3215</v>
      </c>
      <c r="Z696" s="34">
        <v>1722.5876845233422</v>
      </c>
    </row>
    <row r="697" spans="1:26" customFormat="1" x14ac:dyDescent="0.2">
      <c r="A697" s="34">
        <v>64</v>
      </c>
      <c r="B697" s="34" t="s">
        <v>1447</v>
      </c>
      <c r="C697" s="34" t="s">
        <v>46</v>
      </c>
      <c r="D697" s="34">
        <v>0</v>
      </c>
      <c r="E697" s="34">
        <v>3.69</v>
      </c>
      <c r="F697" s="34">
        <v>0.5</v>
      </c>
      <c r="G697" s="34" t="s">
        <v>14</v>
      </c>
      <c r="H697" s="34" t="s">
        <v>3</v>
      </c>
      <c r="I697" s="34" t="s">
        <v>24</v>
      </c>
      <c r="J697" s="34" t="s">
        <v>128</v>
      </c>
      <c r="K697" s="34" t="s">
        <v>49</v>
      </c>
      <c r="L697" s="34" t="s">
        <v>1448</v>
      </c>
      <c r="M697" s="34">
        <v>0.38</v>
      </c>
      <c r="N697" s="34" t="s">
        <v>8</v>
      </c>
      <c r="O697" s="34" t="s">
        <v>9</v>
      </c>
      <c r="P697" s="34" t="s">
        <v>218</v>
      </c>
      <c r="Q697" s="34" t="s">
        <v>1449</v>
      </c>
      <c r="R697" s="34">
        <v>24153</v>
      </c>
      <c r="S697" s="36">
        <v>42065</v>
      </c>
      <c r="T697" s="36">
        <v>42067</v>
      </c>
      <c r="U697" s="61">
        <v>-37.5291</v>
      </c>
      <c r="V697" s="34">
        <v>1</v>
      </c>
      <c r="W697" s="34">
        <v>4</v>
      </c>
      <c r="X697" s="34">
        <v>87406</v>
      </c>
      <c r="Y697" s="34" t="s">
        <v>3215</v>
      </c>
      <c r="Z697" s="34">
        <v>131.76303868784791</v>
      </c>
    </row>
    <row r="698" spans="1:26" customFormat="1" x14ac:dyDescent="0.2">
      <c r="A698" s="34">
        <v>64</v>
      </c>
      <c r="B698" s="34" t="s">
        <v>1447</v>
      </c>
      <c r="C698" s="34" t="s">
        <v>46</v>
      </c>
      <c r="D698" s="34">
        <v>0.02</v>
      </c>
      <c r="E698" s="34">
        <v>175.99</v>
      </c>
      <c r="F698" s="34">
        <v>4.99</v>
      </c>
      <c r="G698" s="34" t="s">
        <v>63</v>
      </c>
      <c r="H698" s="34" t="s">
        <v>3</v>
      </c>
      <c r="I698" s="34" t="s">
        <v>16</v>
      </c>
      <c r="J698" s="34" t="s">
        <v>111</v>
      </c>
      <c r="K698" s="34" t="s">
        <v>49</v>
      </c>
      <c r="L698" s="34" t="s">
        <v>1225</v>
      </c>
      <c r="M698" s="34">
        <v>0.59</v>
      </c>
      <c r="N698" s="34" t="s">
        <v>8</v>
      </c>
      <c r="O698" s="34" t="s">
        <v>9</v>
      </c>
      <c r="P698" s="34" t="s">
        <v>218</v>
      </c>
      <c r="Q698" s="34" t="s">
        <v>1449</v>
      </c>
      <c r="R698" s="34">
        <v>24153</v>
      </c>
      <c r="S698" s="36">
        <v>42065</v>
      </c>
      <c r="T698" s="36">
        <v>42065</v>
      </c>
      <c r="U698" s="61">
        <v>101.49</v>
      </c>
      <c r="V698" s="34">
        <v>4</v>
      </c>
      <c r="W698" s="34">
        <v>589.79999999999995</v>
      </c>
      <c r="X698" s="34">
        <v>87406</v>
      </c>
      <c r="Y698" s="34" t="s">
        <v>3215</v>
      </c>
      <c r="Z698" s="34">
        <v>1017.1849356240723</v>
      </c>
    </row>
    <row r="699" spans="1:26" customFormat="1" x14ac:dyDescent="0.2">
      <c r="A699" s="34">
        <v>2877</v>
      </c>
      <c r="B699" s="34" t="s">
        <v>1450</v>
      </c>
      <c r="C699" s="34" t="s">
        <v>46</v>
      </c>
      <c r="D699" s="34">
        <v>0</v>
      </c>
      <c r="E699" s="34">
        <v>8.33</v>
      </c>
      <c r="F699" s="34">
        <v>1.99</v>
      </c>
      <c r="G699" s="34" t="s">
        <v>63</v>
      </c>
      <c r="H699" s="34" t="s">
        <v>15</v>
      </c>
      <c r="I699" s="34" t="s">
        <v>16</v>
      </c>
      <c r="J699" s="34" t="s">
        <v>17</v>
      </c>
      <c r="K699" s="34" t="s">
        <v>18</v>
      </c>
      <c r="L699" s="34" t="s">
        <v>1150</v>
      </c>
      <c r="M699" s="34">
        <v>0.52</v>
      </c>
      <c r="N699" s="34" t="s">
        <v>8</v>
      </c>
      <c r="O699" s="34" t="s">
        <v>87</v>
      </c>
      <c r="P699" s="34" t="s">
        <v>293</v>
      </c>
      <c r="Q699" s="34" t="s">
        <v>1451</v>
      </c>
      <c r="R699" s="34">
        <v>44070</v>
      </c>
      <c r="S699" s="36">
        <v>42065</v>
      </c>
      <c r="T699" s="36">
        <v>42067</v>
      </c>
      <c r="U699" s="61">
        <v>74.181899999999999</v>
      </c>
      <c r="V699" s="34">
        <v>12</v>
      </c>
      <c r="W699" s="34">
        <v>107.51</v>
      </c>
      <c r="X699" s="34">
        <v>91492</v>
      </c>
      <c r="Y699" s="34" t="s">
        <v>3218</v>
      </c>
      <c r="Z699" s="34">
        <v>316.12924581297483</v>
      </c>
    </row>
    <row r="700" spans="1:26" customFormat="1" x14ac:dyDescent="0.2">
      <c r="A700" s="34">
        <v>2878</v>
      </c>
      <c r="B700" s="34" t="s">
        <v>1452</v>
      </c>
      <c r="C700" s="34" t="s">
        <v>46</v>
      </c>
      <c r="D700" s="34">
        <v>0</v>
      </c>
      <c r="E700" s="34">
        <v>8.33</v>
      </c>
      <c r="F700" s="34">
        <v>1.99</v>
      </c>
      <c r="G700" s="34" t="s">
        <v>63</v>
      </c>
      <c r="H700" s="34" t="s">
        <v>15</v>
      </c>
      <c r="I700" s="34" t="s">
        <v>16</v>
      </c>
      <c r="J700" s="34" t="s">
        <v>17</v>
      </c>
      <c r="K700" s="34" t="s">
        <v>18</v>
      </c>
      <c r="L700" s="34" t="s">
        <v>1150</v>
      </c>
      <c r="M700" s="34">
        <v>0.52</v>
      </c>
      <c r="N700" s="34" t="s">
        <v>8</v>
      </c>
      <c r="O700" s="34" t="s">
        <v>35</v>
      </c>
      <c r="P700" s="34" t="s">
        <v>42</v>
      </c>
      <c r="Q700" s="34" t="s">
        <v>118</v>
      </c>
      <c r="R700" s="34">
        <v>98107</v>
      </c>
      <c r="S700" s="36">
        <v>42065</v>
      </c>
      <c r="T700" s="36">
        <v>42067</v>
      </c>
      <c r="U700" s="61">
        <v>82.31</v>
      </c>
      <c r="V700" s="34">
        <v>47</v>
      </c>
      <c r="W700" s="34">
        <v>421.08</v>
      </c>
      <c r="X700" s="34">
        <v>54369</v>
      </c>
      <c r="Y700" s="34" t="s">
        <v>3217</v>
      </c>
      <c r="Z700" s="34">
        <v>324.45262928707092</v>
      </c>
    </row>
    <row r="701" spans="1:26" customFormat="1" x14ac:dyDescent="0.2">
      <c r="A701" s="34">
        <v>3067</v>
      </c>
      <c r="B701" s="34" t="s">
        <v>1453</v>
      </c>
      <c r="C701" s="34" t="s">
        <v>46</v>
      </c>
      <c r="D701" s="34">
        <v>0.06</v>
      </c>
      <c r="E701" s="34">
        <v>355.98</v>
      </c>
      <c r="F701" s="34">
        <v>58.92</v>
      </c>
      <c r="G701" s="34" t="s">
        <v>2</v>
      </c>
      <c r="H701" s="34" t="s">
        <v>15</v>
      </c>
      <c r="I701" s="34" t="s">
        <v>4</v>
      </c>
      <c r="J701" s="34" t="s">
        <v>85</v>
      </c>
      <c r="K701" s="34" t="s">
        <v>33</v>
      </c>
      <c r="L701" s="34" t="s">
        <v>670</v>
      </c>
      <c r="M701" s="34">
        <v>0.64</v>
      </c>
      <c r="N701" s="34" t="s">
        <v>8</v>
      </c>
      <c r="O701" s="34" t="s">
        <v>87</v>
      </c>
      <c r="P701" s="34" t="s">
        <v>293</v>
      </c>
      <c r="Q701" s="34" t="s">
        <v>1454</v>
      </c>
      <c r="R701" s="34">
        <v>44515</v>
      </c>
      <c r="S701" s="36">
        <v>42065</v>
      </c>
      <c r="T701" s="36">
        <v>42066</v>
      </c>
      <c r="U701" s="61">
        <v>1660.92</v>
      </c>
      <c r="V701" s="34">
        <v>14</v>
      </c>
      <c r="W701" s="34">
        <v>5086.08</v>
      </c>
      <c r="X701" s="34">
        <v>91376</v>
      </c>
      <c r="Y701" s="34" t="s">
        <v>3218</v>
      </c>
      <c r="Z701" s="34">
        <v>4942.4862897698422</v>
      </c>
    </row>
    <row r="702" spans="1:26" customFormat="1" x14ac:dyDescent="0.2">
      <c r="A702" s="34">
        <v>1686</v>
      </c>
      <c r="B702" s="34" t="s">
        <v>1455</v>
      </c>
      <c r="C702" s="34" t="s">
        <v>23</v>
      </c>
      <c r="D702" s="34">
        <v>0.08</v>
      </c>
      <c r="E702" s="34">
        <v>2.08</v>
      </c>
      <c r="F702" s="34">
        <v>5.33</v>
      </c>
      <c r="G702" s="34" t="s">
        <v>14</v>
      </c>
      <c r="H702" s="34" t="s">
        <v>70</v>
      </c>
      <c r="I702" s="34" t="s">
        <v>4</v>
      </c>
      <c r="J702" s="34" t="s">
        <v>102</v>
      </c>
      <c r="K702" s="34" t="s">
        <v>49</v>
      </c>
      <c r="L702" s="34" t="s">
        <v>435</v>
      </c>
      <c r="M702" s="34">
        <v>0.43</v>
      </c>
      <c r="N702" s="34" t="s">
        <v>8</v>
      </c>
      <c r="O702" s="34" t="s">
        <v>28</v>
      </c>
      <c r="P702" s="34" t="s">
        <v>79</v>
      </c>
      <c r="Q702" s="34" t="s">
        <v>1456</v>
      </c>
      <c r="R702" s="34">
        <v>60123</v>
      </c>
      <c r="S702" s="36">
        <v>42066</v>
      </c>
      <c r="T702" s="36">
        <v>42073</v>
      </c>
      <c r="U702" s="61">
        <v>-129.01</v>
      </c>
      <c r="V702" s="34">
        <v>9</v>
      </c>
      <c r="W702" s="34">
        <v>19.670000000000002</v>
      </c>
      <c r="X702" s="34">
        <v>86973</v>
      </c>
      <c r="Y702" s="34" t="s">
        <v>3216</v>
      </c>
      <c r="Z702" s="34">
        <v>43.005657189174826</v>
      </c>
    </row>
    <row r="703" spans="1:26" customFormat="1" x14ac:dyDescent="0.2">
      <c r="A703" s="34">
        <v>428</v>
      </c>
      <c r="B703" s="34" t="s">
        <v>487</v>
      </c>
      <c r="C703" s="34" t="s">
        <v>46</v>
      </c>
      <c r="D703" s="34">
        <v>0.05</v>
      </c>
      <c r="E703" s="34">
        <v>10.98</v>
      </c>
      <c r="F703" s="34">
        <v>4.8</v>
      </c>
      <c r="G703" s="34" t="s">
        <v>14</v>
      </c>
      <c r="H703" s="34" t="s">
        <v>70</v>
      </c>
      <c r="I703" s="34" t="s">
        <v>24</v>
      </c>
      <c r="J703" s="34" t="s">
        <v>321</v>
      </c>
      <c r="K703" s="34" t="s">
        <v>49</v>
      </c>
      <c r="L703" s="34" t="s">
        <v>1457</v>
      </c>
      <c r="M703" s="34">
        <v>0.36</v>
      </c>
      <c r="N703" s="34" t="s">
        <v>8</v>
      </c>
      <c r="O703" s="34" t="s">
        <v>35</v>
      </c>
      <c r="P703" s="34" t="s">
        <v>272</v>
      </c>
      <c r="Q703" s="34" t="s">
        <v>489</v>
      </c>
      <c r="R703" s="34">
        <v>89701</v>
      </c>
      <c r="S703" s="36">
        <v>42066</v>
      </c>
      <c r="T703" s="36">
        <v>42068</v>
      </c>
      <c r="U703" s="61">
        <v>90.62</v>
      </c>
      <c r="V703" s="34">
        <v>22</v>
      </c>
      <c r="W703" s="34">
        <v>243.11</v>
      </c>
      <c r="X703" s="34">
        <v>88480</v>
      </c>
      <c r="Y703" s="34" t="s">
        <v>3217</v>
      </c>
      <c r="Z703" s="34">
        <v>364.05202079708511</v>
      </c>
    </row>
    <row r="704" spans="1:26" customFormat="1" x14ac:dyDescent="0.2">
      <c r="A704" s="34">
        <v>568</v>
      </c>
      <c r="B704" s="34" t="s">
        <v>1458</v>
      </c>
      <c r="C704" s="34" t="s">
        <v>1</v>
      </c>
      <c r="D704" s="34">
        <v>0.02</v>
      </c>
      <c r="E704" s="34">
        <v>280.98</v>
      </c>
      <c r="F704" s="34">
        <v>57</v>
      </c>
      <c r="G704" s="34" t="s">
        <v>2</v>
      </c>
      <c r="H704" s="34" t="s">
        <v>15</v>
      </c>
      <c r="I704" s="34" t="s">
        <v>4</v>
      </c>
      <c r="J704" s="34" t="s">
        <v>85</v>
      </c>
      <c r="K704" s="34" t="s">
        <v>33</v>
      </c>
      <c r="L704" s="34" t="s">
        <v>838</v>
      </c>
      <c r="M704" s="34">
        <v>0.78</v>
      </c>
      <c r="N704" s="34" t="s">
        <v>8</v>
      </c>
      <c r="O704" s="34" t="s">
        <v>9</v>
      </c>
      <c r="P704" s="34" t="s">
        <v>10</v>
      </c>
      <c r="Q704" s="34" t="s">
        <v>1459</v>
      </c>
      <c r="R704" s="34">
        <v>39701</v>
      </c>
      <c r="S704" s="36">
        <v>42067</v>
      </c>
      <c r="T704" s="36">
        <v>42068</v>
      </c>
      <c r="U704" s="61">
        <v>1141.7940000000001</v>
      </c>
      <c r="V704" s="34">
        <v>4</v>
      </c>
      <c r="W704" s="34">
        <v>1128.74</v>
      </c>
      <c r="X704" s="34">
        <v>88879</v>
      </c>
      <c r="Y704" s="34" t="s">
        <v>3215</v>
      </c>
      <c r="Z704" s="34">
        <v>4354.6135082589117</v>
      </c>
    </row>
    <row r="705" spans="1:26" customFormat="1" x14ac:dyDescent="0.2">
      <c r="A705" s="34">
        <v>3133</v>
      </c>
      <c r="B705" s="34" t="s">
        <v>537</v>
      </c>
      <c r="C705" s="34" t="s">
        <v>1</v>
      </c>
      <c r="D705" s="34">
        <v>0.08</v>
      </c>
      <c r="E705" s="34">
        <v>5.4</v>
      </c>
      <c r="F705" s="34">
        <v>7.78</v>
      </c>
      <c r="G705" s="34" t="s">
        <v>14</v>
      </c>
      <c r="H705" s="34" t="s">
        <v>70</v>
      </c>
      <c r="I705" s="34" t="s">
        <v>24</v>
      </c>
      <c r="J705" s="34" t="s">
        <v>48</v>
      </c>
      <c r="K705" s="34" t="s">
        <v>49</v>
      </c>
      <c r="L705" s="34" t="s">
        <v>1460</v>
      </c>
      <c r="M705" s="34">
        <v>0.37</v>
      </c>
      <c r="N705" s="34" t="s">
        <v>8</v>
      </c>
      <c r="O705" s="34" t="s">
        <v>28</v>
      </c>
      <c r="P705" s="34" t="s">
        <v>79</v>
      </c>
      <c r="Q705" s="34" t="s">
        <v>538</v>
      </c>
      <c r="R705" s="34">
        <v>60540</v>
      </c>
      <c r="S705" s="36">
        <v>42067</v>
      </c>
      <c r="T705" s="36">
        <v>42067</v>
      </c>
      <c r="U705" s="61">
        <v>-44.067999999999998</v>
      </c>
      <c r="V705" s="34">
        <v>4</v>
      </c>
      <c r="W705" s="34">
        <v>25.35</v>
      </c>
      <c r="X705" s="34">
        <v>86792</v>
      </c>
      <c r="Y705" s="34" t="s">
        <v>3216</v>
      </c>
      <c r="Z705" s="34">
        <v>368.47885503462538</v>
      </c>
    </row>
    <row r="706" spans="1:26" customFormat="1" x14ac:dyDescent="0.2">
      <c r="A706" s="34">
        <v>3133</v>
      </c>
      <c r="B706" s="34" t="s">
        <v>537</v>
      </c>
      <c r="C706" s="34" t="s">
        <v>1</v>
      </c>
      <c r="D706" s="34">
        <v>0.09</v>
      </c>
      <c r="E706" s="34">
        <v>8.4600000000000009</v>
      </c>
      <c r="F706" s="34">
        <v>8.99</v>
      </c>
      <c r="G706" s="34" t="s">
        <v>63</v>
      </c>
      <c r="H706" s="34" t="s">
        <v>70</v>
      </c>
      <c r="I706" s="34" t="s">
        <v>16</v>
      </c>
      <c r="J706" s="34" t="s">
        <v>17</v>
      </c>
      <c r="K706" s="34" t="s">
        <v>18</v>
      </c>
      <c r="L706" s="34" t="s">
        <v>1461</v>
      </c>
      <c r="M706" s="34">
        <v>0.79</v>
      </c>
      <c r="N706" s="34" t="s">
        <v>8</v>
      </c>
      <c r="O706" s="34" t="s">
        <v>28</v>
      </c>
      <c r="P706" s="34" t="s">
        <v>79</v>
      </c>
      <c r="Q706" s="34" t="s">
        <v>538</v>
      </c>
      <c r="R706" s="34">
        <v>60540</v>
      </c>
      <c r="S706" s="36">
        <v>42067</v>
      </c>
      <c r="T706" s="36">
        <v>42070</v>
      </c>
      <c r="U706" s="61">
        <v>-100.51</v>
      </c>
      <c r="V706" s="34">
        <v>5</v>
      </c>
      <c r="W706" s="34">
        <v>45.03</v>
      </c>
      <c r="X706" s="34">
        <v>86792</v>
      </c>
      <c r="Y706" s="34" t="s">
        <v>3216</v>
      </c>
      <c r="Z706" s="34">
        <v>613.98486817710295</v>
      </c>
    </row>
    <row r="707" spans="1:26" customFormat="1" x14ac:dyDescent="0.2">
      <c r="A707" s="34">
        <v>3133</v>
      </c>
      <c r="B707" s="34" t="s">
        <v>537</v>
      </c>
      <c r="C707" s="34" t="s">
        <v>1</v>
      </c>
      <c r="D707" s="34">
        <v>0.21</v>
      </c>
      <c r="E707" s="34">
        <v>14.98</v>
      </c>
      <c r="F707" s="34">
        <v>8.99</v>
      </c>
      <c r="G707" s="34" t="s">
        <v>14</v>
      </c>
      <c r="H707" s="34" t="s">
        <v>70</v>
      </c>
      <c r="I707" s="34" t="s">
        <v>4</v>
      </c>
      <c r="J707" s="34" t="s">
        <v>102</v>
      </c>
      <c r="K707" s="34" t="s">
        <v>18</v>
      </c>
      <c r="L707" s="34" t="s">
        <v>1462</v>
      </c>
      <c r="M707" s="34">
        <v>0.39</v>
      </c>
      <c r="N707" s="34" t="s">
        <v>8</v>
      </c>
      <c r="O707" s="34" t="s">
        <v>28</v>
      </c>
      <c r="P707" s="34" t="s">
        <v>79</v>
      </c>
      <c r="Q707" s="34" t="s">
        <v>538</v>
      </c>
      <c r="R707" s="34">
        <v>60540</v>
      </c>
      <c r="S707" s="36">
        <v>42067</v>
      </c>
      <c r="T707" s="36">
        <v>42068</v>
      </c>
      <c r="U707" s="61">
        <v>-17.75</v>
      </c>
      <c r="V707" s="34">
        <v>10</v>
      </c>
      <c r="W707" s="34">
        <v>153.87</v>
      </c>
      <c r="X707" s="34">
        <v>86792</v>
      </c>
      <c r="Y707" s="34" t="s">
        <v>3216</v>
      </c>
      <c r="Z707" s="34">
        <v>389.60321306253087</v>
      </c>
    </row>
    <row r="708" spans="1:26" customFormat="1" x14ac:dyDescent="0.2">
      <c r="A708" s="34">
        <v>3133</v>
      </c>
      <c r="B708" s="34" t="s">
        <v>537</v>
      </c>
      <c r="C708" s="34" t="s">
        <v>1</v>
      </c>
      <c r="D708" s="34">
        <v>0.04</v>
      </c>
      <c r="E708" s="34">
        <v>155.99</v>
      </c>
      <c r="F708" s="34">
        <v>8.08</v>
      </c>
      <c r="G708" s="34" t="s">
        <v>14</v>
      </c>
      <c r="H708" s="34" t="s">
        <v>70</v>
      </c>
      <c r="I708" s="34" t="s">
        <v>16</v>
      </c>
      <c r="J708" s="34" t="s">
        <v>111</v>
      </c>
      <c r="K708" s="34" t="s">
        <v>49</v>
      </c>
      <c r="L708" s="34" t="s">
        <v>1463</v>
      </c>
      <c r="M708" s="34">
        <v>0.6</v>
      </c>
      <c r="N708" s="34" t="s">
        <v>8</v>
      </c>
      <c r="O708" s="34" t="s">
        <v>28</v>
      </c>
      <c r="P708" s="34" t="s">
        <v>79</v>
      </c>
      <c r="Q708" s="34" t="s">
        <v>538</v>
      </c>
      <c r="R708" s="34">
        <v>60540</v>
      </c>
      <c r="S708" s="36">
        <v>42067</v>
      </c>
      <c r="T708" s="36">
        <v>42068</v>
      </c>
      <c r="U708" s="61">
        <v>1374.9480000000001</v>
      </c>
      <c r="V708" s="34">
        <v>22</v>
      </c>
      <c r="W708" s="34">
        <v>2800.33</v>
      </c>
      <c r="X708" s="34">
        <v>86792</v>
      </c>
      <c r="Y708" s="34" t="s">
        <v>3216</v>
      </c>
      <c r="Z708" s="34">
        <v>2519.3103015437073</v>
      </c>
    </row>
    <row r="709" spans="1:26" customFormat="1" x14ac:dyDescent="0.2">
      <c r="A709" s="34">
        <v>1005</v>
      </c>
      <c r="B709" s="34" t="s">
        <v>1373</v>
      </c>
      <c r="C709" s="34" t="s">
        <v>23</v>
      </c>
      <c r="D709" s="34">
        <v>0.06</v>
      </c>
      <c r="E709" s="34">
        <v>10.14</v>
      </c>
      <c r="F709" s="34">
        <v>2.27</v>
      </c>
      <c r="G709" s="34" t="s">
        <v>14</v>
      </c>
      <c r="H709" s="34" t="s">
        <v>3</v>
      </c>
      <c r="I709" s="34" t="s">
        <v>24</v>
      </c>
      <c r="J709" s="34" t="s">
        <v>64</v>
      </c>
      <c r="K709" s="34" t="s">
        <v>26</v>
      </c>
      <c r="L709" s="34" t="s">
        <v>147</v>
      </c>
      <c r="M709" s="34">
        <v>0.36</v>
      </c>
      <c r="N709" s="34" t="s">
        <v>8</v>
      </c>
      <c r="O709" s="34" t="s">
        <v>28</v>
      </c>
      <c r="P709" s="34" t="s">
        <v>79</v>
      </c>
      <c r="Q709" s="34" t="s">
        <v>1375</v>
      </c>
      <c r="R709" s="34">
        <v>60089</v>
      </c>
      <c r="S709" s="36">
        <v>42067</v>
      </c>
      <c r="T709" s="36">
        <v>42067</v>
      </c>
      <c r="U709" s="61">
        <v>-3.88</v>
      </c>
      <c r="V709" s="34">
        <v>1</v>
      </c>
      <c r="W709" s="34">
        <v>12.18</v>
      </c>
      <c r="X709" s="34">
        <v>90043</v>
      </c>
      <c r="Y709" s="34" t="s">
        <v>3216</v>
      </c>
      <c r="Z709" s="34">
        <v>57.816306756793082</v>
      </c>
    </row>
    <row r="710" spans="1:26" customFormat="1" x14ac:dyDescent="0.2">
      <c r="A710" s="34">
        <v>2358</v>
      </c>
      <c r="B710" s="34" t="s">
        <v>1142</v>
      </c>
      <c r="C710" s="34" t="s">
        <v>23</v>
      </c>
      <c r="D710" s="34">
        <v>0.1</v>
      </c>
      <c r="E710" s="34">
        <v>205.99</v>
      </c>
      <c r="F710" s="34">
        <v>8.99</v>
      </c>
      <c r="G710" s="34" t="s">
        <v>14</v>
      </c>
      <c r="H710" s="34" t="s">
        <v>70</v>
      </c>
      <c r="I710" s="34" t="s">
        <v>16</v>
      </c>
      <c r="J710" s="34" t="s">
        <v>111</v>
      </c>
      <c r="K710" s="34" t="s">
        <v>49</v>
      </c>
      <c r="L710" s="34" t="s">
        <v>639</v>
      </c>
      <c r="M710" s="34">
        <v>0.56000000000000005</v>
      </c>
      <c r="N710" s="34" t="s">
        <v>8</v>
      </c>
      <c r="O710" s="34" t="s">
        <v>9</v>
      </c>
      <c r="P710" s="34" t="s">
        <v>99</v>
      </c>
      <c r="Q710" s="34" t="s">
        <v>1072</v>
      </c>
      <c r="R710" s="34">
        <v>33311</v>
      </c>
      <c r="S710" s="36">
        <v>42067</v>
      </c>
      <c r="T710" s="36">
        <v>42071</v>
      </c>
      <c r="U710" s="61">
        <v>147</v>
      </c>
      <c r="V710" s="34">
        <v>2</v>
      </c>
      <c r="W710" s="34">
        <v>324.62</v>
      </c>
      <c r="X710" s="34">
        <v>88267</v>
      </c>
      <c r="Y710" s="34" t="s">
        <v>3215</v>
      </c>
      <c r="Z710" s="34">
        <v>1160.5299603842809</v>
      </c>
    </row>
    <row r="711" spans="1:26" customFormat="1" x14ac:dyDescent="0.2">
      <c r="A711" s="34">
        <v>91</v>
      </c>
      <c r="B711" s="34" t="s">
        <v>1222</v>
      </c>
      <c r="C711" s="34" t="s">
        <v>92</v>
      </c>
      <c r="D711" s="34">
        <v>0.06</v>
      </c>
      <c r="E711" s="34">
        <v>175.99</v>
      </c>
      <c r="F711" s="34">
        <v>8.99</v>
      </c>
      <c r="G711" s="34" t="s">
        <v>14</v>
      </c>
      <c r="H711" s="34" t="s">
        <v>70</v>
      </c>
      <c r="I711" s="34" t="s">
        <v>16</v>
      </c>
      <c r="J711" s="34" t="s">
        <v>111</v>
      </c>
      <c r="K711" s="34" t="s">
        <v>49</v>
      </c>
      <c r="L711" s="34" t="s">
        <v>1155</v>
      </c>
      <c r="M711" s="34">
        <v>0.56999999999999995</v>
      </c>
      <c r="N711" s="34" t="s">
        <v>8</v>
      </c>
      <c r="O711" s="34" t="s">
        <v>35</v>
      </c>
      <c r="P711" s="34" t="s">
        <v>66</v>
      </c>
      <c r="Q711" s="34" t="s">
        <v>1223</v>
      </c>
      <c r="R711" s="34">
        <v>94591</v>
      </c>
      <c r="S711" s="36">
        <v>42067</v>
      </c>
      <c r="T711" s="36">
        <v>42069</v>
      </c>
      <c r="U711" s="61">
        <v>2031.5070000000001</v>
      </c>
      <c r="V711" s="34">
        <v>23</v>
      </c>
      <c r="W711" s="34">
        <v>3363.53</v>
      </c>
      <c r="X711" s="34">
        <v>87177</v>
      </c>
      <c r="Y711" s="34" t="s">
        <v>3217</v>
      </c>
      <c r="Z711" s="34">
        <v>2964.0585235333356</v>
      </c>
    </row>
    <row r="712" spans="1:26" customFormat="1" x14ac:dyDescent="0.2">
      <c r="A712" s="34">
        <v>679</v>
      </c>
      <c r="B712" s="34" t="s">
        <v>1464</v>
      </c>
      <c r="C712" s="34" t="s">
        <v>92</v>
      </c>
      <c r="D712" s="34">
        <v>0.01</v>
      </c>
      <c r="E712" s="34">
        <v>3.95</v>
      </c>
      <c r="F712" s="34">
        <v>5.13</v>
      </c>
      <c r="G712" s="34" t="s">
        <v>14</v>
      </c>
      <c r="H712" s="34" t="s">
        <v>70</v>
      </c>
      <c r="I712" s="34" t="s">
        <v>24</v>
      </c>
      <c r="J712" s="34" t="s">
        <v>71</v>
      </c>
      <c r="K712" s="34" t="s">
        <v>49</v>
      </c>
      <c r="L712" s="34" t="s">
        <v>1465</v>
      </c>
      <c r="M712" s="34">
        <v>0.59</v>
      </c>
      <c r="N712" s="34" t="s">
        <v>8</v>
      </c>
      <c r="O712" s="34" t="s">
        <v>35</v>
      </c>
      <c r="P712" s="34" t="s">
        <v>42</v>
      </c>
      <c r="Q712" s="34" t="s">
        <v>1466</v>
      </c>
      <c r="R712" s="34">
        <v>98387</v>
      </c>
      <c r="S712" s="36">
        <v>42067</v>
      </c>
      <c r="T712" s="36">
        <v>42068</v>
      </c>
      <c r="U712" s="61">
        <v>-19.93</v>
      </c>
      <c r="V712" s="34">
        <v>2</v>
      </c>
      <c r="W712" s="34">
        <v>10.11</v>
      </c>
      <c r="X712" s="34">
        <v>88890</v>
      </c>
      <c r="Y712" s="34" t="s">
        <v>3217</v>
      </c>
      <c r="Z712" s="34">
        <v>267.28048830700811</v>
      </c>
    </row>
    <row r="713" spans="1:26" customFormat="1" x14ac:dyDescent="0.2">
      <c r="A713" s="34">
        <v>679</v>
      </c>
      <c r="B713" s="34" t="s">
        <v>1464</v>
      </c>
      <c r="C713" s="34" t="s">
        <v>92</v>
      </c>
      <c r="D713" s="34">
        <v>0.02</v>
      </c>
      <c r="E713" s="34">
        <v>367.99</v>
      </c>
      <c r="F713" s="34">
        <v>19.989999999999998</v>
      </c>
      <c r="G713" s="34" t="s">
        <v>14</v>
      </c>
      <c r="H713" s="34" t="s">
        <v>70</v>
      </c>
      <c r="I713" s="34" t="s">
        <v>24</v>
      </c>
      <c r="J713" s="34" t="s">
        <v>48</v>
      </c>
      <c r="K713" s="34" t="s">
        <v>49</v>
      </c>
      <c r="L713" s="34" t="s">
        <v>1467</v>
      </c>
      <c r="M713" s="34">
        <v>0.4</v>
      </c>
      <c r="N713" s="34" t="s">
        <v>8</v>
      </c>
      <c r="O713" s="34" t="s">
        <v>35</v>
      </c>
      <c r="P713" s="34" t="s">
        <v>42</v>
      </c>
      <c r="Q713" s="34" t="s">
        <v>1466</v>
      </c>
      <c r="R713" s="34">
        <v>98387</v>
      </c>
      <c r="S713" s="36">
        <v>42067</v>
      </c>
      <c r="T713" s="36">
        <v>42068</v>
      </c>
      <c r="U713" s="61">
        <v>4568.6072999999997</v>
      </c>
      <c r="V713" s="34">
        <v>17</v>
      </c>
      <c r="W713" s="34">
        <v>6621.17</v>
      </c>
      <c r="X713" s="34">
        <v>88890</v>
      </c>
      <c r="Y713" s="34" t="s">
        <v>3217</v>
      </c>
      <c r="Z713" s="34">
        <v>6352.8493012720182</v>
      </c>
    </row>
    <row r="714" spans="1:26" customFormat="1" x14ac:dyDescent="0.2">
      <c r="A714" s="34">
        <v>680</v>
      </c>
      <c r="B714" s="34" t="s">
        <v>1468</v>
      </c>
      <c r="C714" s="34" t="s">
        <v>92</v>
      </c>
      <c r="D714" s="34">
        <v>0.04</v>
      </c>
      <c r="E714" s="34">
        <v>95.99</v>
      </c>
      <c r="F714" s="34">
        <v>4.9000000000000004</v>
      </c>
      <c r="G714" s="34" t="s">
        <v>14</v>
      </c>
      <c r="H714" s="34" t="s">
        <v>70</v>
      </c>
      <c r="I714" s="34" t="s">
        <v>16</v>
      </c>
      <c r="J714" s="34" t="s">
        <v>111</v>
      </c>
      <c r="K714" s="34" t="s">
        <v>49</v>
      </c>
      <c r="L714" s="34" t="s">
        <v>744</v>
      </c>
      <c r="M714" s="34">
        <v>0.56000000000000005</v>
      </c>
      <c r="N714" s="34" t="s">
        <v>8</v>
      </c>
      <c r="O714" s="34" t="s">
        <v>35</v>
      </c>
      <c r="P714" s="34" t="s">
        <v>42</v>
      </c>
      <c r="Q714" s="34" t="s">
        <v>1469</v>
      </c>
      <c r="R714" s="34">
        <v>99207</v>
      </c>
      <c r="S714" s="36">
        <v>42067</v>
      </c>
      <c r="T714" s="36">
        <v>42069</v>
      </c>
      <c r="U714" s="61">
        <v>-258.22500000000002</v>
      </c>
      <c r="V714" s="34">
        <v>3</v>
      </c>
      <c r="W714" s="34">
        <v>253.78</v>
      </c>
      <c r="X714" s="34">
        <v>88890</v>
      </c>
      <c r="Y714" s="34" t="s">
        <v>3217</v>
      </c>
      <c r="Z714" s="34">
        <v>260.52002839087777</v>
      </c>
    </row>
    <row r="715" spans="1:26" customFormat="1" x14ac:dyDescent="0.2">
      <c r="A715" s="34">
        <v>2696</v>
      </c>
      <c r="B715" s="34" t="s">
        <v>1470</v>
      </c>
      <c r="C715" s="34" t="s">
        <v>1</v>
      </c>
      <c r="D715" s="34">
        <v>0.05</v>
      </c>
      <c r="E715" s="34">
        <v>107.53</v>
      </c>
      <c r="F715" s="34">
        <v>5.81</v>
      </c>
      <c r="G715" s="34" t="s">
        <v>14</v>
      </c>
      <c r="H715" s="34" t="s">
        <v>47</v>
      </c>
      <c r="I715" s="34" t="s">
        <v>4</v>
      </c>
      <c r="J715" s="34" t="s">
        <v>102</v>
      </c>
      <c r="K715" s="34" t="s">
        <v>120</v>
      </c>
      <c r="L715" s="34" t="s">
        <v>1471</v>
      </c>
      <c r="M715" s="34">
        <v>0.65</v>
      </c>
      <c r="N715" s="34" t="s">
        <v>8</v>
      </c>
      <c r="O715" s="34" t="s">
        <v>9</v>
      </c>
      <c r="P715" s="34" t="s">
        <v>140</v>
      </c>
      <c r="Q715" s="34" t="s">
        <v>1472</v>
      </c>
      <c r="R715" s="34">
        <v>35401</v>
      </c>
      <c r="S715" s="36">
        <v>42068</v>
      </c>
      <c r="T715" s="36">
        <v>42069</v>
      </c>
      <c r="U715" s="61">
        <v>-89.418000000000006</v>
      </c>
      <c r="V715" s="34">
        <v>6</v>
      </c>
      <c r="W715" s="34">
        <v>612.91999999999996</v>
      </c>
      <c r="X715" s="34">
        <v>87676</v>
      </c>
      <c r="Y715" s="34" t="s">
        <v>3215</v>
      </c>
      <c r="Z715" s="34">
        <v>870.57676888278741</v>
      </c>
    </row>
    <row r="716" spans="1:26" customFormat="1" x14ac:dyDescent="0.2">
      <c r="A716" s="34">
        <v>2376</v>
      </c>
      <c r="B716" s="34" t="s">
        <v>1473</v>
      </c>
      <c r="C716" s="34" t="s">
        <v>13</v>
      </c>
      <c r="D716" s="34">
        <v>0.05</v>
      </c>
      <c r="E716" s="34">
        <v>3.28</v>
      </c>
      <c r="F716" s="34">
        <v>3.97</v>
      </c>
      <c r="G716" s="34" t="s">
        <v>14</v>
      </c>
      <c r="H716" s="34" t="s">
        <v>70</v>
      </c>
      <c r="I716" s="34" t="s">
        <v>24</v>
      </c>
      <c r="J716" s="34" t="s">
        <v>25</v>
      </c>
      <c r="K716" s="34" t="s">
        <v>26</v>
      </c>
      <c r="L716" s="34" t="s">
        <v>221</v>
      </c>
      <c r="M716" s="34">
        <v>0.56000000000000005</v>
      </c>
      <c r="N716" s="34" t="s">
        <v>8</v>
      </c>
      <c r="O716" s="34" t="s">
        <v>35</v>
      </c>
      <c r="P716" s="34" t="s">
        <v>466</v>
      </c>
      <c r="Q716" s="34" t="s">
        <v>1474</v>
      </c>
      <c r="R716" s="34">
        <v>83843</v>
      </c>
      <c r="S716" s="36">
        <v>42068</v>
      </c>
      <c r="T716" s="36">
        <v>42069</v>
      </c>
      <c r="U716" s="61">
        <v>-100.24</v>
      </c>
      <c r="V716" s="34">
        <v>18</v>
      </c>
      <c r="W716" s="34">
        <v>61.29</v>
      </c>
      <c r="X716" s="34">
        <v>91321</v>
      </c>
      <c r="Y716" s="34" t="s">
        <v>3217</v>
      </c>
      <c r="Z716" s="34">
        <v>84.25946254326081</v>
      </c>
    </row>
    <row r="717" spans="1:26" customFormat="1" x14ac:dyDescent="0.2">
      <c r="A717" s="34">
        <v>2376</v>
      </c>
      <c r="B717" s="34" t="s">
        <v>1473</v>
      </c>
      <c r="C717" s="34" t="s">
        <v>13</v>
      </c>
      <c r="D717" s="34">
        <v>0.03</v>
      </c>
      <c r="E717" s="34">
        <v>6.98</v>
      </c>
      <c r="F717" s="34">
        <v>9.69</v>
      </c>
      <c r="G717" s="34" t="s">
        <v>14</v>
      </c>
      <c r="H717" s="34" t="s">
        <v>70</v>
      </c>
      <c r="I717" s="34" t="s">
        <v>24</v>
      </c>
      <c r="J717" s="34" t="s">
        <v>54</v>
      </c>
      <c r="K717" s="34" t="s">
        <v>49</v>
      </c>
      <c r="L717" s="34" t="s">
        <v>1475</v>
      </c>
      <c r="M717" s="34">
        <v>0.83</v>
      </c>
      <c r="N717" s="34" t="s">
        <v>8</v>
      </c>
      <c r="O717" s="34" t="s">
        <v>35</v>
      </c>
      <c r="P717" s="34" t="s">
        <v>466</v>
      </c>
      <c r="Q717" s="34" t="s">
        <v>1474</v>
      </c>
      <c r="R717" s="34">
        <v>83843</v>
      </c>
      <c r="S717" s="36">
        <v>42068</v>
      </c>
      <c r="T717" s="36">
        <v>42070</v>
      </c>
      <c r="U717" s="61">
        <v>-262.62</v>
      </c>
      <c r="V717" s="34">
        <v>15</v>
      </c>
      <c r="W717" s="34">
        <v>109.15</v>
      </c>
      <c r="X717" s="34">
        <v>91321</v>
      </c>
      <c r="Y717" s="34" t="s">
        <v>3217</v>
      </c>
      <c r="Z717" s="34">
        <v>325.30439080423946</v>
      </c>
    </row>
    <row r="718" spans="1:26" customFormat="1" x14ac:dyDescent="0.2">
      <c r="A718" s="34">
        <v>670</v>
      </c>
      <c r="B718" s="34" t="s">
        <v>1476</v>
      </c>
      <c r="C718" s="34" t="s">
        <v>23</v>
      </c>
      <c r="D718" s="34">
        <v>0.08</v>
      </c>
      <c r="E718" s="34">
        <v>296.18</v>
      </c>
      <c r="F718" s="34">
        <v>54.12</v>
      </c>
      <c r="G718" s="34" t="s">
        <v>2</v>
      </c>
      <c r="H718" s="34" t="s">
        <v>47</v>
      </c>
      <c r="I718" s="34" t="s">
        <v>4</v>
      </c>
      <c r="J718" s="34" t="s">
        <v>5</v>
      </c>
      <c r="K718" s="34" t="s">
        <v>6</v>
      </c>
      <c r="L718" s="34" t="s">
        <v>1055</v>
      </c>
      <c r="M718" s="34">
        <v>0.76</v>
      </c>
      <c r="N718" s="34" t="s">
        <v>8</v>
      </c>
      <c r="O718" s="34" t="s">
        <v>9</v>
      </c>
      <c r="P718" s="34" t="s">
        <v>218</v>
      </c>
      <c r="Q718" s="34" t="s">
        <v>1477</v>
      </c>
      <c r="R718" s="34">
        <v>22025</v>
      </c>
      <c r="S718" s="36">
        <v>42068</v>
      </c>
      <c r="T718" s="36">
        <v>42075</v>
      </c>
      <c r="U718" s="61">
        <v>-187.22200000000001</v>
      </c>
      <c r="V718" s="34">
        <v>5</v>
      </c>
      <c r="W718" s="34">
        <v>1429.81</v>
      </c>
      <c r="X718" s="34">
        <v>88474</v>
      </c>
      <c r="Y718" s="34" t="s">
        <v>3215</v>
      </c>
      <c r="Z718" s="34">
        <v>2754.547841624003</v>
      </c>
    </row>
    <row r="719" spans="1:26" customFormat="1" x14ac:dyDescent="0.2">
      <c r="A719" s="34">
        <v>2944</v>
      </c>
      <c r="B719" s="34" t="s">
        <v>1478</v>
      </c>
      <c r="C719" s="34" t="s">
        <v>23</v>
      </c>
      <c r="D719" s="34">
        <v>0.04</v>
      </c>
      <c r="E719" s="34">
        <v>4.55</v>
      </c>
      <c r="F719" s="34">
        <v>1.49</v>
      </c>
      <c r="G719" s="34" t="s">
        <v>14</v>
      </c>
      <c r="H719" s="34" t="s">
        <v>70</v>
      </c>
      <c r="I719" s="34" t="s">
        <v>24</v>
      </c>
      <c r="J719" s="34" t="s">
        <v>48</v>
      </c>
      <c r="K719" s="34" t="s">
        <v>49</v>
      </c>
      <c r="L719" s="34" t="s">
        <v>1479</v>
      </c>
      <c r="M719" s="34">
        <v>0.35</v>
      </c>
      <c r="N719" s="34" t="s">
        <v>8</v>
      </c>
      <c r="O719" s="34" t="s">
        <v>28</v>
      </c>
      <c r="P719" s="34" t="s">
        <v>265</v>
      </c>
      <c r="Q719" s="34" t="s">
        <v>1480</v>
      </c>
      <c r="R719" s="34">
        <v>48640</v>
      </c>
      <c r="S719" s="36">
        <v>42068</v>
      </c>
      <c r="T719" s="36">
        <v>42070</v>
      </c>
      <c r="U719" s="61">
        <v>28.288</v>
      </c>
      <c r="V719" s="34">
        <v>13</v>
      </c>
      <c r="W719" s="34">
        <v>59.75</v>
      </c>
      <c r="X719" s="34">
        <v>90309</v>
      </c>
      <c r="Y719" s="34" t="s">
        <v>3216</v>
      </c>
      <c r="Z719" s="34">
        <v>65.625561062105191</v>
      </c>
    </row>
    <row r="720" spans="1:26" customFormat="1" x14ac:dyDescent="0.2">
      <c r="A720" s="34">
        <v>392</v>
      </c>
      <c r="B720" s="34" t="s">
        <v>1481</v>
      </c>
      <c r="C720" s="34" t="s">
        <v>92</v>
      </c>
      <c r="D720" s="34">
        <v>0.02</v>
      </c>
      <c r="E720" s="34">
        <v>34.979999999999997</v>
      </c>
      <c r="F720" s="34">
        <v>7.53</v>
      </c>
      <c r="G720" s="34" t="s">
        <v>14</v>
      </c>
      <c r="H720" s="34" t="s">
        <v>70</v>
      </c>
      <c r="I720" s="34" t="s">
        <v>16</v>
      </c>
      <c r="J720" s="34" t="s">
        <v>17</v>
      </c>
      <c r="K720" s="34" t="s">
        <v>49</v>
      </c>
      <c r="L720" s="34" t="s">
        <v>1415</v>
      </c>
      <c r="M720" s="34">
        <v>0.76</v>
      </c>
      <c r="N720" s="34" t="s">
        <v>8</v>
      </c>
      <c r="O720" s="34" t="s">
        <v>28</v>
      </c>
      <c r="P720" s="34" t="s">
        <v>56</v>
      </c>
      <c r="Q720" s="34" t="s">
        <v>1482</v>
      </c>
      <c r="R720" s="34">
        <v>63105</v>
      </c>
      <c r="S720" s="36">
        <v>42068</v>
      </c>
      <c r="T720" s="36">
        <v>42070</v>
      </c>
      <c r="U720" s="61">
        <v>-159.68</v>
      </c>
      <c r="V720" s="34">
        <v>1</v>
      </c>
      <c r="W720" s="34">
        <v>37.159999999999997</v>
      </c>
      <c r="X720" s="34">
        <v>86383</v>
      </c>
      <c r="Y720" s="34" t="s">
        <v>3216</v>
      </c>
      <c r="Z720" s="34">
        <v>422.42262846652113</v>
      </c>
    </row>
    <row r="721" spans="1:26" customFormat="1" x14ac:dyDescent="0.2">
      <c r="A721" s="34">
        <v>392</v>
      </c>
      <c r="B721" s="34" t="s">
        <v>1481</v>
      </c>
      <c r="C721" s="34" t="s">
        <v>92</v>
      </c>
      <c r="D721" s="34">
        <v>0.01</v>
      </c>
      <c r="E721" s="34">
        <v>19.989999999999998</v>
      </c>
      <c r="F721" s="34">
        <v>11.17</v>
      </c>
      <c r="G721" s="34" t="s">
        <v>14</v>
      </c>
      <c r="H721" s="34" t="s">
        <v>70</v>
      </c>
      <c r="I721" s="34" t="s">
        <v>4</v>
      </c>
      <c r="J721" s="34" t="s">
        <v>102</v>
      </c>
      <c r="K721" s="34" t="s">
        <v>40</v>
      </c>
      <c r="L721" s="34" t="s">
        <v>465</v>
      </c>
      <c r="M721" s="34">
        <v>0.6</v>
      </c>
      <c r="N721" s="34" t="s">
        <v>8</v>
      </c>
      <c r="O721" s="34" t="s">
        <v>28</v>
      </c>
      <c r="P721" s="34" t="s">
        <v>56</v>
      </c>
      <c r="Q721" s="34" t="s">
        <v>1482</v>
      </c>
      <c r="R721" s="34">
        <v>63105</v>
      </c>
      <c r="S721" s="36">
        <v>42068</v>
      </c>
      <c r="T721" s="36">
        <v>42071</v>
      </c>
      <c r="U721" s="61">
        <v>27.91</v>
      </c>
      <c r="V721" s="34">
        <v>2</v>
      </c>
      <c r="W721" s="34">
        <v>43.65</v>
      </c>
      <c r="X721" s="34">
        <v>86383</v>
      </c>
      <c r="Y721" s="34" t="s">
        <v>3216</v>
      </c>
      <c r="Z721" s="34">
        <v>541.77949840062593</v>
      </c>
    </row>
    <row r="722" spans="1:26" customFormat="1" x14ac:dyDescent="0.2">
      <c r="A722" s="34">
        <v>3003</v>
      </c>
      <c r="B722" s="34" t="s">
        <v>1483</v>
      </c>
      <c r="C722" s="34" t="s">
        <v>92</v>
      </c>
      <c r="D722" s="34">
        <v>0.03</v>
      </c>
      <c r="E722" s="34">
        <v>85.99</v>
      </c>
      <c r="F722" s="34">
        <v>0.99</v>
      </c>
      <c r="G722" s="34" t="s">
        <v>14</v>
      </c>
      <c r="H722" s="34" t="s">
        <v>47</v>
      </c>
      <c r="I722" s="34" t="s">
        <v>16</v>
      </c>
      <c r="J722" s="34" t="s">
        <v>111</v>
      </c>
      <c r="K722" s="34" t="s">
        <v>26</v>
      </c>
      <c r="L722" s="34" t="s">
        <v>1152</v>
      </c>
      <c r="M722" s="34">
        <v>0.55000000000000004</v>
      </c>
      <c r="N722" s="34" t="s">
        <v>8</v>
      </c>
      <c r="O722" s="34" t="s">
        <v>35</v>
      </c>
      <c r="P722" s="34" t="s">
        <v>466</v>
      </c>
      <c r="Q722" s="34" t="s">
        <v>1484</v>
      </c>
      <c r="R722" s="34">
        <v>83814</v>
      </c>
      <c r="S722" s="36">
        <v>42068</v>
      </c>
      <c r="T722" s="36">
        <v>42069</v>
      </c>
      <c r="U722" s="61">
        <v>1037.1044999999999</v>
      </c>
      <c r="V722" s="34">
        <v>20</v>
      </c>
      <c r="W722" s="34">
        <v>1503.05</v>
      </c>
      <c r="X722" s="34">
        <v>91586</v>
      </c>
      <c r="Y722" s="34" t="s">
        <v>3217</v>
      </c>
      <c r="Z722" s="34">
        <v>1476.3048275781762</v>
      </c>
    </row>
    <row r="723" spans="1:26" customFormat="1" x14ac:dyDescent="0.2">
      <c r="A723" s="34">
        <v>1014</v>
      </c>
      <c r="B723" s="34" t="s">
        <v>1420</v>
      </c>
      <c r="C723" s="34" t="s">
        <v>46</v>
      </c>
      <c r="D723" s="34">
        <v>0.08</v>
      </c>
      <c r="E723" s="34">
        <v>10.91</v>
      </c>
      <c r="F723" s="34">
        <v>2.99</v>
      </c>
      <c r="G723" s="34" t="s">
        <v>14</v>
      </c>
      <c r="H723" s="34" t="s">
        <v>47</v>
      </c>
      <c r="I723" s="34" t="s">
        <v>24</v>
      </c>
      <c r="J723" s="34" t="s">
        <v>48</v>
      </c>
      <c r="K723" s="34" t="s">
        <v>49</v>
      </c>
      <c r="L723" s="34" t="s">
        <v>1485</v>
      </c>
      <c r="M723" s="34">
        <v>0.38</v>
      </c>
      <c r="N723" s="34" t="s">
        <v>8</v>
      </c>
      <c r="O723" s="34" t="s">
        <v>9</v>
      </c>
      <c r="P723" s="34" t="s">
        <v>20</v>
      </c>
      <c r="Q723" s="34" t="s">
        <v>1421</v>
      </c>
      <c r="R723" s="34">
        <v>72022</v>
      </c>
      <c r="S723" s="36">
        <v>42068</v>
      </c>
      <c r="T723" s="36">
        <v>42069</v>
      </c>
      <c r="U723" s="61">
        <v>-2.1</v>
      </c>
      <c r="V723" s="34">
        <v>11</v>
      </c>
      <c r="W723" s="34">
        <v>119.99</v>
      </c>
      <c r="X723" s="34">
        <v>88388</v>
      </c>
      <c r="Y723" s="34" t="s">
        <v>3215</v>
      </c>
      <c r="Z723" s="34">
        <v>246.0954460278933</v>
      </c>
    </row>
    <row r="724" spans="1:26" customFormat="1" x14ac:dyDescent="0.2">
      <c r="A724" s="34">
        <v>1279</v>
      </c>
      <c r="B724" s="34" t="s">
        <v>1423</v>
      </c>
      <c r="C724" s="34" t="s">
        <v>46</v>
      </c>
      <c r="D724" s="34">
        <v>0</v>
      </c>
      <c r="E724" s="34">
        <v>442.14</v>
      </c>
      <c r="F724" s="34">
        <v>14.7</v>
      </c>
      <c r="G724" s="34" t="s">
        <v>2</v>
      </c>
      <c r="H724" s="34" t="s">
        <v>70</v>
      </c>
      <c r="I724" s="34" t="s">
        <v>16</v>
      </c>
      <c r="J724" s="34" t="s">
        <v>32</v>
      </c>
      <c r="K724" s="34" t="s">
        <v>33</v>
      </c>
      <c r="L724" s="34" t="s">
        <v>1288</v>
      </c>
      <c r="M724" s="34">
        <v>0.56000000000000005</v>
      </c>
      <c r="N724" s="34" t="s">
        <v>8</v>
      </c>
      <c r="O724" s="34" t="s">
        <v>28</v>
      </c>
      <c r="P724" s="34" t="s">
        <v>29</v>
      </c>
      <c r="Q724" s="34" t="s">
        <v>1424</v>
      </c>
      <c r="R724" s="34">
        <v>46324</v>
      </c>
      <c r="S724" s="36">
        <v>42068</v>
      </c>
      <c r="T724" s="36">
        <v>42068</v>
      </c>
      <c r="U724" s="61">
        <v>501.51</v>
      </c>
      <c r="V724" s="34">
        <v>5</v>
      </c>
      <c r="W724" s="34">
        <v>2343.34</v>
      </c>
      <c r="X724" s="34">
        <v>90115</v>
      </c>
      <c r="Y724" s="34" t="s">
        <v>3216</v>
      </c>
      <c r="Z724" s="34">
        <v>2805.0545630553379</v>
      </c>
    </row>
    <row r="725" spans="1:26" customFormat="1" x14ac:dyDescent="0.2">
      <c r="A725" s="34">
        <v>1432</v>
      </c>
      <c r="B725" s="34" t="s">
        <v>1486</v>
      </c>
      <c r="C725" s="34" t="s">
        <v>46</v>
      </c>
      <c r="D725" s="34">
        <v>0.05</v>
      </c>
      <c r="E725" s="34">
        <v>9.7799999999999994</v>
      </c>
      <c r="F725" s="34">
        <v>1.39</v>
      </c>
      <c r="G725" s="34" t="s">
        <v>14</v>
      </c>
      <c r="H725" s="34" t="s">
        <v>70</v>
      </c>
      <c r="I725" s="34" t="s">
        <v>24</v>
      </c>
      <c r="J725" s="34" t="s">
        <v>321</v>
      </c>
      <c r="K725" s="34" t="s">
        <v>49</v>
      </c>
      <c r="L725" s="34" t="s">
        <v>1487</v>
      </c>
      <c r="M725" s="34">
        <v>0.39</v>
      </c>
      <c r="N725" s="34" t="s">
        <v>8</v>
      </c>
      <c r="O725" s="34" t="s">
        <v>28</v>
      </c>
      <c r="P725" s="34" t="s">
        <v>29</v>
      </c>
      <c r="Q725" s="34" t="s">
        <v>1488</v>
      </c>
      <c r="R725" s="34">
        <v>46203</v>
      </c>
      <c r="S725" s="36">
        <v>42068</v>
      </c>
      <c r="T725" s="36">
        <v>42069</v>
      </c>
      <c r="U725" s="61">
        <v>74.278499999999994</v>
      </c>
      <c r="V725" s="34">
        <v>11</v>
      </c>
      <c r="W725" s="34">
        <v>107.65</v>
      </c>
      <c r="X725" s="34">
        <v>86826</v>
      </c>
      <c r="Y725" s="34" t="s">
        <v>3216</v>
      </c>
      <c r="Z725" s="34">
        <v>274.24344293714</v>
      </c>
    </row>
    <row r="726" spans="1:26" customFormat="1" x14ac:dyDescent="0.2">
      <c r="A726" s="34">
        <v>1433</v>
      </c>
      <c r="B726" s="34" t="s">
        <v>1489</v>
      </c>
      <c r="C726" s="34" t="s">
        <v>46</v>
      </c>
      <c r="D726" s="34">
        <v>0.02</v>
      </c>
      <c r="E726" s="34">
        <v>3.28</v>
      </c>
      <c r="F726" s="34">
        <v>3.97</v>
      </c>
      <c r="G726" s="34" t="s">
        <v>63</v>
      </c>
      <c r="H726" s="34" t="s">
        <v>70</v>
      </c>
      <c r="I726" s="34" t="s">
        <v>24</v>
      </c>
      <c r="J726" s="34" t="s">
        <v>25</v>
      </c>
      <c r="K726" s="34" t="s">
        <v>26</v>
      </c>
      <c r="L726" s="34" t="s">
        <v>343</v>
      </c>
      <c r="M726" s="34">
        <v>0.56000000000000005</v>
      </c>
      <c r="N726" s="34" t="s">
        <v>8</v>
      </c>
      <c r="O726" s="34" t="s">
        <v>28</v>
      </c>
      <c r="P726" s="34" t="s">
        <v>29</v>
      </c>
      <c r="Q726" s="34" t="s">
        <v>1490</v>
      </c>
      <c r="R726" s="34">
        <v>47130</v>
      </c>
      <c r="S726" s="36">
        <v>42068</v>
      </c>
      <c r="T726" s="36">
        <v>42069</v>
      </c>
      <c r="U726" s="61">
        <v>-66.349999999999994</v>
      </c>
      <c r="V726" s="34">
        <v>7</v>
      </c>
      <c r="W726" s="34">
        <v>25.15</v>
      </c>
      <c r="X726" s="34">
        <v>86826</v>
      </c>
      <c r="Y726" s="34" t="s">
        <v>3216</v>
      </c>
      <c r="Z726" s="34">
        <v>260.09064889851368</v>
      </c>
    </row>
    <row r="727" spans="1:26" customFormat="1" x14ac:dyDescent="0.2">
      <c r="A727" s="34">
        <v>2006</v>
      </c>
      <c r="B727" s="34" t="s">
        <v>1491</v>
      </c>
      <c r="C727" s="34" t="s">
        <v>46</v>
      </c>
      <c r="D727" s="34">
        <v>0.03</v>
      </c>
      <c r="E727" s="34">
        <v>5.78</v>
      </c>
      <c r="F727" s="34">
        <v>5.37</v>
      </c>
      <c r="G727" s="34" t="s">
        <v>14</v>
      </c>
      <c r="H727" s="34" t="s">
        <v>47</v>
      </c>
      <c r="I727" s="34" t="s">
        <v>24</v>
      </c>
      <c r="J727" s="34" t="s">
        <v>64</v>
      </c>
      <c r="K727" s="34" t="s">
        <v>49</v>
      </c>
      <c r="L727" s="34" t="s">
        <v>1492</v>
      </c>
      <c r="M727" s="34">
        <v>0.36</v>
      </c>
      <c r="N727" s="34" t="s">
        <v>8</v>
      </c>
      <c r="O727" s="34" t="s">
        <v>35</v>
      </c>
      <c r="P727" s="34" t="s">
        <v>36</v>
      </c>
      <c r="Q727" s="34" t="s">
        <v>1219</v>
      </c>
      <c r="R727" s="34">
        <v>81301</v>
      </c>
      <c r="S727" s="36">
        <v>42068</v>
      </c>
      <c r="T727" s="36">
        <v>42069</v>
      </c>
      <c r="U727" s="61">
        <v>-63.35</v>
      </c>
      <c r="V727" s="34">
        <v>15</v>
      </c>
      <c r="W727" s="34">
        <v>88.22</v>
      </c>
      <c r="X727" s="34">
        <v>88798</v>
      </c>
      <c r="Y727" s="34" t="s">
        <v>3217</v>
      </c>
      <c r="Z727" s="34">
        <v>249.50058910299981</v>
      </c>
    </row>
    <row r="728" spans="1:26" customFormat="1" x14ac:dyDescent="0.2">
      <c r="A728" s="34">
        <v>868</v>
      </c>
      <c r="B728" s="34" t="s">
        <v>1344</v>
      </c>
      <c r="C728" s="34" t="s">
        <v>1</v>
      </c>
      <c r="D728" s="34">
        <v>0.06</v>
      </c>
      <c r="E728" s="34">
        <v>6.48</v>
      </c>
      <c r="F728" s="34">
        <v>8.8800000000000008</v>
      </c>
      <c r="G728" s="34" t="s">
        <v>14</v>
      </c>
      <c r="H728" s="34" t="s">
        <v>70</v>
      </c>
      <c r="I728" s="34" t="s">
        <v>24</v>
      </c>
      <c r="J728" s="34" t="s">
        <v>64</v>
      </c>
      <c r="K728" s="34" t="s">
        <v>49</v>
      </c>
      <c r="L728" s="34" t="s">
        <v>1493</v>
      </c>
      <c r="M728" s="34">
        <v>0.37</v>
      </c>
      <c r="N728" s="34" t="s">
        <v>8</v>
      </c>
      <c r="O728" s="34" t="s">
        <v>28</v>
      </c>
      <c r="P728" s="34" t="s">
        <v>60</v>
      </c>
      <c r="Q728" s="34" t="s">
        <v>1346</v>
      </c>
      <c r="R728" s="34">
        <v>55126</v>
      </c>
      <c r="S728" s="36">
        <v>42069</v>
      </c>
      <c r="T728" s="36">
        <v>42070</v>
      </c>
      <c r="U728" s="61">
        <v>-237.47</v>
      </c>
      <c r="V728" s="34">
        <v>20</v>
      </c>
      <c r="W728" s="34">
        <v>125.77</v>
      </c>
      <c r="X728" s="34">
        <v>91195</v>
      </c>
      <c r="Y728" s="34" t="s">
        <v>3216</v>
      </c>
      <c r="Z728" s="34">
        <v>217.43411966407211</v>
      </c>
    </row>
    <row r="729" spans="1:26" customFormat="1" x14ac:dyDescent="0.2">
      <c r="A729" s="34">
        <v>3008</v>
      </c>
      <c r="B729" s="34" t="s">
        <v>1494</v>
      </c>
      <c r="C729" s="34" t="s">
        <v>1</v>
      </c>
      <c r="D729" s="34">
        <v>0.05</v>
      </c>
      <c r="E729" s="34">
        <v>9.99</v>
      </c>
      <c r="F729" s="34">
        <v>4.78</v>
      </c>
      <c r="G729" s="34" t="s">
        <v>14</v>
      </c>
      <c r="H729" s="34" t="s">
        <v>47</v>
      </c>
      <c r="I729" s="34" t="s">
        <v>24</v>
      </c>
      <c r="J729" s="34" t="s">
        <v>64</v>
      </c>
      <c r="K729" s="34" t="s">
        <v>49</v>
      </c>
      <c r="L729" s="34" t="s">
        <v>1495</v>
      </c>
      <c r="M729" s="34">
        <v>0.4</v>
      </c>
      <c r="N729" s="34" t="s">
        <v>8</v>
      </c>
      <c r="O729" s="34" t="s">
        <v>28</v>
      </c>
      <c r="P729" s="34" t="s">
        <v>60</v>
      </c>
      <c r="Q729" s="34" t="s">
        <v>1496</v>
      </c>
      <c r="R729" s="34">
        <v>55343</v>
      </c>
      <c r="S729" s="36">
        <v>42069</v>
      </c>
      <c r="T729" s="36">
        <v>42070</v>
      </c>
      <c r="U729" s="61">
        <v>41.3</v>
      </c>
      <c r="V729" s="34">
        <v>20</v>
      </c>
      <c r="W729" s="34">
        <v>203.37</v>
      </c>
      <c r="X729" s="34">
        <v>89414</v>
      </c>
      <c r="Y729" s="34" t="s">
        <v>3216</v>
      </c>
      <c r="Z729" s="34">
        <v>462.56092386281199</v>
      </c>
    </row>
    <row r="730" spans="1:26" customFormat="1" x14ac:dyDescent="0.2">
      <c r="A730" s="34">
        <v>688</v>
      </c>
      <c r="B730" s="34" t="s">
        <v>1497</v>
      </c>
      <c r="C730" s="34" t="s">
        <v>23</v>
      </c>
      <c r="D730" s="34">
        <v>0.06</v>
      </c>
      <c r="E730" s="34">
        <v>4.18</v>
      </c>
      <c r="F730" s="34">
        <v>2.99</v>
      </c>
      <c r="G730" s="34" t="s">
        <v>14</v>
      </c>
      <c r="H730" s="34" t="s">
        <v>3</v>
      </c>
      <c r="I730" s="34" t="s">
        <v>24</v>
      </c>
      <c r="J730" s="34" t="s">
        <v>48</v>
      </c>
      <c r="K730" s="34" t="s">
        <v>49</v>
      </c>
      <c r="L730" s="34" t="s">
        <v>1498</v>
      </c>
      <c r="M730" s="34">
        <v>0.37</v>
      </c>
      <c r="N730" s="34" t="s">
        <v>8</v>
      </c>
      <c r="O730" s="34" t="s">
        <v>28</v>
      </c>
      <c r="P730" s="34" t="s">
        <v>56</v>
      </c>
      <c r="Q730" s="34" t="s">
        <v>1499</v>
      </c>
      <c r="R730" s="34">
        <v>63116</v>
      </c>
      <c r="S730" s="36">
        <v>42069</v>
      </c>
      <c r="T730" s="36">
        <v>42071</v>
      </c>
      <c r="U730" s="61">
        <v>-12.718999999999999</v>
      </c>
      <c r="V730" s="34">
        <v>5</v>
      </c>
      <c r="W730" s="34">
        <v>21.34</v>
      </c>
      <c r="X730" s="34">
        <v>88504</v>
      </c>
      <c r="Y730" s="34" t="s">
        <v>3216</v>
      </c>
      <c r="Z730" s="34">
        <v>58.303383926946125</v>
      </c>
    </row>
    <row r="731" spans="1:26" customFormat="1" x14ac:dyDescent="0.2">
      <c r="A731" s="34">
        <v>797</v>
      </c>
      <c r="B731" s="34" t="s">
        <v>1500</v>
      </c>
      <c r="C731" s="34" t="s">
        <v>23</v>
      </c>
      <c r="D731" s="34">
        <v>0.09</v>
      </c>
      <c r="E731" s="34">
        <v>6.48</v>
      </c>
      <c r="F731" s="34">
        <v>6.86</v>
      </c>
      <c r="G731" s="34" t="s">
        <v>14</v>
      </c>
      <c r="H731" s="34" t="s">
        <v>70</v>
      </c>
      <c r="I731" s="34" t="s">
        <v>24</v>
      </c>
      <c r="J731" s="34" t="s">
        <v>64</v>
      </c>
      <c r="K731" s="34" t="s">
        <v>49</v>
      </c>
      <c r="L731" s="34" t="s">
        <v>1501</v>
      </c>
      <c r="M731" s="34">
        <v>0.37</v>
      </c>
      <c r="N731" s="34" t="s">
        <v>8</v>
      </c>
      <c r="O731" s="34" t="s">
        <v>35</v>
      </c>
      <c r="P731" s="34" t="s">
        <v>122</v>
      </c>
      <c r="Q731" s="34" t="s">
        <v>1502</v>
      </c>
      <c r="R731" s="34">
        <v>84067</v>
      </c>
      <c r="S731" s="36">
        <v>42069</v>
      </c>
      <c r="T731" s="36">
        <v>42071</v>
      </c>
      <c r="U731" s="61">
        <v>-62.23</v>
      </c>
      <c r="V731" s="34">
        <v>8</v>
      </c>
      <c r="W731" s="34">
        <v>50.88</v>
      </c>
      <c r="X731" s="34">
        <v>86870</v>
      </c>
      <c r="Y731" s="34" t="s">
        <v>3217</v>
      </c>
      <c r="Z731" s="34">
        <v>110.98484460992663</v>
      </c>
    </row>
    <row r="732" spans="1:26" customFormat="1" x14ac:dyDescent="0.2">
      <c r="A732" s="34">
        <v>2729</v>
      </c>
      <c r="B732" s="34" t="s">
        <v>1503</v>
      </c>
      <c r="C732" s="34" t="s">
        <v>23</v>
      </c>
      <c r="D732" s="34">
        <v>0.08</v>
      </c>
      <c r="E732" s="34">
        <v>230.98</v>
      </c>
      <c r="F732" s="34">
        <v>23.78</v>
      </c>
      <c r="G732" s="34" t="s">
        <v>2</v>
      </c>
      <c r="H732" s="34" t="s">
        <v>15</v>
      </c>
      <c r="I732" s="34" t="s">
        <v>4</v>
      </c>
      <c r="J732" s="34" t="s">
        <v>5</v>
      </c>
      <c r="K732" s="34" t="s">
        <v>6</v>
      </c>
      <c r="L732" s="34" t="s">
        <v>1504</v>
      </c>
      <c r="M732" s="34">
        <v>0.6</v>
      </c>
      <c r="N732" s="34" t="s">
        <v>8</v>
      </c>
      <c r="O732" s="34" t="s">
        <v>35</v>
      </c>
      <c r="P732" s="34" t="s">
        <v>42</v>
      </c>
      <c r="Q732" s="34" t="s">
        <v>380</v>
      </c>
      <c r="R732" s="34">
        <v>98226</v>
      </c>
      <c r="S732" s="36">
        <v>42069</v>
      </c>
      <c r="T732" s="36">
        <v>42073</v>
      </c>
      <c r="U732" s="61">
        <v>501.69</v>
      </c>
      <c r="V732" s="34">
        <v>4</v>
      </c>
      <c r="W732" s="34">
        <v>924.8</v>
      </c>
      <c r="X732" s="34">
        <v>88114</v>
      </c>
      <c r="Y732" s="34" t="s">
        <v>3217</v>
      </c>
      <c r="Z732" s="34">
        <v>2224.7863953715005</v>
      </c>
    </row>
    <row r="733" spans="1:26" customFormat="1" x14ac:dyDescent="0.2">
      <c r="A733" s="34">
        <v>1771</v>
      </c>
      <c r="B733" s="34" t="s">
        <v>1505</v>
      </c>
      <c r="C733" s="34" t="s">
        <v>92</v>
      </c>
      <c r="D733" s="34">
        <v>7.0000000000000007E-2</v>
      </c>
      <c r="E733" s="34">
        <v>60.98</v>
      </c>
      <c r="F733" s="34">
        <v>49</v>
      </c>
      <c r="G733" s="34" t="s">
        <v>14</v>
      </c>
      <c r="H733" s="34" t="s">
        <v>47</v>
      </c>
      <c r="I733" s="34" t="s">
        <v>24</v>
      </c>
      <c r="J733" s="34" t="s">
        <v>71</v>
      </c>
      <c r="K733" s="34" t="s">
        <v>40</v>
      </c>
      <c r="L733" s="34" t="s">
        <v>1506</v>
      </c>
      <c r="M733" s="34">
        <v>0.59</v>
      </c>
      <c r="N733" s="34" t="s">
        <v>8</v>
      </c>
      <c r="O733" s="34" t="s">
        <v>28</v>
      </c>
      <c r="P733" s="34" t="s">
        <v>79</v>
      </c>
      <c r="Q733" s="34" t="s">
        <v>1013</v>
      </c>
      <c r="R733" s="34">
        <v>61032</v>
      </c>
      <c r="S733" s="36">
        <v>42069</v>
      </c>
      <c r="T733" s="36">
        <v>42070</v>
      </c>
      <c r="U733" s="61">
        <v>-807.89</v>
      </c>
      <c r="V733" s="34">
        <v>7</v>
      </c>
      <c r="W733" s="34">
        <v>410.17</v>
      </c>
      <c r="X733" s="34">
        <v>89106</v>
      </c>
      <c r="Y733" s="34" t="s">
        <v>3216</v>
      </c>
      <c r="Z733" s="34">
        <v>842.40103576979413</v>
      </c>
    </row>
    <row r="734" spans="1:26" customFormat="1" x14ac:dyDescent="0.2">
      <c r="A734" s="34">
        <v>945</v>
      </c>
      <c r="B734" s="34" t="s">
        <v>1507</v>
      </c>
      <c r="C734" s="34" t="s">
        <v>46</v>
      </c>
      <c r="D734" s="34">
        <v>0.03</v>
      </c>
      <c r="E734" s="34">
        <v>31.74</v>
      </c>
      <c r="F734" s="34">
        <v>12.62</v>
      </c>
      <c r="G734" s="34" t="s">
        <v>14</v>
      </c>
      <c r="H734" s="34" t="s">
        <v>47</v>
      </c>
      <c r="I734" s="34" t="s">
        <v>24</v>
      </c>
      <c r="J734" s="34" t="s">
        <v>48</v>
      </c>
      <c r="K734" s="34" t="s">
        <v>49</v>
      </c>
      <c r="L734" s="34" t="s">
        <v>1508</v>
      </c>
      <c r="M734" s="34">
        <v>0.37</v>
      </c>
      <c r="N734" s="34" t="s">
        <v>8</v>
      </c>
      <c r="O734" s="34" t="s">
        <v>35</v>
      </c>
      <c r="P734" s="34" t="s">
        <v>66</v>
      </c>
      <c r="Q734" s="34" t="s">
        <v>1509</v>
      </c>
      <c r="R734" s="34">
        <v>95070</v>
      </c>
      <c r="S734" s="36">
        <v>42069</v>
      </c>
      <c r="T734" s="36">
        <v>42069</v>
      </c>
      <c r="U734" s="61">
        <v>-4.3010000000000002</v>
      </c>
      <c r="V734" s="34">
        <v>3</v>
      </c>
      <c r="W734" s="34">
        <v>98.7</v>
      </c>
      <c r="X734" s="34">
        <v>86567</v>
      </c>
      <c r="Y734" s="34" t="s">
        <v>3217</v>
      </c>
      <c r="Z734" s="34">
        <v>600.00261300749912</v>
      </c>
    </row>
    <row r="735" spans="1:26" customFormat="1" x14ac:dyDescent="0.2">
      <c r="A735" s="34">
        <v>3327</v>
      </c>
      <c r="B735" s="34" t="s">
        <v>1510</v>
      </c>
      <c r="C735" s="34" t="s">
        <v>46</v>
      </c>
      <c r="D735" s="34">
        <v>0.06</v>
      </c>
      <c r="E735" s="34">
        <v>113.98</v>
      </c>
      <c r="F735" s="34">
        <v>30</v>
      </c>
      <c r="G735" s="34" t="s">
        <v>2</v>
      </c>
      <c r="H735" s="34" t="s">
        <v>3</v>
      </c>
      <c r="I735" s="34" t="s">
        <v>4</v>
      </c>
      <c r="J735" s="34" t="s">
        <v>85</v>
      </c>
      <c r="K735" s="34" t="s">
        <v>33</v>
      </c>
      <c r="L735" s="34" t="s">
        <v>1511</v>
      </c>
      <c r="M735" s="34">
        <v>0.69</v>
      </c>
      <c r="N735" s="34" t="s">
        <v>8</v>
      </c>
      <c r="O735" s="34" t="s">
        <v>28</v>
      </c>
      <c r="P735" s="34" t="s">
        <v>265</v>
      </c>
      <c r="Q735" s="34" t="s">
        <v>1512</v>
      </c>
      <c r="R735" s="34">
        <v>48060</v>
      </c>
      <c r="S735" s="36">
        <v>42069</v>
      </c>
      <c r="T735" s="36">
        <v>42071</v>
      </c>
      <c r="U735" s="61">
        <v>-127.3</v>
      </c>
      <c r="V735" s="34">
        <v>3</v>
      </c>
      <c r="W735" s="34">
        <v>356.14</v>
      </c>
      <c r="X735" s="34">
        <v>87272</v>
      </c>
      <c r="Y735" s="34" t="s">
        <v>3216</v>
      </c>
      <c r="Z735" s="34">
        <v>1615.2029955203395</v>
      </c>
    </row>
    <row r="736" spans="1:26" customFormat="1" x14ac:dyDescent="0.2">
      <c r="A736" s="34">
        <v>3327</v>
      </c>
      <c r="B736" s="34" t="s">
        <v>1510</v>
      </c>
      <c r="C736" s="34" t="s">
        <v>46</v>
      </c>
      <c r="D736" s="34">
        <v>0.05</v>
      </c>
      <c r="E736" s="34">
        <v>6.48</v>
      </c>
      <c r="F736" s="34">
        <v>6.86</v>
      </c>
      <c r="G736" s="34" t="s">
        <v>14</v>
      </c>
      <c r="H736" s="34" t="s">
        <v>3</v>
      </c>
      <c r="I736" s="34" t="s">
        <v>24</v>
      </c>
      <c r="J736" s="34" t="s">
        <v>64</v>
      </c>
      <c r="K736" s="34" t="s">
        <v>49</v>
      </c>
      <c r="L736" s="34" t="s">
        <v>1501</v>
      </c>
      <c r="M736" s="34">
        <v>0.37</v>
      </c>
      <c r="N736" s="34" t="s">
        <v>8</v>
      </c>
      <c r="O736" s="34" t="s">
        <v>28</v>
      </c>
      <c r="P736" s="34" t="s">
        <v>265</v>
      </c>
      <c r="Q736" s="34" t="s">
        <v>1512</v>
      </c>
      <c r="R736" s="34">
        <v>48060</v>
      </c>
      <c r="S736" s="36">
        <v>42069</v>
      </c>
      <c r="T736" s="36">
        <v>42071</v>
      </c>
      <c r="U736" s="61">
        <v>-52.77</v>
      </c>
      <c r="V736" s="34">
        <v>4</v>
      </c>
      <c r="W736" s="34">
        <v>27.08</v>
      </c>
      <c r="X736" s="34">
        <v>87272</v>
      </c>
      <c r="Y736" s="34" t="s">
        <v>3216</v>
      </c>
      <c r="Z736" s="34">
        <v>259.32997566117263</v>
      </c>
    </row>
    <row r="737" spans="1:26" customFormat="1" x14ac:dyDescent="0.2">
      <c r="A737" s="34">
        <v>1020</v>
      </c>
      <c r="B737" s="34" t="s">
        <v>994</v>
      </c>
      <c r="C737" s="34" t="s">
        <v>1</v>
      </c>
      <c r="D737" s="34">
        <v>0.09</v>
      </c>
      <c r="E737" s="34">
        <v>517.48</v>
      </c>
      <c r="F737" s="34">
        <v>16.63</v>
      </c>
      <c r="G737" s="34" t="s">
        <v>2</v>
      </c>
      <c r="H737" s="34" t="s">
        <v>3</v>
      </c>
      <c r="I737" s="34" t="s">
        <v>16</v>
      </c>
      <c r="J737" s="34" t="s">
        <v>32</v>
      </c>
      <c r="K737" s="34" t="s">
        <v>6</v>
      </c>
      <c r="L737" s="34" t="s">
        <v>1513</v>
      </c>
      <c r="M737" s="34">
        <v>0.59</v>
      </c>
      <c r="N737" s="34" t="s">
        <v>8</v>
      </c>
      <c r="O737" s="34" t="s">
        <v>28</v>
      </c>
      <c r="P737" s="34" t="s">
        <v>513</v>
      </c>
      <c r="Q737" s="34" t="s">
        <v>996</v>
      </c>
      <c r="R737" s="34">
        <v>66762</v>
      </c>
      <c r="S737" s="36">
        <v>42070</v>
      </c>
      <c r="T737" s="36">
        <v>42070</v>
      </c>
      <c r="U737" s="61">
        <v>909.36</v>
      </c>
      <c r="V737" s="34">
        <v>5</v>
      </c>
      <c r="W737" s="34">
        <v>2354.54</v>
      </c>
      <c r="X737" s="34">
        <v>88632</v>
      </c>
      <c r="Y737" s="34" t="s">
        <v>3216</v>
      </c>
      <c r="Z737" s="34">
        <v>3557.5062684976438</v>
      </c>
    </row>
    <row r="738" spans="1:26" customFormat="1" x14ac:dyDescent="0.2">
      <c r="A738" s="34">
        <v>850</v>
      </c>
      <c r="B738" s="34" t="s">
        <v>1514</v>
      </c>
      <c r="C738" s="34" t="s">
        <v>46</v>
      </c>
      <c r="D738" s="34">
        <v>7.0000000000000007E-2</v>
      </c>
      <c r="E738" s="34">
        <v>6.08</v>
      </c>
      <c r="F738" s="34">
        <v>0.91</v>
      </c>
      <c r="G738" s="34" t="s">
        <v>14</v>
      </c>
      <c r="H738" s="34" t="s">
        <v>70</v>
      </c>
      <c r="I738" s="34" t="s">
        <v>24</v>
      </c>
      <c r="J738" s="34" t="s">
        <v>25</v>
      </c>
      <c r="K738" s="34" t="s">
        <v>26</v>
      </c>
      <c r="L738" s="34" t="s">
        <v>1515</v>
      </c>
      <c r="M738" s="34">
        <v>0.51</v>
      </c>
      <c r="N738" s="34" t="s">
        <v>8</v>
      </c>
      <c r="O738" s="34" t="s">
        <v>35</v>
      </c>
      <c r="P738" s="34" t="s">
        <v>66</v>
      </c>
      <c r="Q738" s="34" t="s">
        <v>1516</v>
      </c>
      <c r="R738" s="34">
        <v>93117</v>
      </c>
      <c r="S738" s="36">
        <v>42070</v>
      </c>
      <c r="T738" s="36">
        <v>42071</v>
      </c>
      <c r="U738" s="61">
        <v>19.57</v>
      </c>
      <c r="V738" s="34">
        <v>7</v>
      </c>
      <c r="W738" s="34">
        <v>41.96</v>
      </c>
      <c r="X738" s="34">
        <v>88569</v>
      </c>
      <c r="Y738" s="34" t="s">
        <v>3217</v>
      </c>
      <c r="Z738" s="34">
        <v>279.88618189780186</v>
      </c>
    </row>
    <row r="739" spans="1:26" customFormat="1" x14ac:dyDescent="0.2">
      <c r="A739" s="34">
        <v>851</v>
      </c>
      <c r="B739" s="34" t="s">
        <v>1340</v>
      </c>
      <c r="C739" s="34" t="s">
        <v>46</v>
      </c>
      <c r="D739" s="34">
        <v>0.08</v>
      </c>
      <c r="E739" s="34">
        <v>19.899999999999999</v>
      </c>
      <c r="F739" s="34">
        <v>5.29</v>
      </c>
      <c r="G739" s="34" t="s">
        <v>14</v>
      </c>
      <c r="H739" s="34" t="s">
        <v>70</v>
      </c>
      <c r="I739" s="34" t="s">
        <v>24</v>
      </c>
      <c r="J739" s="34" t="s">
        <v>71</v>
      </c>
      <c r="K739" s="34" t="s">
        <v>120</v>
      </c>
      <c r="L739" s="34" t="s">
        <v>1517</v>
      </c>
      <c r="M739" s="34">
        <v>0.4</v>
      </c>
      <c r="N739" s="34" t="s">
        <v>8</v>
      </c>
      <c r="O739" s="34" t="s">
        <v>35</v>
      </c>
      <c r="P739" s="34" t="s">
        <v>66</v>
      </c>
      <c r="Q739" s="34" t="s">
        <v>1342</v>
      </c>
      <c r="R739" s="34">
        <v>91745</v>
      </c>
      <c r="S739" s="36">
        <v>42070</v>
      </c>
      <c r="T739" s="36">
        <v>42072</v>
      </c>
      <c r="U739" s="61">
        <v>107.11</v>
      </c>
      <c r="V739" s="34">
        <v>13</v>
      </c>
      <c r="W739" s="34">
        <v>240.46</v>
      </c>
      <c r="X739" s="34">
        <v>88569</v>
      </c>
      <c r="Y739" s="34" t="s">
        <v>3217</v>
      </c>
      <c r="Z739" s="34">
        <v>435.85159772711785</v>
      </c>
    </row>
    <row r="740" spans="1:26" customFormat="1" x14ac:dyDescent="0.2">
      <c r="A740" s="34">
        <v>851</v>
      </c>
      <c r="B740" s="34" t="s">
        <v>1340</v>
      </c>
      <c r="C740" s="34" t="s">
        <v>46</v>
      </c>
      <c r="D740" s="34">
        <v>0.02</v>
      </c>
      <c r="E740" s="34">
        <v>3.36</v>
      </c>
      <c r="F740" s="34">
        <v>6.27</v>
      </c>
      <c r="G740" s="34" t="s">
        <v>14</v>
      </c>
      <c r="H740" s="34" t="s">
        <v>70</v>
      </c>
      <c r="I740" s="34" t="s">
        <v>24</v>
      </c>
      <c r="J740" s="34" t="s">
        <v>48</v>
      </c>
      <c r="K740" s="34" t="s">
        <v>49</v>
      </c>
      <c r="L740" s="34" t="s">
        <v>162</v>
      </c>
      <c r="M740" s="34">
        <v>0.4</v>
      </c>
      <c r="N740" s="34" t="s">
        <v>8</v>
      </c>
      <c r="O740" s="34" t="s">
        <v>35</v>
      </c>
      <c r="P740" s="34" t="s">
        <v>66</v>
      </c>
      <c r="Q740" s="34" t="s">
        <v>1342</v>
      </c>
      <c r="R740" s="34">
        <v>91745</v>
      </c>
      <c r="S740" s="36">
        <v>42070</v>
      </c>
      <c r="T740" s="36">
        <v>42072</v>
      </c>
      <c r="U740" s="61">
        <v>-216.154</v>
      </c>
      <c r="V740" s="34">
        <v>21</v>
      </c>
      <c r="W740" s="34">
        <v>74.08</v>
      </c>
      <c r="X740" s="34">
        <v>88569</v>
      </c>
      <c r="Y740" s="34" t="s">
        <v>3217</v>
      </c>
      <c r="Z740" s="34">
        <v>119.73511484241874</v>
      </c>
    </row>
    <row r="741" spans="1:26" customFormat="1" x14ac:dyDescent="0.2">
      <c r="A741" s="34">
        <v>2750</v>
      </c>
      <c r="B741" s="34" t="s">
        <v>1518</v>
      </c>
      <c r="C741" s="34" t="s">
        <v>1</v>
      </c>
      <c r="D741" s="34">
        <v>0.02</v>
      </c>
      <c r="E741" s="34">
        <v>161.55000000000001</v>
      </c>
      <c r="F741" s="34">
        <v>19.989999999999998</v>
      </c>
      <c r="G741" s="34" t="s">
        <v>14</v>
      </c>
      <c r="H741" s="34" t="s">
        <v>3</v>
      </c>
      <c r="I741" s="34" t="s">
        <v>24</v>
      </c>
      <c r="J741" s="34" t="s">
        <v>54</v>
      </c>
      <c r="K741" s="34" t="s">
        <v>49</v>
      </c>
      <c r="L741" s="34" t="s">
        <v>55</v>
      </c>
      <c r="M741" s="34">
        <v>0.66</v>
      </c>
      <c r="N741" s="34" t="s">
        <v>8</v>
      </c>
      <c r="O741" s="34" t="s">
        <v>9</v>
      </c>
      <c r="P741" s="34" t="s">
        <v>218</v>
      </c>
      <c r="Q741" s="34" t="s">
        <v>1519</v>
      </c>
      <c r="R741" s="34">
        <v>22980</v>
      </c>
      <c r="S741" s="36">
        <v>42071</v>
      </c>
      <c r="T741" s="36">
        <v>42071</v>
      </c>
      <c r="U741" s="61">
        <v>664.51800000000003</v>
      </c>
      <c r="V741" s="34">
        <v>4</v>
      </c>
      <c r="W741" s="34">
        <v>657.61</v>
      </c>
      <c r="X741" s="34">
        <v>91424</v>
      </c>
      <c r="Y741" s="34" t="s">
        <v>3215</v>
      </c>
      <c r="Z741" s="34">
        <v>2192.4679777199171</v>
      </c>
    </row>
    <row r="742" spans="1:26" customFormat="1" x14ac:dyDescent="0.2">
      <c r="A742" s="34">
        <v>2770</v>
      </c>
      <c r="B742" s="34" t="s">
        <v>1520</v>
      </c>
      <c r="C742" s="34" t="s">
        <v>1</v>
      </c>
      <c r="D742" s="34">
        <v>0.02</v>
      </c>
      <c r="E742" s="34">
        <v>11.55</v>
      </c>
      <c r="F742" s="34">
        <v>2.36</v>
      </c>
      <c r="G742" s="34" t="s">
        <v>14</v>
      </c>
      <c r="H742" s="34" t="s">
        <v>70</v>
      </c>
      <c r="I742" s="34" t="s">
        <v>24</v>
      </c>
      <c r="J742" s="34" t="s">
        <v>25</v>
      </c>
      <c r="K742" s="34" t="s">
        <v>26</v>
      </c>
      <c r="L742" s="34" t="s">
        <v>356</v>
      </c>
      <c r="M742" s="34">
        <v>0.55000000000000004</v>
      </c>
      <c r="N742" s="34" t="s">
        <v>8</v>
      </c>
      <c r="O742" s="34" t="s">
        <v>9</v>
      </c>
      <c r="P742" s="34" t="s">
        <v>51</v>
      </c>
      <c r="Q742" s="34" t="s">
        <v>1521</v>
      </c>
      <c r="R742" s="34">
        <v>30338</v>
      </c>
      <c r="S742" s="36">
        <v>42071</v>
      </c>
      <c r="T742" s="36">
        <v>42073</v>
      </c>
      <c r="U742" s="61">
        <v>1289.3820000000001</v>
      </c>
      <c r="V742" s="34">
        <v>14</v>
      </c>
      <c r="W742" s="34">
        <v>159.53</v>
      </c>
      <c r="X742" s="34">
        <v>88975</v>
      </c>
      <c r="Y742" s="34" t="s">
        <v>3215</v>
      </c>
      <c r="Z742" s="34">
        <v>1792.6931641588285</v>
      </c>
    </row>
    <row r="743" spans="1:26" customFormat="1" x14ac:dyDescent="0.2">
      <c r="A743" s="34">
        <v>2837</v>
      </c>
      <c r="B743" s="34" t="s">
        <v>1522</v>
      </c>
      <c r="C743" s="34" t="s">
        <v>13</v>
      </c>
      <c r="D743" s="34">
        <v>7.0000000000000007E-2</v>
      </c>
      <c r="E743" s="34">
        <v>51.98</v>
      </c>
      <c r="F743" s="34">
        <v>10.17</v>
      </c>
      <c r="G743" s="34" t="s">
        <v>14</v>
      </c>
      <c r="H743" s="34" t="s">
        <v>47</v>
      </c>
      <c r="I743" s="34" t="s">
        <v>16</v>
      </c>
      <c r="J743" s="34" t="s">
        <v>32</v>
      </c>
      <c r="K743" s="34" t="s">
        <v>120</v>
      </c>
      <c r="L743" s="34" t="s">
        <v>1523</v>
      </c>
      <c r="M743" s="34">
        <v>0.37</v>
      </c>
      <c r="N743" s="34" t="s">
        <v>8</v>
      </c>
      <c r="O743" s="34" t="s">
        <v>28</v>
      </c>
      <c r="P743" s="34" t="s">
        <v>183</v>
      </c>
      <c r="Q743" s="34" t="s">
        <v>1524</v>
      </c>
      <c r="R743" s="34">
        <v>74133</v>
      </c>
      <c r="S743" s="36">
        <v>42071</v>
      </c>
      <c r="T743" s="36">
        <v>42073</v>
      </c>
      <c r="U743" s="61">
        <v>439.78530000000001</v>
      </c>
      <c r="V743" s="34">
        <v>13</v>
      </c>
      <c r="W743" s="34">
        <v>637.37</v>
      </c>
      <c r="X743" s="34">
        <v>89801</v>
      </c>
      <c r="Y743" s="34" t="s">
        <v>3216</v>
      </c>
      <c r="Z743" s="34">
        <v>820.50625634254664</v>
      </c>
    </row>
    <row r="744" spans="1:26" customFormat="1" x14ac:dyDescent="0.2">
      <c r="A744" s="34">
        <v>2837</v>
      </c>
      <c r="B744" s="34" t="s">
        <v>1522</v>
      </c>
      <c r="C744" s="34" t="s">
        <v>13</v>
      </c>
      <c r="D744" s="34">
        <v>0.1</v>
      </c>
      <c r="E744" s="34">
        <v>80.97</v>
      </c>
      <c r="F744" s="34">
        <v>33.6</v>
      </c>
      <c r="G744" s="34" t="s">
        <v>2</v>
      </c>
      <c r="H744" s="34" t="s">
        <v>47</v>
      </c>
      <c r="I744" s="34" t="s">
        <v>16</v>
      </c>
      <c r="J744" s="34" t="s">
        <v>32</v>
      </c>
      <c r="K744" s="34" t="s">
        <v>33</v>
      </c>
      <c r="L744" s="34" t="s">
        <v>885</v>
      </c>
      <c r="M744" s="34">
        <v>0.37</v>
      </c>
      <c r="N744" s="34" t="s">
        <v>8</v>
      </c>
      <c r="O744" s="34" t="s">
        <v>28</v>
      </c>
      <c r="P744" s="34" t="s">
        <v>183</v>
      </c>
      <c r="Q744" s="34" t="s">
        <v>1524</v>
      </c>
      <c r="R744" s="34">
        <v>74133</v>
      </c>
      <c r="S744" s="36">
        <v>42071</v>
      </c>
      <c r="T744" s="36">
        <v>42074</v>
      </c>
      <c r="U744" s="61">
        <v>-149.4573</v>
      </c>
      <c r="V744" s="34">
        <v>3</v>
      </c>
      <c r="W744" s="34">
        <v>232.16</v>
      </c>
      <c r="X744" s="34">
        <v>89801</v>
      </c>
      <c r="Y744" s="34" t="s">
        <v>3216</v>
      </c>
      <c r="Z744" s="34">
        <v>1132.13451327539</v>
      </c>
    </row>
    <row r="745" spans="1:26" customFormat="1" x14ac:dyDescent="0.2">
      <c r="A745" s="34">
        <v>693</v>
      </c>
      <c r="B745" s="34" t="s">
        <v>1525</v>
      </c>
      <c r="C745" s="34" t="s">
        <v>23</v>
      </c>
      <c r="D745" s="34">
        <v>0.09</v>
      </c>
      <c r="E745" s="34">
        <v>5.34</v>
      </c>
      <c r="F745" s="34">
        <v>2.99</v>
      </c>
      <c r="G745" s="34" t="s">
        <v>63</v>
      </c>
      <c r="H745" s="34" t="s">
        <v>3</v>
      </c>
      <c r="I745" s="34" t="s">
        <v>24</v>
      </c>
      <c r="J745" s="34" t="s">
        <v>48</v>
      </c>
      <c r="K745" s="34" t="s">
        <v>49</v>
      </c>
      <c r="L745" s="34" t="s">
        <v>1354</v>
      </c>
      <c r="M745" s="34">
        <v>0.38</v>
      </c>
      <c r="N745" s="34" t="s">
        <v>8</v>
      </c>
      <c r="O745" s="34" t="s">
        <v>35</v>
      </c>
      <c r="P745" s="34" t="s">
        <v>36</v>
      </c>
      <c r="Q745" s="34" t="s">
        <v>1526</v>
      </c>
      <c r="R745" s="34">
        <v>80229</v>
      </c>
      <c r="S745" s="36">
        <v>42071</v>
      </c>
      <c r="T745" s="36">
        <v>42078</v>
      </c>
      <c r="U745" s="61">
        <v>9.4860000000000007</v>
      </c>
      <c r="V745" s="34">
        <v>17</v>
      </c>
      <c r="W745" s="34">
        <v>95.1</v>
      </c>
      <c r="X745" s="34">
        <v>87812</v>
      </c>
      <c r="Y745" s="34" t="s">
        <v>3217</v>
      </c>
      <c r="Z745" s="34">
        <v>-9.0528555988757837</v>
      </c>
    </row>
    <row r="746" spans="1:26" customFormat="1" x14ac:dyDescent="0.2">
      <c r="A746" s="34">
        <v>693</v>
      </c>
      <c r="B746" s="34" t="s">
        <v>1525</v>
      </c>
      <c r="C746" s="34" t="s">
        <v>23</v>
      </c>
      <c r="D746" s="34">
        <v>7.0000000000000007E-2</v>
      </c>
      <c r="E746" s="34">
        <v>140.97999999999999</v>
      </c>
      <c r="F746" s="34">
        <v>53.48</v>
      </c>
      <c r="G746" s="34" t="s">
        <v>2</v>
      </c>
      <c r="H746" s="34" t="s">
        <v>3</v>
      </c>
      <c r="I746" s="34" t="s">
        <v>4</v>
      </c>
      <c r="J746" s="34" t="s">
        <v>93</v>
      </c>
      <c r="K746" s="34" t="s">
        <v>6</v>
      </c>
      <c r="L746" s="34" t="s">
        <v>1527</v>
      </c>
      <c r="M746" s="34">
        <v>0.65</v>
      </c>
      <c r="N746" s="34" t="s">
        <v>8</v>
      </c>
      <c r="O746" s="34" t="s">
        <v>35</v>
      </c>
      <c r="P746" s="34" t="s">
        <v>36</v>
      </c>
      <c r="Q746" s="34" t="s">
        <v>1526</v>
      </c>
      <c r="R746" s="34">
        <v>80229</v>
      </c>
      <c r="S746" s="36">
        <v>42071</v>
      </c>
      <c r="T746" s="36">
        <v>42078</v>
      </c>
      <c r="U746" s="61">
        <v>-263.64999999999998</v>
      </c>
      <c r="V746" s="34">
        <v>5</v>
      </c>
      <c r="W746" s="34">
        <v>734.74</v>
      </c>
      <c r="X746" s="34">
        <v>87812</v>
      </c>
      <c r="Y746" s="34" t="s">
        <v>3217</v>
      </c>
      <c r="Z746" s="34">
        <v>2048.0280207650558</v>
      </c>
    </row>
    <row r="747" spans="1:26" customFormat="1" x14ac:dyDescent="0.2">
      <c r="A747" s="34">
        <v>693</v>
      </c>
      <c r="B747" s="34" t="s">
        <v>1525</v>
      </c>
      <c r="C747" s="34" t="s">
        <v>23</v>
      </c>
      <c r="D747" s="34">
        <v>0.06</v>
      </c>
      <c r="E747" s="34">
        <v>205.99</v>
      </c>
      <c r="F747" s="34">
        <v>5.26</v>
      </c>
      <c r="G747" s="34" t="s">
        <v>14</v>
      </c>
      <c r="H747" s="34" t="s">
        <v>3</v>
      </c>
      <c r="I747" s="34" t="s">
        <v>16</v>
      </c>
      <c r="J747" s="34" t="s">
        <v>111</v>
      </c>
      <c r="K747" s="34" t="s">
        <v>49</v>
      </c>
      <c r="L747" s="34" t="s">
        <v>1528</v>
      </c>
      <c r="M747" s="34">
        <v>0.56000000000000005</v>
      </c>
      <c r="N747" s="34" t="s">
        <v>8</v>
      </c>
      <c r="O747" s="34" t="s">
        <v>35</v>
      </c>
      <c r="P747" s="34" t="s">
        <v>36</v>
      </c>
      <c r="Q747" s="34" t="s">
        <v>1526</v>
      </c>
      <c r="R747" s="34">
        <v>80229</v>
      </c>
      <c r="S747" s="36">
        <v>42071</v>
      </c>
      <c r="T747" s="36">
        <v>42078</v>
      </c>
      <c r="U747" s="61">
        <v>890.18100000000004</v>
      </c>
      <c r="V747" s="34">
        <v>11</v>
      </c>
      <c r="W747" s="34">
        <v>1882.87</v>
      </c>
      <c r="X747" s="34">
        <v>87812</v>
      </c>
      <c r="Y747" s="34" t="s">
        <v>3217</v>
      </c>
      <c r="Z747" s="34">
        <v>1835.8686238121811</v>
      </c>
    </row>
    <row r="748" spans="1:26" customFormat="1" x14ac:dyDescent="0.2">
      <c r="A748" s="34">
        <v>1718</v>
      </c>
      <c r="B748" s="34" t="s">
        <v>1529</v>
      </c>
      <c r="C748" s="34" t="s">
        <v>23</v>
      </c>
      <c r="D748" s="34">
        <v>0.01</v>
      </c>
      <c r="E748" s="34">
        <v>300.98</v>
      </c>
      <c r="F748" s="34">
        <v>64.73</v>
      </c>
      <c r="G748" s="34" t="s">
        <v>2</v>
      </c>
      <c r="H748" s="34" t="s">
        <v>15</v>
      </c>
      <c r="I748" s="34" t="s">
        <v>4</v>
      </c>
      <c r="J748" s="34" t="s">
        <v>85</v>
      </c>
      <c r="K748" s="34" t="s">
        <v>33</v>
      </c>
      <c r="L748" s="34" t="s">
        <v>1316</v>
      </c>
      <c r="M748" s="34">
        <v>0.56000000000000005</v>
      </c>
      <c r="N748" s="34" t="s">
        <v>8</v>
      </c>
      <c r="O748" s="34" t="s">
        <v>9</v>
      </c>
      <c r="P748" s="34" t="s">
        <v>73</v>
      </c>
      <c r="Q748" s="34" t="s">
        <v>1530</v>
      </c>
      <c r="R748" s="34">
        <v>27529</v>
      </c>
      <c r="S748" s="36">
        <v>42071</v>
      </c>
      <c r="T748" s="36">
        <v>42078</v>
      </c>
      <c r="U748" s="61">
        <v>-48.874000000000002</v>
      </c>
      <c r="V748" s="34">
        <v>3</v>
      </c>
      <c r="W748" s="34">
        <v>974.14</v>
      </c>
      <c r="X748" s="34">
        <v>90621</v>
      </c>
      <c r="Y748" s="34" t="s">
        <v>3215</v>
      </c>
      <c r="Z748" s="34">
        <v>3025.1595394975402</v>
      </c>
    </row>
    <row r="749" spans="1:26" customFormat="1" x14ac:dyDescent="0.2">
      <c r="A749" s="34">
        <v>1075</v>
      </c>
      <c r="B749" s="34" t="s">
        <v>1531</v>
      </c>
      <c r="C749" s="34" t="s">
        <v>13</v>
      </c>
      <c r="D749" s="34">
        <v>0.04</v>
      </c>
      <c r="E749" s="34">
        <v>19.23</v>
      </c>
      <c r="F749" s="34">
        <v>6.15</v>
      </c>
      <c r="G749" s="34" t="s">
        <v>14</v>
      </c>
      <c r="H749" s="34" t="s">
        <v>47</v>
      </c>
      <c r="I749" s="34" t="s">
        <v>4</v>
      </c>
      <c r="J749" s="34" t="s">
        <v>102</v>
      </c>
      <c r="K749" s="34" t="s">
        <v>18</v>
      </c>
      <c r="L749" s="34" t="s">
        <v>1253</v>
      </c>
      <c r="M749" s="34">
        <v>0.44</v>
      </c>
      <c r="N749" s="34" t="s">
        <v>8</v>
      </c>
      <c r="O749" s="34" t="s">
        <v>28</v>
      </c>
      <c r="P749" s="34" t="s">
        <v>79</v>
      </c>
      <c r="Q749" s="34" t="s">
        <v>1532</v>
      </c>
      <c r="R749" s="34">
        <v>60441</v>
      </c>
      <c r="S749" s="36">
        <v>42072</v>
      </c>
      <c r="T749" s="36">
        <v>42073</v>
      </c>
      <c r="U749" s="61">
        <v>152.4348</v>
      </c>
      <c r="V749" s="34">
        <v>11</v>
      </c>
      <c r="W749" s="34">
        <v>220.92</v>
      </c>
      <c r="X749" s="34">
        <v>86422</v>
      </c>
      <c r="Y749" s="34" t="s">
        <v>3216</v>
      </c>
      <c r="Z749" s="34">
        <v>390.53832263934237</v>
      </c>
    </row>
    <row r="750" spans="1:26" customFormat="1" x14ac:dyDescent="0.2">
      <c r="A750" s="34">
        <v>2258</v>
      </c>
      <c r="B750" s="34" t="s">
        <v>1533</v>
      </c>
      <c r="C750" s="34" t="s">
        <v>23</v>
      </c>
      <c r="D750" s="34">
        <v>0.01</v>
      </c>
      <c r="E750" s="34">
        <v>7.64</v>
      </c>
      <c r="F750" s="34">
        <v>1.39</v>
      </c>
      <c r="G750" s="34" t="s">
        <v>63</v>
      </c>
      <c r="H750" s="34" t="s">
        <v>70</v>
      </c>
      <c r="I750" s="34" t="s">
        <v>24</v>
      </c>
      <c r="J750" s="34" t="s">
        <v>321</v>
      </c>
      <c r="K750" s="34" t="s">
        <v>49</v>
      </c>
      <c r="L750" s="34" t="s">
        <v>1534</v>
      </c>
      <c r="M750" s="34">
        <v>0.36</v>
      </c>
      <c r="N750" s="34" t="s">
        <v>8</v>
      </c>
      <c r="O750" s="34" t="s">
        <v>9</v>
      </c>
      <c r="P750" s="34" t="s">
        <v>73</v>
      </c>
      <c r="Q750" s="34" t="s">
        <v>1535</v>
      </c>
      <c r="R750" s="34">
        <v>27801</v>
      </c>
      <c r="S750" s="36">
        <v>42072</v>
      </c>
      <c r="T750" s="36">
        <v>42076</v>
      </c>
      <c r="U750" s="61">
        <v>-1676.6120000000001</v>
      </c>
      <c r="V750" s="34">
        <v>9</v>
      </c>
      <c r="W750" s="34">
        <v>73.290000000000006</v>
      </c>
      <c r="X750" s="34">
        <v>87962</v>
      </c>
      <c r="Y750" s="34" t="s">
        <v>3215</v>
      </c>
      <c r="Z750" s="34">
        <v>-1727.3971948583232</v>
      </c>
    </row>
    <row r="751" spans="1:26" customFormat="1" x14ac:dyDescent="0.2">
      <c r="A751" s="34">
        <v>2258</v>
      </c>
      <c r="B751" s="34" t="s">
        <v>1533</v>
      </c>
      <c r="C751" s="34" t="s">
        <v>23</v>
      </c>
      <c r="D751" s="34">
        <v>7.0000000000000007E-2</v>
      </c>
      <c r="E751" s="34">
        <v>400.97</v>
      </c>
      <c r="F751" s="34">
        <v>48.26</v>
      </c>
      <c r="G751" s="34" t="s">
        <v>2</v>
      </c>
      <c r="H751" s="34" t="s">
        <v>70</v>
      </c>
      <c r="I751" s="34" t="s">
        <v>16</v>
      </c>
      <c r="J751" s="34" t="s">
        <v>32</v>
      </c>
      <c r="K751" s="34" t="s">
        <v>6</v>
      </c>
      <c r="L751" s="34" t="s">
        <v>1536</v>
      </c>
      <c r="M751" s="34">
        <v>0.36</v>
      </c>
      <c r="N751" s="34" t="s">
        <v>8</v>
      </c>
      <c r="O751" s="34" t="s">
        <v>9</v>
      </c>
      <c r="P751" s="34" t="s">
        <v>73</v>
      </c>
      <c r="Q751" s="34" t="s">
        <v>1535</v>
      </c>
      <c r="R751" s="34">
        <v>27801</v>
      </c>
      <c r="S751" s="36">
        <v>42072</v>
      </c>
      <c r="T751" s="36">
        <v>42076</v>
      </c>
      <c r="U751" s="61">
        <v>45.127800000000001</v>
      </c>
      <c r="V751" s="34">
        <v>8</v>
      </c>
      <c r="W751" s="34">
        <v>2961.32</v>
      </c>
      <c r="X751" s="34">
        <v>87962</v>
      </c>
      <c r="Y751" s="34" t="s">
        <v>3215</v>
      </c>
      <c r="Z751" s="34">
        <v>2802.5346486100093</v>
      </c>
    </row>
    <row r="752" spans="1:26" customFormat="1" x14ac:dyDescent="0.2">
      <c r="A752" s="34">
        <v>2855</v>
      </c>
      <c r="B752" s="34" t="s">
        <v>654</v>
      </c>
      <c r="C752" s="34" t="s">
        <v>23</v>
      </c>
      <c r="D752" s="34">
        <v>0.09</v>
      </c>
      <c r="E752" s="34">
        <v>3174.835</v>
      </c>
      <c r="F752" s="34">
        <v>24.49</v>
      </c>
      <c r="G752" s="34" t="s">
        <v>14</v>
      </c>
      <c r="H752" s="34" t="s">
        <v>15</v>
      </c>
      <c r="I752" s="34" t="s">
        <v>16</v>
      </c>
      <c r="J752" s="34" t="s">
        <v>32</v>
      </c>
      <c r="K752" s="34" t="s">
        <v>40</v>
      </c>
      <c r="L752" s="34" t="s">
        <v>290</v>
      </c>
      <c r="M752" s="34">
        <v>0.39</v>
      </c>
      <c r="N752" s="34" t="s">
        <v>8</v>
      </c>
      <c r="O752" s="34" t="s">
        <v>35</v>
      </c>
      <c r="P752" s="34" t="s">
        <v>42</v>
      </c>
      <c r="Q752" s="34" t="s">
        <v>656</v>
      </c>
      <c r="R752" s="34">
        <v>98198</v>
      </c>
      <c r="S752" s="36">
        <v>42073</v>
      </c>
      <c r="T752" s="36">
        <v>42077</v>
      </c>
      <c r="U752" s="61">
        <v>-10388.68835</v>
      </c>
      <c r="V752" s="34">
        <v>1</v>
      </c>
      <c r="W752" s="34">
        <v>6296</v>
      </c>
      <c r="X752" s="34">
        <v>87317</v>
      </c>
      <c r="Y752" s="34" t="s">
        <v>3217</v>
      </c>
      <c r="Z752" s="34">
        <v>7401.3271579278216</v>
      </c>
    </row>
    <row r="753" spans="1:26" customFormat="1" x14ac:dyDescent="0.2">
      <c r="A753" s="34">
        <v>2545</v>
      </c>
      <c r="B753" s="34" t="s">
        <v>1537</v>
      </c>
      <c r="C753" s="34" t="s">
        <v>92</v>
      </c>
      <c r="D753" s="34">
        <v>0.01</v>
      </c>
      <c r="E753" s="34">
        <v>99.99</v>
      </c>
      <c r="F753" s="34">
        <v>19.989999999999998</v>
      </c>
      <c r="G753" s="34" t="s">
        <v>63</v>
      </c>
      <c r="H753" s="34" t="s">
        <v>47</v>
      </c>
      <c r="I753" s="34" t="s">
        <v>16</v>
      </c>
      <c r="J753" s="34" t="s">
        <v>32</v>
      </c>
      <c r="K753" s="34" t="s">
        <v>49</v>
      </c>
      <c r="L753" s="34" t="s">
        <v>1538</v>
      </c>
      <c r="M753" s="34">
        <v>0.52</v>
      </c>
      <c r="N753" s="34" t="s">
        <v>8</v>
      </c>
      <c r="O753" s="34" t="s">
        <v>9</v>
      </c>
      <c r="P753" s="34" t="s">
        <v>218</v>
      </c>
      <c r="Q753" s="34" t="s">
        <v>854</v>
      </c>
      <c r="R753" s="34">
        <v>22153</v>
      </c>
      <c r="S753" s="36">
        <v>42073</v>
      </c>
      <c r="T753" s="36">
        <v>42075</v>
      </c>
      <c r="U753" s="61">
        <v>90.024000000000001</v>
      </c>
      <c r="V753" s="34">
        <v>2</v>
      </c>
      <c r="W753" s="34">
        <v>202.98</v>
      </c>
      <c r="X753" s="34">
        <v>87915</v>
      </c>
      <c r="Y753" s="34" t="s">
        <v>3215</v>
      </c>
      <c r="Z753" s="34">
        <v>981.54742575811474</v>
      </c>
    </row>
    <row r="754" spans="1:26" customFormat="1" x14ac:dyDescent="0.2">
      <c r="A754" s="34">
        <v>3194</v>
      </c>
      <c r="B754" s="34" t="s">
        <v>1539</v>
      </c>
      <c r="C754" s="34" t="s">
        <v>92</v>
      </c>
      <c r="D754" s="34">
        <v>0.1</v>
      </c>
      <c r="E754" s="34">
        <v>4.9800000000000004</v>
      </c>
      <c r="F754" s="34">
        <v>7.54</v>
      </c>
      <c r="G754" s="34" t="s">
        <v>14</v>
      </c>
      <c r="H754" s="34" t="s">
        <v>15</v>
      </c>
      <c r="I754" s="34" t="s">
        <v>24</v>
      </c>
      <c r="J754" s="34" t="s">
        <v>64</v>
      </c>
      <c r="K754" s="34" t="s">
        <v>49</v>
      </c>
      <c r="L754" s="34" t="s">
        <v>1540</v>
      </c>
      <c r="M754" s="34">
        <v>0.38</v>
      </c>
      <c r="N754" s="34" t="s">
        <v>8</v>
      </c>
      <c r="O754" s="34" t="s">
        <v>9</v>
      </c>
      <c r="P754" s="34" t="s">
        <v>99</v>
      </c>
      <c r="Q754" s="34" t="s">
        <v>412</v>
      </c>
      <c r="R754" s="34">
        <v>34609</v>
      </c>
      <c r="S754" s="36">
        <v>42073</v>
      </c>
      <c r="T754" s="36">
        <v>42074</v>
      </c>
      <c r="U754" s="61">
        <v>45.078000000000003</v>
      </c>
      <c r="V754" s="34">
        <v>9</v>
      </c>
      <c r="W754" s="34">
        <v>43.84</v>
      </c>
      <c r="X754" s="34">
        <v>89805</v>
      </c>
      <c r="Y754" s="34" t="s">
        <v>3215</v>
      </c>
      <c r="Z754" s="34">
        <v>140.72849120243379</v>
      </c>
    </row>
    <row r="755" spans="1:26" customFormat="1" x14ac:dyDescent="0.2">
      <c r="A755" s="34">
        <v>3194</v>
      </c>
      <c r="B755" s="34" t="s">
        <v>1539</v>
      </c>
      <c r="C755" s="34" t="s">
        <v>92</v>
      </c>
      <c r="D755" s="34">
        <v>0</v>
      </c>
      <c r="E755" s="34">
        <v>22.84</v>
      </c>
      <c r="F755" s="34">
        <v>8.18</v>
      </c>
      <c r="G755" s="34" t="s">
        <v>14</v>
      </c>
      <c r="H755" s="34" t="s">
        <v>15</v>
      </c>
      <c r="I755" s="34" t="s">
        <v>24</v>
      </c>
      <c r="J755" s="34" t="s">
        <v>64</v>
      </c>
      <c r="K755" s="34" t="s">
        <v>49</v>
      </c>
      <c r="L755" s="34" t="s">
        <v>581</v>
      </c>
      <c r="M755" s="34">
        <v>0.39</v>
      </c>
      <c r="N755" s="34" t="s">
        <v>8</v>
      </c>
      <c r="O755" s="34" t="s">
        <v>9</v>
      </c>
      <c r="P755" s="34" t="s">
        <v>99</v>
      </c>
      <c r="Q755" s="34" t="s">
        <v>412</v>
      </c>
      <c r="R755" s="34">
        <v>34609</v>
      </c>
      <c r="S755" s="36">
        <v>42073</v>
      </c>
      <c r="T755" s="36">
        <v>42075</v>
      </c>
      <c r="U755" s="61">
        <v>-110.376</v>
      </c>
      <c r="V755" s="34">
        <v>6</v>
      </c>
      <c r="W755" s="34">
        <v>141.74</v>
      </c>
      <c r="X755" s="34">
        <v>89805</v>
      </c>
      <c r="Y755" s="34" t="s">
        <v>3215</v>
      </c>
      <c r="Z755" s="34">
        <v>129.58302301650772</v>
      </c>
    </row>
    <row r="756" spans="1:26" customFormat="1" x14ac:dyDescent="0.2">
      <c r="A756" s="34">
        <v>52</v>
      </c>
      <c r="B756" s="34" t="s">
        <v>1541</v>
      </c>
      <c r="C756" s="34" t="s">
        <v>46</v>
      </c>
      <c r="D756" s="34">
        <v>0</v>
      </c>
      <c r="E756" s="34">
        <v>115.99</v>
      </c>
      <c r="F756" s="34">
        <v>2.5</v>
      </c>
      <c r="G756" s="34" t="s">
        <v>14</v>
      </c>
      <c r="H756" s="34" t="s">
        <v>70</v>
      </c>
      <c r="I756" s="34" t="s">
        <v>16</v>
      </c>
      <c r="J756" s="34" t="s">
        <v>111</v>
      </c>
      <c r="K756" s="34" t="s">
        <v>49</v>
      </c>
      <c r="L756" s="34" t="s">
        <v>1542</v>
      </c>
      <c r="M756" s="34">
        <v>0.56999999999999995</v>
      </c>
      <c r="N756" s="34" t="s">
        <v>8</v>
      </c>
      <c r="O756" s="34" t="s">
        <v>35</v>
      </c>
      <c r="P756" s="34" t="s">
        <v>42</v>
      </c>
      <c r="Q756" s="34" t="s">
        <v>1543</v>
      </c>
      <c r="R756" s="34">
        <v>98373</v>
      </c>
      <c r="S756" s="36">
        <v>42073</v>
      </c>
      <c r="T756" s="36">
        <v>42073</v>
      </c>
      <c r="U756" s="61">
        <v>162.666</v>
      </c>
      <c r="V756" s="34">
        <v>6</v>
      </c>
      <c r="W756" s="34">
        <v>627.04</v>
      </c>
      <c r="X756" s="34">
        <v>88426</v>
      </c>
      <c r="Y756" s="34" t="s">
        <v>3217</v>
      </c>
      <c r="Z756" s="34">
        <v>910.86381081410673</v>
      </c>
    </row>
    <row r="757" spans="1:26" customFormat="1" x14ac:dyDescent="0.2">
      <c r="A757" s="34">
        <v>53</v>
      </c>
      <c r="B757" s="34" t="s">
        <v>816</v>
      </c>
      <c r="C757" s="34" t="s">
        <v>46</v>
      </c>
      <c r="D757" s="34">
        <v>0.02</v>
      </c>
      <c r="E757" s="34">
        <v>5.98</v>
      </c>
      <c r="F757" s="34">
        <v>5.79</v>
      </c>
      <c r="G757" s="34" t="s">
        <v>14</v>
      </c>
      <c r="H757" s="34" t="s">
        <v>70</v>
      </c>
      <c r="I757" s="34" t="s">
        <v>24</v>
      </c>
      <c r="J757" s="34" t="s">
        <v>64</v>
      </c>
      <c r="K757" s="34" t="s">
        <v>49</v>
      </c>
      <c r="L757" s="34" t="s">
        <v>447</v>
      </c>
      <c r="M757" s="34">
        <v>0.36</v>
      </c>
      <c r="N757" s="34" t="s">
        <v>8</v>
      </c>
      <c r="O757" s="34" t="s">
        <v>35</v>
      </c>
      <c r="P757" s="34" t="s">
        <v>42</v>
      </c>
      <c r="Q757" s="34" t="s">
        <v>818</v>
      </c>
      <c r="R757" s="34">
        <v>98052</v>
      </c>
      <c r="S757" s="36">
        <v>42073</v>
      </c>
      <c r="T757" s="36">
        <v>42074</v>
      </c>
      <c r="U757" s="61">
        <v>-67.489999999999995</v>
      </c>
      <c r="V757" s="34">
        <v>17</v>
      </c>
      <c r="W757" s="34">
        <v>110.19</v>
      </c>
      <c r="X757" s="34">
        <v>88426</v>
      </c>
      <c r="Y757" s="34" t="s">
        <v>3217</v>
      </c>
      <c r="Z757" s="34">
        <v>233.66555469768832</v>
      </c>
    </row>
    <row r="758" spans="1:26" customFormat="1" x14ac:dyDescent="0.2">
      <c r="A758" s="34">
        <v>753</v>
      </c>
      <c r="B758" s="34" t="s">
        <v>1544</v>
      </c>
      <c r="C758" s="34" t="s">
        <v>1</v>
      </c>
      <c r="D758" s="34">
        <v>0.06</v>
      </c>
      <c r="E758" s="34">
        <v>2.61</v>
      </c>
      <c r="F758" s="34">
        <v>0.5</v>
      </c>
      <c r="G758" s="34" t="s">
        <v>63</v>
      </c>
      <c r="H758" s="34" t="s">
        <v>70</v>
      </c>
      <c r="I758" s="34" t="s">
        <v>24</v>
      </c>
      <c r="J758" s="34" t="s">
        <v>128</v>
      </c>
      <c r="K758" s="34" t="s">
        <v>49</v>
      </c>
      <c r="L758" s="34" t="s">
        <v>1545</v>
      </c>
      <c r="M758" s="34">
        <v>0.39</v>
      </c>
      <c r="N758" s="34" t="s">
        <v>8</v>
      </c>
      <c r="O758" s="34" t="s">
        <v>35</v>
      </c>
      <c r="P758" s="34" t="s">
        <v>564</v>
      </c>
      <c r="Q758" s="34" t="s">
        <v>1546</v>
      </c>
      <c r="R758" s="34">
        <v>86301</v>
      </c>
      <c r="S758" s="36">
        <v>42074</v>
      </c>
      <c r="T758" s="36">
        <v>42074</v>
      </c>
      <c r="U758" s="61">
        <v>10.85</v>
      </c>
      <c r="V758" s="34">
        <v>1</v>
      </c>
      <c r="W758" s="34">
        <v>17.59</v>
      </c>
      <c r="X758" s="34">
        <v>90438</v>
      </c>
      <c r="Y758" s="34" t="s">
        <v>3217</v>
      </c>
      <c r="Z758" s="34">
        <v>162.38487719069553</v>
      </c>
    </row>
    <row r="759" spans="1:26" customFormat="1" x14ac:dyDescent="0.2">
      <c r="A759" s="34">
        <v>753</v>
      </c>
      <c r="B759" s="34" t="s">
        <v>1544</v>
      </c>
      <c r="C759" s="34" t="s">
        <v>1</v>
      </c>
      <c r="D759" s="34">
        <v>0.01</v>
      </c>
      <c r="E759" s="34">
        <v>6.35</v>
      </c>
      <c r="F759" s="34">
        <v>1.02</v>
      </c>
      <c r="G759" s="34" t="s">
        <v>14</v>
      </c>
      <c r="H759" s="34" t="s">
        <v>70</v>
      </c>
      <c r="I759" s="34" t="s">
        <v>24</v>
      </c>
      <c r="J759" s="34" t="s">
        <v>64</v>
      </c>
      <c r="K759" s="34" t="s">
        <v>26</v>
      </c>
      <c r="L759" s="34" t="s">
        <v>503</v>
      </c>
      <c r="M759" s="34">
        <v>0.39</v>
      </c>
      <c r="N759" s="34" t="s">
        <v>8</v>
      </c>
      <c r="O759" s="34" t="s">
        <v>35</v>
      </c>
      <c r="P759" s="34" t="s">
        <v>564</v>
      </c>
      <c r="Q759" s="34" t="s">
        <v>1546</v>
      </c>
      <c r="R759" s="34">
        <v>86301</v>
      </c>
      <c r="S759" s="36">
        <v>42074</v>
      </c>
      <c r="T759" s="36">
        <v>42076</v>
      </c>
      <c r="U759" s="61">
        <v>97.662599999999998</v>
      </c>
      <c r="V759" s="34">
        <v>22</v>
      </c>
      <c r="W759" s="34">
        <v>141.54</v>
      </c>
      <c r="X759" s="34">
        <v>90438</v>
      </c>
      <c r="Y759" s="34" t="s">
        <v>3217</v>
      </c>
      <c r="Z759" s="34">
        <v>392.63157998159602</v>
      </c>
    </row>
    <row r="760" spans="1:26" customFormat="1" x14ac:dyDescent="0.2">
      <c r="A760" s="34">
        <v>1494</v>
      </c>
      <c r="B760" s="34" t="s">
        <v>1547</v>
      </c>
      <c r="C760" s="34" t="s">
        <v>1</v>
      </c>
      <c r="D760" s="34">
        <v>0.06</v>
      </c>
      <c r="E760" s="34">
        <v>8.3699999999999992</v>
      </c>
      <c r="F760" s="34">
        <v>10.16</v>
      </c>
      <c r="G760" s="34" t="s">
        <v>14</v>
      </c>
      <c r="H760" s="34" t="s">
        <v>70</v>
      </c>
      <c r="I760" s="34" t="s">
        <v>4</v>
      </c>
      <c r="J760" s="34" t="s">
        <v>102</v>
      </c>
      <c r="K760" s="34" t="s">
        <v>40</v>
      </c>
      <c r="L760" s="34" t="s">
        <v>1548</v>
      </c>
      <c r="M760" s="34">
        <v>0.59</v>
      </c>
      <c r="N760" s="34" t="s">
        <v>8</v>
      </c>
      <c r="O760" s="34" t="s">
        <v>87</v>
      </c>
      <c r="P760" s="34" t="s">
        <v>394</v>
      </c>
      <c r="Q760" s="34" t="s">
        <v>1549</v>
      </c>
      <c r="R760" s="34">
        <v>21222</v>
      </c>
      <c r="S760" s="36">
        <v>42074</v>
      </c>
      <c r="T760" s="36">
        <v>42076</v>
      </c>
      <c r="U760" s="61">
        <v>-255.65</v>
      </c>
      <c r="V760" s="34">
        <v>18</v>
      </c>
      <c r="W760" s="34">
        <v>157.63999999999999</v>
      </c>
      <c r="X760" s="34">
        <v>85880</v>
      </c>
      <c r="Y760" s="34" t="s">
        <v>3218</v>
      </c>
      <c r="Z760" s="34">
        <v>422.97784573743741</v>
      </c>
    </row>
    <row r="761" spans="1:26" customFormat="1" x14ac:dyDescent="0.2">
      <c r="A761" s="34">
        <v>1494</v>
      </c>
      <c r="B761" s="34" t="s">
        <v>1547</v>
      </c>
      <c r="C761" s="34" t="s">
        <v>1</v>
      </c>
      <c r="D761" s="34">
        <v>0.09</v>
      </c>
      <c r="E761" s="34">
        <v>6.48</v>
      </c>
      <c r="F761" s="34">
        <v>9.17</v>
      </c>
      <c r="G761" s="34" t="s">
        <v>63</v>
      </c>
      <c r="H761" s="34" t="s">
        <v>70</v>
      </c>
      <c r="I761" s="34" t="s">
        <v>24</v>
      </c>
      <c r="J761" s="34" t="s">
        <v>64</v>
      </c>
      <c r="K761" s="34" t="s">
        <v>49</v>
      </c>
      <c r="L761" s="34" t="s">
        <v>370</v>
      </c>
      <c r="M761" s="34">
        <v>0.37</v>
      </c>
      <c r="N761" s="34" t="s">
        <v>8</v>
      </c>
      <c r="O761" s="34" t="s">
        <v>87</v>
      </c>
      <c r="P761" s="34" t="s">
        <v>394</v>
      </c>
      <c r="Q761" s="34" t="s">
        <v>1549</v>
      </c>
      <c r="R761" s="34">
        <v>21222</v>
      </c>
      <c r="S761" s="36">
        <v>42074</v>
      </c>
      <c r="T761" s="36">
        <v>42076</v>
      </c>
      <c r="U761" s="61">
        <v>-76.540000000000006</v>
      </c>
      <c r="V761" s="34">
        <v>6</v>
      </c>
      <c r="W761" s="34">
        <v>42.16</v>
      </c>
      <c r="X761" s="34">
        <v>85880</v>
      </c>
      <c r="Y761" s="34" t="s">
        <v>3218</v>
      </c>
      <c r="Z761" s="34">
        <v>288.20493621247186</v>
      </c>
    </row>
    <row r="762" spans="1:26" customFormat="1" x14ac:dyDescent="0.2">
      <c r="A762" s="34">
        <v>1497</v>
      </c>
      <c r="B762" s="34" t="s">
        <v>1550</v>
      </c>
      <c r="C762" s="34" t="s">
        <v>1</v>
      </c>
      <c r="D762" s="34">
        <v>0.09</v>
      </c>
      <c r="E762" s="34">
        <v>6.28</v>
      </c>
      <c r="F762" s="34">
        <v>5.29</v>
      </c>
      <c r="G762" s="34" t="s">
        <v>14</v>
      </c>
      <c r="H762" s="34" t="s">
        <v>70</v>
      </c>
      <c r="I762" s="34" t="s">
        <v>4</v>
      </c>
      <c r="J762" s="34" t="s">
        <v>102</v>
      </c>
      <c r="K762" s="34" t="s">
        <v>49</v>
      </c>
      <c r="L762" s="34" t="s">
        <v>1551</v>
      </c>
      <c r="M762" s="34">
        <v>0.43</v>
      </c>
      <c r="N762" s="34" t="s">
        <v>8</v>
      </c>
      <c r="O762" s="34" t="s">
        <v>87</v>
      </c>
      <c r="P762" s="34" t="s">
        <v>88</v>
      </c>
      <c r="Q762" s="34" t="s">
        <v>1552</v>
      </c>
      <c r="R762" s="34">
        <v>14901</v>
      </c>
      <c r="S762" s="36">
        <v>42074</v>
      </c>
      <c r="T762" s="36">
        <v>42075</v>
      </c>
      <c r="U762" s="61">
        <v>-10.09</v>
      </c>
      <c r="V762" s="34">
        <v>2</v>
      </c>
      <c r="W762" s="34">
        <v>14.08</v>
      </c>
      <c r="X762" s="34">
        <v>85880</v>
      </c>
      <c r="Y762" s="34" t="s">
        <v>3218</v>
      </c>
      <c r="Z762" s="34">
        <v>380.47106908043054</v>
      </c>
    </row>
    <row r="763" spans="1:26" customFormat="1" x14ac:dyDescent="0.2">
      <c r="A763" s="34">
        <v>1497</v>
      </c>
      <c r="B763" s="34" t="s">
        <v>1550</v>
      </c>
      <c r="C763" s="34" t="s">
        <v>1</v>
      </c>
      <c r="D763" s="34">
        <v>0.03</v>
      </c>
      <c r="E763" s="34">
        <v>15.14</v>
      </c>
      <c r="F763" s="34">
        <v>4.53</v>
      </c>
      <c r="G763" s="34" t="s">
        <v>14</v>
      </c>
      <c r="H763" s="34" t="s">
        <v>70</v>
      </c>
      <c r="I763" s="34" t="s">
        <v>24</v>
      </c>
      <c r="J763" s="34" t="s">
        <v>54</v>
      </c>
      <c r="K763" s="34" t="s">
        <v>49</v>
      </c>
      <c r="L763" s="34" t="s">
        <v>1331</v>
      </c>
      <c r="M763" s="34">
        <v>0.81</v>
      </c>
      <c r="N763" s="34" t="s">
        <v>8</v>
      </c>
      <c r="O763" s="34" t="s">
        <v>87</v>
      </c>
      <c r="P763" s="34" t="s">
        <v>88</v>
      </c>
      <c r="Q763" s="34" t="s">
        <v>1552</v>
      </c>
      <c r="R763" s="34">
        <v>14901</v>
      </c>
      <c r="S763" s="36">
        <v>42074</v>
      </c>
      <c r="T763" s="36">
        <v>42076</v>
      </c>
      <c r="U763" s="61">
        <v>-92.87</v>
      </c>
      <c r="V763" s="34">
        <v>17</v>
      </c>
      <c r="W763" s="34">
        <v>256.73</v>
      </c>
      <c r="X763" s="34">
        <v>85880</v>
      </c>
      <c r="Y763" s="34" t="s">
        <v>3218</v>
      </c>
      <c r="Z763" s="34">
        <v>657.95645618083938</v>
      </c>
    </row>
    <row r="764" spans="1:26" customFormat="1" x14ac:dyDescent="0.2">
      <c r="A764" s="34">
        <v>2616</v>
      </c>
      <c r="B764" s="34" t="s">
        <v>1553</v>
      </c>
      <c r="C764" s="34" t="s">
        <v>1</v>
      </c>
      <c r="D764" s="34">
        <v>0</v>
      </c>
      <c r="E764" s="34">
        <v>2.6</v>
      </c>
      <c r="F764" s="34">
        <v>2.4</v>
      </c>
      <c r="G764" s="34" t="s">
        <v>14</v>
      </c>
      <c r="H764" s="34" t="s">
        <v>70</v>
      </c>
      <c r="I764" s="34" t="s">
        <v>24</v>
      </c>
      <c r="J764" s="34" t="s">
        <v>25</v>
      </c>
      <c r="K764" s="34" t="s">
        <v>26</v>
      </c>
      <c r="L764" s="34" t="s">
        <v>332</v>
      </c>
      <c r="M764" s="34">
        <v>0.57999999999999996</v>
      </c>
      <c r="N764" s="34" t="s">
        <v>8</v>
      </c>
      <c r="O764" s="34" t="s">
        <v>28</v>
      </c>
      <c r="P764" s="34" t="s">
        <v>265</v>
      </c>
      <c r="Q764" s="34" t="s">
        <v>1554</v>
      </c>
      <c r="R764" s="34">
        <v>49002</v>
      </c>
      <c r="S764" s="36">
        <v>42074</v>
      </c>
      <c r="T764" s="36">
        <v>42076</v>
      </c>
      <c r="U764" s="61">
        <v>-45.21</v>
      </c>
      <c r="V764" s="34">
        <v>16</v>
      </c>
      <c r="W764" s="34">
        <v>44.75</v>
      </c>
      <c r="X764" s="34">
        <v>91495</v>
      </c>
      <c r="Y764" s="34" t="s">
        <v>3216</v>
      </c>
      <c r="Z764" s="34">
        <v>437.25257354587018</v>
      </c>
    </row>
    <row r="765" spans="1:26" customFormat="1" x14ac:dyDescent="0.2">
      <c r="A765" s="34">
        <v>1484</v>
      </c>
      <c r="B765" s="34" t="s">
        <v>1555</v>
      </c>
      <c r="C765" s="34" t="s">
        <v>13</v>
      </c>
      <c r="D765" s="34">
        <v>0.06</v>
      </c>
      <c r="E765" s="34">
        <v>99.99</v>
      </c>
      <c r="F765" s="34">
        <v>19.989999999999998</v>
      </c>
      <c r="G765" s="34" t="s">
        <v>14</v>
      </c>
      <c r="H765" s="34" t="s">
        <v>47</v>
      </c>
      <c r="I765" s="34" t="s">
        <v>16</v>
      </c>
      <c r="J765" s="34" t="s">
        <v>17</v>
      </c>
      <c r="K765" s="34" t="s">
        <v>49</v>
      </c>
      <c r="L765" s="34" t="s">
        <v>1556</v>
      </c>
      <c r="M765" s="34">
        <v>0.52</v>
      </c>
      <c r="N765" s="34" t="s">
        <v>8</v>
      </c>
      <c r="O765" s="34" t="s">
        <v>28</v>
      </c>
      <c r="P765" s="34" t="s">
        <v>79</v>
      </c>
      <c r="Q765" s="34" t="s">
        <v>1557</v>
      </c>
      <c r="R765" s="34">
        <v>60016</v>
      </c>
      <c r="S765" s="36">
        <v>42074</v>
      </c>
      <c r="T765" s="36">
        <v>42077</v>
      </c>
      <c r="U765" s="61">
        <v>-127.56</v>
      </c>
      <c r="V765" s="34">
        <v>3</v>
      </c>
      <c r="W765" s="34">
        <v>290.24</v>
      </c>
      <c r="X765" s="34">
        <v>91235</v>
      </c>
      <c r="Y765" s="34" t="s">
        <v>3216</v>
      </c>
      <c r="Z765" s="34">
        <v>792.65817356981154</v>
      </c>
    </row>
    <row r="766" spans="1:26" customFormat="1" x14ac:dyDescent="0.2">
      <c r="A766" s="34">
        <v>1484</v>
      </c>
      <c r="B766" s="34" t="s">
        <v>1555</v>
      </c>
      <c r="C766" s="34" t="s">
        <v>13</v>
      </c>
      <c r="D766" s="34">
        <v>0</v>
      </c>
      <c r="E766" s="34">
        <v>193.17</v>
      </c>
      <c r="F766" s="34">
        <v>19.989999999999998</v>
      </c>
      <c r="G766" s="34" t="s">
        <v>14</v>
      </c>
      <c r="H766" s="34" t="s">
        <v>47</v>
      </c>
      <c r="I766" s="34" t="s">
        <v>24</v>
      </c>
      <c r="J766" s="34" t="s">
        <v>54</v>
      </c>
      <c r="K766" s="34" t="s">
        <v>49</v>
      </c>
      <c r="L766" s="34" t="s">
        <v>1558</v>
      </c>
      <c r="M766" s="34">
        <v>0.71</v>
      </c>
      <c r="N766" s="34" t="s">
        <v>8</v>
      </c>
      <c r="O766" s="34" t="s">
        <v>28</v>
      </c>
      <c r="P766" s="34" t="s">
        <v>79</v>
      </c>
      <c r="Q766" s="34" t="s">
        <v>1557</v>
      </c>
      <c r="R766" s="34">
        <v>60016</v>
      </c>
      <c r="S766" s="36">
        <v>42074</v>
      </c>
      <c r="T766" s="36">
        <v>42075</v>
      </c>
      <c r="U766" s="61">
        <v>282.18</v>
      </c>
      <c r="V766" s="34">
        <v>5</v>
      </c>
      <c r="W766" s="34">
        <v>971.4</v>
      </c>
      <c r="X766" s="34">
        <v>91235</v>
      </c>
      <c r="Y766" s="34" t="s">
        <v>3216</v>
      </c>
      <c r="Z766" s="34">
        <v>1701.7670440243692</v>
      </c>
    </row>
    <row r="767" spans="1:26" customFormat="1" x14ac:dyDescent="0.2">
      <c r="A767" s="34">
        <v>1484</v>
      </c>
      <c r="B767" s="34" t="s">
        <v>1555</v>
      </c>
      <c r="C767" s="34" t="s">
        <v>13</v>
      </c>
      <c r="D767" s="34">
        <v>0.08</v>
      </c>
      <c r="E767" s="34">
        <v>20.99</v>
      </c>
      <c r="F767" s="34">
        <v>3.3</v>
      </c>
      <c r="G767" s="34" t="s">
        <v>63</v>
      </c>
      <c r="H767" s="34" t="s">
        <v>47</v>
      </c>
      <c r="I767" s="34" t="s">
        <v>16</v>
      </c>
      <c r="J767" s="34" t="s">
        <v>111</v>
      </c>
      <c r="K767" s="34" t="s">
        <v>18</v>
      </c>
      <c r="L767" s="34" t="s">
        <v>1559</v>
      </c>
      <c r="M767" s="34">
        <v>0.81</v>
      </c>
      <c r="N767" s="34" t="s">
        <v>8</v>
      </c>
      <c r="O767" s="34" t="s">
        <v>28</v>
      </c>
      <c r="P767" s="34" t="s">
        <v>79</v>
      </c>
      <c r="Q767" s="34" t="s">
        <v>1557</v>
      </c>
      <c r="R767" s="34">
        <v>60016</v>
      </c>
      <c r="S767" s="36">
        <v>42074</v>
      </c>
      <c r="T767" s="36">
        <v>42074</v>
      </c>
      <c r="U767" s="61">
        <v>-96.337999999999994</v>
      </c>
      <c r="V767" s="34">
        <v>11</v>
      </c>
      <c r="W767" s="34">
        <v>193.51</v>
      </c>
      <c r="X767" s="34">
        <v>91235</v>
      </c>
      <c r="Y767" s="34" t="s">
        <v>3216</v>
      </c>
      <c r="Z767" s="34">
        <v>261.41941962921533</v>
      </c>
    </row>
    <row r="768" spans="1:26" customFormat="1" x14ac:dyDescent="0.2">
      <c r="A768" s="34">
        <v>3397</v>
      </c>
      <c r="B768" s="34" t="s">
        <v>1560</v>
      </c>
      <c r="C768" s="34" t="s">
        <v>13</v>
      </c>
      <c r="D768" s="34">
        <v>0.01</v>
      </c>
      <c r="E768" s="34">
        <v>10.9</v>
      </c>
      <c r="F768" s="34">
        <v>7.46</v>
      </c>
      <c r="G768" s="34" t="s">
        <v>14</v>
      </c>
      <c r="H768" s="34" t="s">
        <v>3</v>
      </c>
      <c r="I768" s="34" t="s">
        <v>24</v>
      </c>
      <c r="J768" s="34" t="s">
        <v>54</v>
      </c>
      <c r="K768" s="34" t="s">
        <v>49</v>
      </c>
      <c r="L768" s="34" t="s">
        <v>1561</v>
      </c>
      <c r="M768" s="34">
        <v>0.59</v>
      </c>
      <c r="N768" s="34" t="s">
        <v>8</v>
      </c>
      <c r="O768" s="34" t="s">
        <v>28</v>
      </c>
      <c r="P768" s="34" t="s">
        <v>79</v>
      </c>
      <c r="Q768" s="34" t="s">
        <v>1562</v>
      </c>
      <c r="R768" s="34">
        <v>61832</v>
      </c>
      <c r="S768" s="36">
        <v>42074</v>
      </c>
      <c r="T768" s="36">
        <v>42075</v>
      </c>
      <c r="U768" s="61">
        <v>-116.76</v>
      </c>
      <c r="V768" s="34">
        <v>18</v>
      </c>
      <c r="W768" s="34">
        <v>207.31</v>
      </c>
      <c r="X768" s="34">
        <v>87536</v>
      </c>
      <c r="Y768" s="34" t="s">
        <v>3216</v>
      </c>
      <c r="Z768" s="34">
        <v>230.01114612226516</v>
      </c>
    </row>
    <row r="769" spans="1:26" customFormat="1" x14ac:dyDescent="0.2">
      <c r="A769" s="34">
        <v>3397</v>
      </c>
      <c r="B769" s="34" t="s">
        <v>1560</v>
      </c>
      <c r="C769" s="34" t="s">
        <v>13</v>
      </c>
      <c r="D769" s="34">
        <v>0.1</v>
      </c>
      <c r="E769" s="34">
        <v>7.99</v>
      </c>
      <c r="F769" s="34">
        <v>5.03</v>
      </c>
      <c r="G769" s="34" t="s">
        <v>14</v>
      </c>
      <c r="H769" s="34" t="s">
        <v>3</v>
      </c>
      <c r="I769" s="34" t="s">
        <v>16</v>
      </c>
      <c r="J769" s="34" t="s">
        <v>111</v>
      </c>
      <c r="K769" s="34" t="s">
        <v>120</v>
      </c>
      <c r="L769" s="34" t="s">
        <v>441</v>
      </c>
      <c r="M769" s="34">
        <v>0.6</v>
      </c>
      <c r="N769" s="34" t="s">
        <v>8</v>
      </c>
      <c r="O769" s="34" t="s">
        <v>28</v>
      </c>
      <c r="P769" s="34" t="s">
        <v>79</v>
      </c>
      <c r="Q769" s="34" t="s">
        <v>1562</v>
      </c>
      <c r="R769" s="34">
        <v>61832</v>
      </c>
      <c r="S769" s="36">
        <v>42074</v>
      </c>
      <c r="T769" s="36">
        <v>42075</v>
      </c>
      <c r="U769" s="61">
        <v>-160.952</v>
      </c>
      <c r="V769" s="34">
        <v>22</v>
      </c>
      <c r="W769" s="34">
        <v>143.12</v>
      </c>
      <c r="X769" s="34">
        <v>87536</v>
      </c>
      <c r="Y769" s="34" t="s">
        <v>3216</v>
      </c>
      <c r="Z769" s="34">
        <v>57.312588808026376</v>
      </c>
    </row>
    <row r="770" spans="1:26" customFormat="1" x14ac:dyDescent="0.2">
      <c r="A770" s="34">
        <v>3151</v>
      </c>
      <c r="B770" s="34" t="s">
        <v>929</v>
      </c>
      <c r="C770" s="34" t="s">
        <v>92</v>
      </c>
      <c r="D770" s="34">
        <v>0.02</v>
      </c>
      <c r="E770" s="34">
        <v>5.98</v>
      </c>
      <c r="F770" s="34">
        <v>1.49</v>
      </c>
      <c r="G770" s="34" t="s">
        <v>14</v>
      </c>
      <c r="H770" s="34" t="s">
        <v>70</v>
      </c>
      <c r="I770" s="34" t="s">
        <v>24</v>
      </c>
      <c r="J770" s="34" t="s">
        <v>48</v>
      </c>
      <c r="K770" s="34" t="s">
        <v>49</v>
      </c>
      <c r="L770" s="34" t="s">
        <v>1563</v>
      </c>
      <c r="M770" s="34">
        <v>0.39</v>
      </c>
      <c r="N770" s="34" t="s">
        <v>8</v>
      </c>
      <c r="O770" s="34" t="s">
        <v>35</v>
      </c>
      <c r="P770" s="34" t="s">
        <v>66</v>
      </c>
      <c r="Q770" s="34" t="s">
        <v>930</v>
      </c>
      <c r="R770" s="34">
        <v>92277</v>
      </c>
      <c r="S770" s="36">
        <v>42074</v>
      </c>
      <c r="T770" s="36">
        <v>42075</v>
      </c>
      <c r="U770" s="61">
        <v>28.526</v>
      </c>
      <c r="V770" s="34">
        <v>10</v>
      </c>
      <c r="W770" s="34">
        <v>59.9</v>
      </c>
      <c r="X770" s="34">
        <v>88547</v>
      </c>
      <c r="Y770" s="34" t="s">
        <v>3217</v>
      </c>
      <c r="Z770" s="34">
        <v>49.808647168866628</v>
      </c>
    </row>
    <row r="771" spans="1:26" customFormat="1" x14ac:dyDescent="0.2">
      <c r="A771" s="34">
        <v>796</v>
      </c>
      <c r="B771" s="34" t="s">
        <v>1564</v>
      </c>
      <c r="C771" s="34" t="s">
        <v>46</v>
      </c>
      <c r="D771" s="34">
        <v>0.06</v>
      </c>
      <c r="E771" s="34">
        <v>8.6</v>
      </c>
      <c r="F771" s="34">
        <v>6.19</v>
      </c>
      <c r="G771" s="34" t="s">
        <v>14</v>
      </c>
      <c r="H771" s="34" t="s">
        <v>70</v>
      </c>
      <c r="I771" s="34" t="s">
        <v>24</v>
      </c>
      <c r="J771" s="34" t="s">
        <v>48</v>
      </c>
      <c r="K771" s="34" t="s">
        <v>49</v>
      </c>
      <c r="L771" s="34" t="s">
        <v>508</v>
      </c>
      <c r="M771" s="34">
        <v>0.38</v>
      </c>
      <c r="N771" s="34" t="s">
        <v>8</v>
      </c>
      <c r="O771" s="34" t="s">
        <v>28</v>
      </c>
      <c r="P771" s="34" t="s">
        <v>109</v>
      </c>
      <c r="Q771" s="34" t="s">
        <v>1565</v>
      </c>
      <c r="R771" s="34">
        <v>68046</v>
      </c>
      <c r="S771" s="36">
        <v>42074</v>
      </c>
      <c r="T771" s="36">
        <v>42075</v>
      </c>
      <c r="U771" s="61">
        <v>-46.115000000000002</v>
      </c>
      <c r="V771" s="34">
        <v>9</v>
      </c>
      <c r="W771" s="34">
        <v>79.400000000000006</v>
      </c>
      <c r="X771" s="34">
        <v>86867</v>
      </c>
      <c r="Y771" s="34" t="s">
        <v>3216</v>
      </c>
      <c r="Z771" s="34">
        <v>265.00888359025254</v>
      </c>
    </row>
    <row r="772" spans="1:26" customFormat="1" x14ac:dyDescent="0.2">
      <c r="A772" s="34">
        <v>1254</v>
      </c>
      <c r="B772" s="34" t="s">
        <v>1566</v>
      </c>
      <c r="C772" s="34" t="s">
        <v>1</v>
      </c>
      <c r="D772" s="34">
        <v>0.06</v>
      </c>
      <c r="E772" s="34">
        <v>80.98</v>
      </c>
      <c r="F772" s="34">
        <v>35</v>
      </c>
      <c r="G772" s="34" t="s">
        <v>14</v>
      </c>
      <c r="H772" s="34" t="s">
        <v>47</v>
      </c>
      <c r="I772" s="34" t="s">
        <v>24</v>
      </c>
      <c r="J772" s="34" t="s">
        <v>54</v>
      </c>
      <c r="K772" s="34" t="s">
        <v>40</v>
      </c>
      <c r="L772" s="34" t="s">
        <v>200</v>
      </c>
      <c r="M772" s="34">
        <v>0.81</v>
      </c>
      <c r="N772" s="34" t="s">
        <v>8</v>
      </c>
      <c r="O772" s="34" t="s">
        <v>28</v>
      </c>
      <c r="P772" s="34" t="s">
        <v>163</v>
      </c>
      <c r="Q772" s="34" t="s">
        <v>1567</v>
      </c>
      <c r="R772" s="34">
        <v>77530</v>
      </c>
      <c r="S772" s="36">
        <v>42075</v>
      </c>
      <c r="T772" s="36">
        <v>42076</v>
      </c>
      <c r="U772" s="61">
        <v>-218.77</v>
      </c>
      <c r="V772" s="34">
        <v>2</v>
      </c>
      <c r="W772" s="34">
        <v>172.79</v>
      </c>
      <c r="X772" s="34">
        <v>89983</v>
      </c>
      <c r="Y772" s="34" t="s">
        <v>3216</v>
      </c>
      <c r="Z772" s="34">
        <v>1588.1046935830232</v>
      </c>
    </row>
    <row r="773" spans="1:26" customFormat="1" x14ac:dyDescent="0.2">
      <c r="A773" s="34">
        <v>2896</v>
      </c>
      <c r="B773" s="34" t="s">
        <v>699</v>
      </c>
      <c r="C773" s="34" t="s">
        <v>1</v>
      </c>
      <c r="D773" s="34">
        <v>0</v>
      </c>
      <c r="E773" s="34">
        <v>22.84</v>
      </c>
      <c r="F773" s="34">
        <v>16.920000000000002</v>
      </c>
      <c r="G773" s="34" t="s">
        <v>14</v>
      </c>
      <c r="H773" s="34" t="s">
        <v>47</v>
      </c>
      <c r="I773" s="34" t="s">
        <v>24</v>
      </c>
      <c r="J773" s="34" t="s">
        <v>64</v>
      </c>
      <c r="K773" s="34" t="s">
        <v>49</v>
      </c>
      <c r="L773" s="34" t="s">
        <v>1568</v>
      </c>
      <c r="M773" s="34">
        <v>0.39</v>
      </c>
      <c r="N773" s="34" t="s">
        <v>8</v>
      </c>
      <c r="O773" s="34" t="s">
        <v>28</v>
      </c>
      <c r="P773" s="34" t="s">
        <v>60</v>
      </c>
      <c r="Q773" s="34" t="s">
        <v>700</v>
      </c>
      <c r="R773" s="34">
        <v>56001</v>
      </c>
      <c r="S773" s="36">
        <v>42075</v>
      </c>
      <c r="T773" s="36">
        <v>42077</v>
      </c>
      <c r="U773" s="61">
        <v>-83.75</v>
      </c>
      <c r="V773" s="34">
        <v>15</v>
      </c>
      <c r="W773" s="34">
        <v>370.62</v>
      </c>
      <c r="X773" s="34">
        <v>86927</v>
      </c>
      <c r="Y773" s="34" t="s">
        <v>3216</v>
      </c>
      <c r="Z773" s="34">
        <v>735.03956974618916</v>
      </c>
    </row>
    <row r="774" spans="1:26" customFormat="1" x14ac:dyDescent="0.2">
      <c r="A774" s="34">
        <v>1027</v>
      </c>
      <c r="B774" s="34" t="s">
        <v>1569</v>
      </c>
      <c r="C774" s="34" t="s">
        <v>13</v>
      </c>
      <c r="D774" s="34">
        <v>0.1</v>
      </c>
      <c r="E774" s="34">
        <v>73.98</v>
      </c>
      <c r="F774" s="34">
        <v>4</v>
      </c>
      <c r="G774" s="34" t="s">
        <v>14</v>
      </c>
      <c r="H774" s="34" t="s">
        <v>3</v>
      </c>
      <c r="I774" s="34" t="s">
        <v>16</v>
      </c>
      <c r="J774" s="34" t="s">
        <v>17</v>
      </c>
      <c r="K774" s="34" t="s">
        <v>49</v>
      </c>
      <c r="L774" s="34" t="s">
        <v>284</v>
      </c>
      <c r="M774" s="34">
        <v>0.79</v>
      </c>
      <c r="N774" s="34" t="s">
        <v>8</v>
      </c>
      <c r="O774" s="34" t="s">
        <v>87</v>
      </c>
      <c r="P774" s="34" t="s">
        <v>88</v>
      </c>
      <c r="Q774" s="34" t="s">
        <v>1570</v>
      </c>
      <c r="R774" s="34">
        <v>14225</v>
      </c>
      <c r="S774" s="36">
        <v>42075</v>
      </c>
      <c r="T774" s="36">
        <v>42076</v>
      </c>
      <c r="U774" s="61">
        <v>-229.87</v>
      </c>
      <c r="V774" s="34">
        <v>5</v>
      </c>
      <c r="W774" s="34">
        <v>347.23</v>
      </c>
      <c r="X774" s="34">
        <v>89004</v>
      </c>
      <c r="Y774" s="34" t="s">
        <v>3218</v>
      </c>
      <c r="Z774" s="34">
        <v>322.95345060823053</v>
      </c>
    </row>
    <row r="775" spans="1:26" customFormat="1" x14ac:dyDescent="0.2">
      <c r="A775" s="34">
        <v>1027</v>
      </c>
      <c r="B775" s="34" t="s">
        <v>1569</v>
      </c>
      <c r="C775" s="34" t="s">
        <v>13</v>
      </c>
      <c r="D775" s="34">
        <v>0.05</v>
      </c>
      <c r="E775" s="34">
        <v>51.98</v>
      </c>
      <c r="F775" s="34">
        <v>10.17</v>
      </c>
      <c r="G775" s="34" t="s">
        <v>14</v>
      </c>
      <c r="H775" s="34" t="s">
        <v>3</v>
      </c>
      <c r="I775" s="34" t="s">
        <v>16</v>
      </c>
      <c r="J775" s="34" t="s">
        <v>32</v>
      </c>
      <c r="K775" s="34" t="s">
        <v>120</v>
      </c>
      <c r="L775" s="34" t="s">
        <v>1523</v>
      </c>
      <c r="M775" s="34">
        <v>0.37</v>
      </c>
      <c r="N775" s="34" t="s">
        <v>8</v>
      </c>
      <c r="O775" s="34" t="s">
        <v>87</v>
      </c>
      <c r="P775" s="34" t="s">
        <v>88</v>
      </c>
      <c r="Q775" s="34" t="s">
        <v>1570</v>
      </c>
      <c r="R775" s="34">
        <v>14225</v>
      </c>
      <c r="S775" s="36">
        <v>42075</v>
      </c>
      <c r="T775" s="36">
        <v>42076</v>
      </c>
      <c r="U775" s="61">
        <v>329.9787</v>
      </c>
      <c r="V775" s="34">
        <v>9</v>
      </c>
      <c r="W775" s="34">
        <v>478.23</v>
      </c>
      <c r="X775" s="34">
        <v>89004</v>
      </c>
      <c r="Y775" s="34" t="s">
        <v>3218</v>
      </c>
      <c r="Z775" s="34">
        <v>681.80253844795925</v>
      </c>
    </row>
    <row r="776" spans="1:26" customFormat="1" x14ac:dyDescent="0.2">
      <c r="A776" s="34">
        <v>32</v>
      </c>
      <c r="B776" s="34" t="s">
        <v>620</v>
      </c>
      <c r="C776" s="34" t="s">
        <v>23</v>
      </c>
      <c r="D776" s="34">
        <v>0.06</v>
      </c>
      <c r="E776" s="34">
        <v>205.99</v>
      </c>
      <c r="F776" s="34">
        <v>8.99</v>
      </c>
      <c r="G776" s="34" t="s">
        <v>14</v>
      </c>
      <c r="H776" s="34" t="s">
        <v>70</v>
      </c>
      <c r="I776" s="34" t="s">
        <v>16</v>
      </c>
      <c r="J776" s="34" t="s">
        <v>111</v>
      </c>
      <c r="K776" s="34" t="s">
        <v>49</v>
      </c>
      <c r="L776" s="34" t="s">
        <v>639</v>
      </c>
      <c r="M776" s="34">
        <v>0.56000000000000005</v>
      </c>
      <c r="N776" s="34" t="s">
        <v>8</v>
      </c>
      <c r="O776" s="34" t="s">
        <v>35</v>
      </c>
      <c r="P776" s="34" t="s">
        <v>115</v>
      </c>
      <c r="Q776" s="34" t="s">
        <v>622</v>
      </c>
      <c r="R776" s="34">
        <v>97526</v>
      </c>
      <c r="S776" s="36">
        <v>42075</v>
      </c>
      <c r="T776" s="36">
        <v>42082</v>
      </c>
      <c r="U776" s="61">
        <v>3568.096</v>
      </c>
      <c r="V776" s="34">
        <v>22</v>
      </c>
      <c r="W776" s="34">
        <v>3838.14</v>
      </c>
      <c r="X776" s="34">
        <v>89203</v>
      </c>
      <c r="Y776" s="34" t="s">
        <v>3217</v>
      </c>
      <c r="Z776" s="34">
        <v>4690.2538194321787</v>
      </c>
    </row>
    <row r="777" spans="1:26" customFormat="1" x14ac:dyDescent="0.2">
      <c r="A777" s="34">
        <v>2593</v>
      </c>
      <c r="B777" s="34" t="s">
        <v>1571</v>
      </c>
      <c r="C777" s="34" t="s">
        <v>23</v>
      </c>
      <c r="D777" s="34">
        <v>0.01</v>
      </c>
      <c r="E777" s="34">
        <v>85.99</v>
      </c>
      <c r="F777" s="34">
        <v>0.99</v>
      </c>
      <c r="G777" s="34" t="s">
        <v>14</v>
      </c>
      <c r="H777" s="34" t="s">
        <v>70</v>
      </c>
      <c r="I777" s="34" t="s">
        <v>16</v>
      </c>
      <c r="J777" s="34" t="s">
        <v>111</v>
      </c>
      <c r="K777" s="34" t="s">
        <v>26</v>
      </c>
      <c r="L777" s="34" t="s">
        <v>1572</v>
      </c>
      <c r="M777" s="34">
        <v>0.85</v>
      </c>
      <c r="N777" s="34" t="s">
        <v>8</v>
      </c>
      <c r="O777" s="34" t="s">
        <v>9</v>
      </c>
      <c r="P777" s="34" t="s">
        <v>51</v>
      </c>
      <c r="Q777" s="34" t="s">
        <v>1573</v>
      </c>
      <c r="R777" s="34">
        <v>30605</v>
      </c>
      <c r="S777" s="36">
        <v>42075</v>
      </c>
      <c r="T777" s="36">
        <v>42080</v>
      </c>
      <c r="U777" s="61">
        <v>311.73</v>
      </c>
      <c r="V777" s="34">
        <v>2</v>
      </c>
      <c r="W777" s="34">
        <v>146.16999999999999</v>
      </c>
      <c r="X777" s="34">
        <v>87773</v>
      </c>
      <c r="Y777" s="34" t="s">
        <v>3215</v>
      </c>
      <c r="Z777" s="34">
        <v>1032.6407074264293</v>
      </c>
    </row>
    <row r="778" spans="1:26" customFormat="1" x14ac:dyDescent="0.2">
      <c r="A778" s="34">
        <v>2741</v>
      </c>
      <c r="B778" s="34" t="s">
        <v>1574</v>
      </c>
      <c r="C778" s="34" t="s">
        <v>23</v>
      </c>
      <c r="D778" s="34">
        <v>0.01</v>
      </c>
      <c r="E778" s="34">
        <v>35.99</v>
      </c>
      <c r="F778" s="34">
        <v>5.99</v>
      </c>
      <c r="G778" s="34" t="s">
        <v>14</v>
      </c>
      <c r="H778" s="34" t="s">
        <v>3</v>
      </c>
      <c r="I778" s="34" t="s">
        <v>16</v>
      </c>
      <c r="J778" s="34" t="s">
        <v>111</v>
      </c>
      <c r="K778" s="34" t="s">
        <v>26</v>
      </c>
      <c r="L778" s="34" t="s">
        <v>1348</v>
      </c>
      <c r="M778" s="34">
        <v>0.38</v>
      </c>
      <c r="N778" s="34" t="s">
        <v>8</v>
      </c>
      <c r="O778" s="34" t="s">
        <v>35</v>
      </c>
      <c r="P778" s="34" t="s">
        <v>466</v>
      </c>
      <c r="Q778" s="34" t="s">
        <v>1575</v>
      </c>
      <c r="R778" s="34">
        <v>83605</v>
      </c>
      <c r="S778" s="36">
        <v>42075</v>
      </c>
      <c r="T778" s="36">
        <v>42082</v>
      </c>
      <c r="U778" s="61">
        <v>218.23320000000001</v>
      </c>
      <c r="V778" s="34">
        <v>10</v>
      </c>
      <c r="W778" s="34">
        <v>316.27999999999997</v>
      </c>
      <c r="X778" s="34">
        <v>89481</v>
      </c>
      <c r="Y778" s="34" t="s">
        <v>3217</v>
      </c>
      <c r="Z778" s="34">
        <v>518.74251243837364</v>
      </c>
    </row>
    <row r="779" spans="1:26" customFormat="1" x14ac:dyDescent="0.2">
      <c r="A779" s="34">
        <v>146</v>
      </c>
      <c r="B779" s="34" t="s">
        <v>1576</v>
      </c>
      <c r="C779" s="34" t="s">
        <v>46</v>
      </c>
      <c r="D779" s="34">
        <v>0.01</v>
      </c>
      <c r="E779" s="34">
        <v>45.98</v>
      </c>
      <c r="F779" s="34">
        <v>4.8</v>
      </c>
      <c r="G779" s="34" t="s">
        <v>14</v>
      </c>
      <c r="H779" s="34" t="s">
        <v>3</v>
      </c>
      <c r="I779" s="34" t="s">
        <v>4</v>
      </c>
      <c r="J779" s="34" t="s">
        <v>102</v>
      </c>
      <c r="K779" s="34" t="s">
        <v>26</v>
      </c>
      <c r="L779" s="34" t="s">
        <v>1577</v>
      </c>
      <c r="M779" s="34">
        <v>0.68</v>
      </c>
      <c r="N779" s="34" t="s">
        <v>8</v>
      </c>
      <c r="O779" s="34" t="s">
        <v>28</v>
      </c>
      <c r="P779" s="34" t="s">
        <v>163</v>
      </c>
      <c r="Q779" s="34" t="s">
        <v>1578</v>
      </c>
      <c r="R779" s="34">
        <v>76148</v>
      </c>
      <c r="S779" s="36">
        <v>42075</v>
      </c>
      <c r="T779" s="36">
        <v>42076</v>
      </c>
      <c r="U779" s="61">
        <v>133.5771</v>
      </c>
      <c r="V779" s="34">
        <v>4</v>
      </c>
      <c r="W779" s="34">
        <v>193.59</v>
      </c>
      <c r="X779" s="34">
        <v>91088</v>
      </c>
      <c r="Y779" s="34" t="s">
        <v>3216</v>
      </c>
      <c r="Z779" s="34">
        <v>801.07813885058329</v>
      </c>
    </row>
    <row r="780" spans="1:26" customFormat="1" x14ac:dyDescent="0.2">
      <c r="A780" s="34">
        <v>903</v>
      </c>
      <c r="B780" s="34" t="s">
        <v>1579</v>
      </c>
      <c r="C780" s="34" t="s">
        <v>46</v>
      </c>
      <c r="D780" s="34">
        <v>0</v>
      </c>
      <c r="E780" s="34">
        <v>5.98</v>
      </c>
      <c r="F780" s="34">
        <v>1.49</v>
      </c>
      <c r="G780" s="34" t="s">
        <v>14</v>
      </c>
      <c r="H780" s="34" t="s">
        <v>15</v>
      </c>
      <c r="I780" s="34" t="s">
        <v>24</v>
      </c>
      <c r="J780" s="34" t="s">
        <v>48</v>
      </c>
      <c r="K780" s="34" t="s">
        <v>49</v>
      </c>
      <c r="L780" s="34" t="s">
        <v>1563</v>
      </c>
      <c r="M780" s="34">
        <v>0.39</v>
      </c>
      <c r="N780" s="34" t="s">
        <v>8</v>
      </c>
      <c r="O780" s="34" t="s">
        <v>87</v>
      </c>
      <c r="P780" s="34" t="s">
        <v>379</v>
      </c>
      <c r="Q780" s="34" t="s">
        <v>1084</v>
      </c>
      <c r="R780" s="34">
        <v>1887</v>
      </c>
      <c r="S780" s="36">
        <v>42075</v>
      </c>
      <c r="T780" s="36">
        <v>42077</v>
      </c>
      <c r="U780" s="61">
        <v>80.674800000000005</v>
      </c>
      <c r="V780" s="34">
        <v>18</v>
      </c>
      <c r="W780" s="34">
        <v>116.92</v>
      </c>
      <c r="X780" s="34">
        <v>90806</v>
      </c>
      <c r="Y780" s="34" t="s">
        <v>3218</v>
      </c>
      <c r="Z780" s="34">
        <v>275.75749068031462</v>
      </c>
    </row>
    <row r="781" spans="1:26" customFormat="1" x14ac:dyDescent="0.2">
      <c r="A781" s="34">
        <v>2037</v>
      </c>
      <c r="B781" s="34" t="s">
        <v>1580</v>
      </c>
      <c r="C781" s="34" t="s">
        <v>46</v>
      </c>
      <c r="D781" s="34">
        <v>0</v>
      </c>
      <c r="E781" s="34">
        <v>73.98</v>
      </c>
      <c r="F781" s="34">
        <v>14.52</v>
      </c>
      <c r="G781" s="34" t="s">
        <v>14</v>
      </c>
      <c r="H781" s="34" t="s">
        <v>3</v>
      </c>
      <c r="I781" s="34" t="s">
        <v>16</v>
      </c>
      <c r="J781" s="34" t="s">
        <v>17</v>
      </c>
      <c r="K781" s="34" t="s">
        <v>49</v>
      </c>
      <c r="L781" s="34" t="s">
        <v>284</v>
      </c>
      <c r="M781" s="34">
        <v>0.65</v>
      </c>
      <c r="N781" s="34" t="s">
        <v>8</v>
      </c>
      <c r="O781" s="34" t="s">
        <v>35</v>
      </c>
      <c r="P781" s="34" t="s">
        <v>253</v>
      </c>
      <c r="Q781" s="34" t="s">
        <v>892</v>
      </c>
      <c r="R781" s="34">
        <v>59715</v>
      </c>
      <c r="S781" s="36">
        <v>42075</v>
      </c>
      <c r="T781" s="36">
        <v>42077</v>
      </c>
      <c r="U781" s="61">
        <v>-88.61</v>
      </c>
      <c r="V781" s="34">
        <v>4</v>
      </c>
      <c r="W781" s="34">
        <v>305.70999999999998</v>
      </c>
      <c r="X781" s="34">
        <v>89333</v>
      </c>
      <c r="Y781" s="34" t="s">
        <v>3217</v>
      </c>
      <c r="Z781" s="34">
        <v>911.6090573728701</v>
      </c>
    </row>
    <row r="782" spans="1:26" customFormat="1" x14ac:dyDescent="0.2">
      <c r="A782" s="34">
        <v>2787</v>
      </c>
      <c r="B782" s="34" t="s">
        <v>1581</v>
      </c>
      <c r="C782" s="34" t="s">
        <v>46</v>
      </c>
      <c r="D782" s="34">
        <v>0.01</v>
      </c>
      <c r="E782" s="34">
        <v>47.98</v>
      </c>
      <c r="F782" s="34">
        <v>3.61</v>
      </c>
      <c r="G782" s="34" t="s">
        <v>63</v>
      </c>
      <c r="H782" s="34" t="s">
        <v>15</v>
      </c>
      <c r="I782" s="34" t="s">
        <v>16</v>
      </c>
      <c r="J782" s="34" t="s">
        <v>17</v>
      </c>
      <c r="K782" s="34" t="s">
        <v>18</v>
      </c>
      <c r="L782" s="34" t="s">
        <v>1215</v>
      </c>
      <c r="M782" s="34">
        <v>0.71</v>
      </c>
      <c r="N782" s="34" t="s">
        <v>8</v>
      </c>
      <c r="O782" s="34" t="s">
        <v>9</v>
      </c>
      <c r="P782" s="34" t="s">
        <v>144</v>
      </c>
      <c r="Q782" s="34" t="s">
        <v>1582</v>
      </c>
      <c r="R782" s="34">
        <v>70003</v>
      </c>
      <c r="S782" s="36">
        <v>42075</v>
      </c>
      <c r="T782" s="36">
        <v>42076</v>
      </c>
      <c r="U782" s="61">
        <v>-44.436</v>
      </c>
      <c r="V782" s="34">
        <v>8</v>
      </c>
      <c r="W782" s="34">
        <v>393.98</v>
      </c>
      <c r="X782" s="34">
        <v>91316</v>
      </c>
      <c r="Y782" s="34" t="s">
        <v>3215</v>
      </c>
      <c r="Z782" s="34">
        <v>514.98416172407258</v>
      </c>
    </row>
    <row r="783" spans="1:26" customFormat="1" x14ac:dyDescent="0.2">
      <c r="A783" s="34">
        <v>573</v>
      </c>
      <c r="B783" s="34" t="s">
        <v>1356</v>
      </c>
      <c r="C783" s="34" t="s">
        <v>1</v>
      </c>
      <c r="D783" s="34">
        <v>0.05</v>
      </c>
      <c r="E783" s="34">
        <v>4.13</v>
      </c>
      <c r="F783" s="34">
        <v>5.04</v>
      </c>
      <c r="G783" s="34" t="s">
        <v>14</v>
      </c>
      <c r="H783" s="34" t="s">
        <v>47</v>
      </c>
      <c r="I783" s="34" t="s">
        <v>24</v>
      </c>
      <c r="J783" s="34" t="s">
        <v>48</v>
      </c>
      <c r="K783" s="34" t="s">
        <v>49</v>
      </c>
      <c r="L783" s="34" t="s">
        <v>995</v>
      </c>
      <c r="M783" s="34">
        <v>0.38</v>
      </c>
      <c r="N783" s="34" t="s">
        <v>8</v>
      </c>
      <c r="O783" s="34" t="s">
        <v>28</v>
      </c>
      <c r="P783" s="34" t="s">
        <v>79</v>
      </c>
      <c r="Q783" s="34" t="s">
        <v>1358</v>
      </c>
      <c r="R783" s="34">
        <v>61554</v>
      </c>
      <c r="S783" s="36">
        <v>42076</v>
      </c>
      <c r="T783" s="36">
        <v>42077</v>
      </c>
      <c r="U783" s="61">
        <v>-12.1555</v>
      </c>
      <c r="V783" s="34">
        <v>1</v>
      </c>
      <c r="W783" s="34">
        <v>5.84</v>
      </c>
      <c r="X783" s="34">
        <v>86555</v>
      </c>
      <c r="Y783" s="34" t="s">
        <v>3216</v>
      </c>
      <c r="Z783" s="34">
        <v>380.02326028752071</v>
      </c>
    </row>
    <row r="784" spans="1:26" customFormat="1" x14ac:dyDescent="0.2">
      <c r="A784" s="34">
        <v>1035</v>
      </c>
      <c r="B784" s="34" t="s">
        <v>1583</v>
      </c>
      <c r="C784" s="34" t="s">
        <v>1</v>
      </c>
      <c r="D784" s="34">
        <v>7.0000000000000007E-2</v>
      </c>
      <c r="E784" s="34">
        <v>125.99</v>
      </c>
      <c r="F784" s="34">
        <v>2.5</v>
      </c>
      <c r="G784" s="34" t="s">
        <v>14</v>
      </c>
      <c r="H784" s="34" t="s">
        <v>47</v>
      </c>
      <c r="I784" s="34" t="s">
        <v>16</v>
      </c>
      <c r="J784" s="34" t="s">
        <v>111</v>
      </c>
      <c r="K784" s="34" t="s">
        <v>49</v>
      </c>
      <c r="L784" s="34" t="s">
        <v>924</v>
      </c>
      <c r="M784" s="34">
        <v>0.6</v>
      </c>
      <c r="N784" s="34" t="s">
        <v>8</v>
      </c>
      <c r="O784" s="34" t="s">
        <v>87</v>
      </c>
      <c r="P784" s="34" t="s">
        <v>293</v>
      </c>
      <c r="Q784" s="34" t="s">
        <v>1584</v>
      </c>
      <c r="R784" s="34">
        <v>43015</v>
      </c>
      <c r="S784" s="36">
        <v>42076</v>
      </c>
      <c r="T784" s="36">
        <v>42076</v>
      </c>
      <c r="U784" s="61">
        <v>-604.40599999999995</v>
      </c>
      <c r="V784" s="34">
        <v>1</v>
      </c>
      <c r="W784" s="34">
        <v>100.59</v>
      </c>
      <c r="X784" s="34">
        <v>90710</v>
      </c>
      <c r="Y784" s="34" t="s">
        <v>3218</v>
      </c>
      <c r="Z784" s="34">
        <v>254.79202814045388</v>
      </c>
    </row>
    <row r="785" spans="1:26" customFormat="1" x14ac:dyDescent="0.2">
      <c r="A785" s="34">
        <v>1036</v>
      </c>
      <c r="B785" s="34" t="s">
        <v>1585</v>
      </c>
      <c r="C785" s="34" t="s">
        <v>1</v>
      </c>
      <c r="D785" s="34">
        <v>0.03</v>
      </c>
      <c r="E785" s="34">
        <v>99.99</v>
      </c>
      <c r="F785" s="34">
        <v>19.989999999999998</v>
      </c>
      <c r="G785" s="34" t="s">
        <v>14</v>
      </c>
      <c r="H785" s="34" t="s">
        <v>47</v>
      </c>
      <c r="I785" s="34" t="s">
        <v>16</v>
      </c>
      <c r="J785" s="34" t="s">
        <v>17</v>
      </c>
      <c r="K785" s="34" t="s">
        <v>49</v>
      </c>
      <c r="L785" s="34" t="s">
        <v>1556</v>
      </c>
      <c r="M785" s="34">
        <v>0.52</v>
      </c>
      <c r="N785" s="34" t="s">
        <v>8</v>
      </c>
      <c r="O785" s="34" t="s">
        <v>87</v>
      </c>
      <c r="P785" s="34" t="s">
        <v>293</v>
      </c>
      <c r="Q785" s="34" t="s">
        <v>1586</v>
      </c>
      <c r="R785" s="34">
        <v>43017</v>
      </c>
      <c r="S785" s="36">
        <v>42076</v>
      </c>
      <c r="T785" s="36">
        <v>42077</v>
      </c>
      <c r="U785" s="61">
        <v>293.66000000000003</v>
      </c>
      <c r="V785" s="34">
        <v>6</v>
      </c>
      <c r="W785" s="34">
        <v>598.38</v>
      </c>
      <c r="X785" s="34">
        <v>90710</v>
      </c>
      <c r="Y785" s="34" t="s">
        <v>3218</v>
      </c>
      <c r="Z785" s="34">
        <v>1536.3231395973003</v>
      </c>
    </row>
    <row r="786" spans="1:26" customFormat="1" x14ac:dyDescent="0.2">
      <c r="A786" s="34">
        <v>2468</v>
      </c>
      <c r="B786" s="34" t="s">
        <v>1587</v>
      </c>
      <c r="C786" s="34" t="s">
        <v>1</v>
      </c>
      <c r="D786" s="34">
        <v>0.04</v>
      </c>
      <c r="E786" s="34">
        <v>65.989999999999995</v>
      </c>
      <c r="F786" s="34">
        <v>8.99</v>
      </c>
      <c r="G786" s="34" t="s">
        <v>14</v>
      </c>
      <c r="H786" s="34" t="s">
        <v>70</v>
      </c>
      <c r="I786" s="34" t="s">
        <v>16</v>
      </c>
      <c r="J786" s="34" t="s">
        <v>111</v>
      </c>
      <c r="K786" s="34" t="s">
        <v>49</v>
      </c>
      <c r="L786" s="34" t="s">
        <v>1588</v>
      </c>
      <c r="M786" s="34">
        <v>0.55000000000000004</v>
      </c>
      <c r="N786" s="34" t="s">
        <v>8</v>
      </c>
      <c r="O786" s="34" t="s">
        <v>9</v>
      </c>
      <c r="P786" s="34" t="s">
        <v>73</v>
      </c>
      <c r="Q786" s="34" t="s">
        <v>1589</v>
      </c>
      <c r="R786" s="34">
        <v>28144</v>
      </c>
      <c r="S786" s="36">
        <v>42076</v>
      </c>
      <c r="T786" s="36">
        <v>42077</v>
      </c>
      <c r="U786" s="61">
        <v>-335.041</v>
      </c>
      <c r="V786" s="34">
        <v>13</v>
      </c>
      <c r="W786" s="34">
        <v>724.57</v>
      </c>
      <c r="X786" s="34">
        <v>88137</v>
      </c>
      <c r="Y786" s="34" t="s">
        <v>3215</v>
      </c>
      <c r="Z786" s="34">
        <v>469.84438746401452</v>
      </c>
    </row>
    <row r="787" spans="1:26" customFormat="1" x14ac:dyDescent="0.2">
      <c r="A787" s="34">
        <v>3036</v>
      </c>
      <c r="B787" s="34" t="s">
        <v>540</v>
      </c>
      <c r="C787" s="34" t="s">
        <v>1</v>
      </c>
      <c r="D787" s="34">
        <v>0.08</v>
      </c>
      <c r="E787" s="34">
        <v>178.47</v>
      </c>
      <c r="F787" s="34">
        <v>19.989999999999998</v>
      </c>
      <c r="G787" s="34" t="s">
        <v>14</v>
      </c>
      <c r="H787" s="34" t="s">
        <v>47</v>
      </c>
      <c r="I787" s="34" t="s">
        <v>24</v>
      </c>
      <c r="J787" s="34" t="s">
        <v>54</v>
      </c>
      <c r="K787" s="34" t="s">
        <v>49</v>
      </c>
      <c r="L787" s="34" t="s">
        <v>987</v>
      </c>
      <c r="M787" s="34">
        <v>0.55000000000000004</v>
      </c>
      <c r="N787" s="34" t="s">
        <v>8</v>
      </c>
      <c r="O787" s="34" t="s">
        <v>28</v>
      </c>
      <c r="P787" s="34" t="s">
        <v>541</v>
      </c>
      <c r="Q787" s="34" t="s">
        <v>542</v>
      </c>
      <c r="R787" s="34">
        <v>58554</v>
      </c>
      <c r="S787" s="36">
        <v>42076</v>
      </c>
      <c r="T787" s="36">
        <v>42079</v>
      </c>
      <c r="U787" s="61">
        <v>2267.2199999999998</v>
      </c>
      <c r="V787" s="34">
        <v>22</v>
      </c>
      <c r="W787" s="34">
        <v>3802.01</v>
      </c>
      <c r="X787" s="34">
        <v>89130</v>
      </c>
      <c r="Y787" s="34" t="s">
        <v>3216</v>
      </c>
      <c r="Z787" s="34">
        <v>3795.0845358054048</v>
      </c>
    </row>
    <row r="788" spans="1:26" customFormat="1" x14ac:dyDescent="0.2">
      <c r="A788" s="34">
        <v>600</v>
      </c>
      <c r="B788" s="34" t="s">
        <v>1590</v>
      </c>
      <c r="C788" s="34" t="s">
        <v>92</v>
      </c>
      <c r="D788" s="34">
        <v>0.06</v>
      </c>
      <c r="E788" s="34">
        <v>6.48</v>
      </c>
      <c r="F788" s="34">
        <v>7.37</v>
      </c>
      <c r="G788" s="34" t="s">
        <v>14</v>
      </c>
      <c r="H788" s="34" t="s">
        <v>70</v>
      </c>
      <c r="I788" s="34" t="s">
        <v>24</v>
      </c>
      <c r="J788" s="34" t="s">
        <v>64</v>
      </c>
      <c r="K788" s="34" t="s">
        <v>49</v>
      </c>
      <c r="L788" s="34" t="s">
        <v>1591</v>
      </c>
      <c r="M788" s="34">
        <v>0.37</v>
      </c>
      <c r="N788" s="34" t="s">
        <v>8</v>
      </c>
      <c r="O788" s="34" t="s">
        <v>87</v>
      </c>
      <c r="P788" s="34" t="s">
        <v>394</v>
      </c>
      <c r="Q788" s="34" t="s">
        <v>1592</v>
      </c>
      <c r="R788" s="34">
        <v>21136</v>
      </c>
      <c r="S788" s="36">
        <v>42076</v>
      </c>
      <c r="T788" s="36">
        <v>42077</v>
      </c>
      <c r="U788" s="61">
        <v>-75.44</v>
      </c>
      <c r="V788" s="34">
        <v>5</v>
      </c>
      <c r="W788" s="34">
        <v>32.39</v>
      </c>
      <c r="X788" s="34">
        <v>87579</v>
      </c>
      <c r="Y788" s="34" t="s">
        <v>3218</v>
      </c>
      <c r="Z788" s="34">
        <v>64.373492196317841</v>
      </c>
    </row>
    <row r="789" spans="1:26" customFormat="1" x14ac:dyDescent="0.2">
      <c r="A789" s="34">
        <v>2285</v>
      </c>
      <c r="B789" s="34" t="s">
        <v>1593</v>
      </c>
      <c r="C789" s="34" t="s">
        <v>92</v>
      </c>
      <c r="D789" s="34">
        <v>0.02</v>
      </c>
      <c r="E789" s="34">
        <v>17.7</v>
      </c>
      <c r="F789" s="34">
        <v>9.4700000000000006</v>
      </c>
      <c r="G789" s="34" t="s">
        <v>63</v>
      </c>
      <c r="H789" s="34" t="s">
        <v>70</v>
      </c>
      <c r="I789" s="34" t="s">
        <v>24</v>
      </c>
      <c r="J789" s="34" t="s">
        <v>54</v>
      </c>
      <c r="K789" s="34" t="s">
        <v>49</v>
      </c>
      <c r="L789" s="34" t="s">
        <v>1027</v>
      </c>
      <c r="M789" s="34">
        <v>0.59</v>
      </c>
      <c r="N789" s="34" t="s">
        <v>8</v>
      </c>
      <c r="O789" s="34" t="s">
        <v>9</v>
      </c>
      <c r="P789" s="34" t="s">
        <v>247</v>
      </c>
      <c r="Q789" s="34" t="s">
        <v>1594</v>
      </c>
      <c r="R789" s="34">
        <v>29730</v>
      </c>
      <c r="S789" s="36">
        <v>42076</v>
      </c>
      <c r="T789" s="36">
        <v>42078</v>
      </c>
      <c r="U789" s="61">
        <v>-85.022000000000006</v>
      </c>
      <c r="V789" s="34">
        <v>21</v>
      </c>
      <c r="W789" s="34">
        <v>374.6</v>
      </c>
      <c r="X789" s="34">
        <v>90148</v>
      </c>
      <c r="Y789" s="34" t="s">
        <v>3215</v>
      </c>
      <c r="Z789" s="34">
        <v>274.83625324656305</v>
      </c>
    </row>
    <row r="790" spans="1:26" customFormat="1" x14ac:dyDescent="0.2">
      <c r="A790" s="34">
        <v>2484</v>
      </c>
      <c r="B790" s="34" t="s">
        <v>1595</v>
      </c>
      <c r="C790" s="34" t="s">
        <v>92</v>
      </c>
      <c r="D790" s="34">
        <v>0.05</v>
      </c>
      <c r="E790" s="34">
        <v>6.48</v>
      </c>
      <c r="F790" s="34">
        <v>7.91</v>
      </c>
      <c r="G790" s="34" t="s">
        <v>14</v>
      </c>
      <c r="H790" s="34" t="s">
        <v>70</v>
      </c>
      <c r="I790" s="34" t="s">
        <v>24</v>
      </c>
      <c r="J790" s="34" t="s">
        <v>64</v>
      </c>
      <c r="K790" s="34" t="s">
        <v>49</v>
      </c>
      <c r="L790" s="34" t="s">
        <v>1596</v>
      </c>
      <c r="M790" s="34">
        <v>0.37</v>
      </c>
      <c r="N790" s="34" t="s">
        <v>8</v>
      </c>
      <c r="O790" s="34" t="s">
        <v>9</v>
      </c>
      <c r="P790" s="34" t="s">
        <v>99</v>
      </c>
      <c r="Q790" s="34" t="s">
        <v>1597</v>
      </c>
      <c r="R790" s="34">
        <v>33881</v>
      </c>
      <c r="S790" s="36">
        <v>42076</v>
      </c>
      <c r="T790" s="36">
        <v>42077</v>
      </c>
      <c r="U790" s="61">
        <v>322.12200000000001</v>
      </c>
      <c r="V790" s="34">
        <v>16</v>
      </c>
      <c r="W790" s="34">
        <v>109.99</v>
      </c>
      <c r="X790" s="34">
        <v>88998</v>
      </c>
      <c r="Y790" s="34" t="s">
        <v>3215</v>
      </c>
      <c r="Z790" s="34">
        <v>493.02084185869421</v>
      </c>
    </row>
    <row r="791" spans="1:26" customFormat="1" x14ac:dyDescent="0.2">
      <c r="A791" s="34">
        <v>2484</v>
      </c>
      <c r="B791" s="34" t="s">
        <v>1595</v>
      </c>
      <c r="C791" s="34" t="s">
        <v>92</v>
      </c>
      <c r="D791" s="34">
        <v>0.03</v>
      </c>
      <c r="E791" s="34">
        <v>111.03</v>
      </c>
      <c r="F791" s="34">
        <v>8.64</v>
      </c>
      <c r="G791" s="34" t="s">
        <v>14</v>
      </c>
      <c r="H791" s="34" t="s">
        <v>70</v>
      </c>
      <c r="I791" s="34" t="s">
        <v>24</v>
      </c>
      <c r="J791" s="34" t="s">
        <v>54</v>
      </c>
      <c r="K791" s="34" t="s">
        <v>49</v>
      </c>
      <c r="L791" s="34" t="s">
        <v>1598</v>
      </c>
      <c r="M791" s="34">
        <v>0.78</v>
      </c>
      <c r="N791" s="34" t="s">
        <v>8</v>
      </c>
      <c r="O791" s="34" t="s">
        <v>9</v>
      </c>
      <c r="P791" s="34" t="s">
        <v>99</v>
      </c>
      <c r="Q791" s="34" t="s">
        <v>1597</v>
      </c>
      <c r="R791" s="34">
        <v>33881</v>
      </c>
      <c r="S791" s="36">
        <v>42076</v>
      </c>
      <c r="T791" s="36">
        <v>42077</v>
      </c>
      <c r="U791" s="61">
        <v>366.54</v>
      </c>
      <c r="V791" s="34">
        <v>8</v>
      </c>
      <c r="W791" s="34">
        <v>900.12</v>
      </c>
      <c r="X791" s="34">
        <v>88998</v>
      </c>
      <c r="Y791" s="34" t="s">
        <v>3215</v>
      </c>
      <c r="Z791" s="34">
        <v>1240.2584096423425</v>
      </c>
    </row>
    <row r="792" spans="1:26" customFormat="1" x14ac:dyDescent="0.2">
      <c r="A792" s="34">
        <v>604</v>
      </c>
      <c r="B792" s="34" t="s">
        <v>717</v>
      </c>
      <c r="C792" s="34" t="s">
        <v>1</v>
      </c>
      <c r="D792" s="34">
        <v>0.09</v>
      </c>
      <c r="E792" s="34">
        <v>154.13</v>
      </c>
      <c r="F792" s="34">
        <v>69</v>
      </c>
      <c r="G792" s="34" t="s">
        <v>63</v>
      </c>
      <c r="H792" s="34" t="s">
        <v>70</v>
      </c>
      <c r="I792" s="34" t="s">
        <v>4</v>
      </c>
      <c r="J792" s="34" t="s">
        <v>5</v>
      </c>
      <c r="K792" s="34" t="s">
        <v>40</v>
      </c>
      <c r="L792" s="34" t="s">
        <v>900</v>
      </c>
      <c r="M792" s="34">
        <v>0.68</v>
      </c>
      <c r="N792" s="34" t="s">
        <v>8</v>
      </c>
      <c r="O792" s="34" t="s">
        <v>35</v>
      </c>
      <c r="P792" s="34" t="s">
        <v>66</v>
      </c>
      <c r="Q792" s="34" t="s">
        <v>76</v>
      </c>
      <c r="R792" s="34">
        <v>90045</v>
      </c>
      <c r="S792" s="36">
        <v>42077</v>
      </c>
      <c r="T792" s="36">
        <v>42078</v>
      </c>
      <c r="U792" s="61">
        <v>-1763.7476999999999</v>
      </c>
      <c r="V792" s="34">
        <v>38</v>
      </c>
      <c r="W792" s="34">
        <v>5679.59</v>
      </c>
      <c r="X792" s="34">
        <v>28647</v>
      </c>
      <c r="Y792" s="34" t="s">
        <v>3217</v>
      </c>
      <c r="Z792" s="34">
        <v>934.40324365661741</v>
      </c>
    </row>
    <row r="793" spans="1:26" customFormat="1" x14ac:dyDescent="0.2">
      <c r="A793" s="34">
        <v>605</v>
      </c>
      <c r="B793" s="34" t="s">
        <v>1599</v>
      </c>
      <c r="C793" s="34" t="s">
        <v>1</v>
      </c>
      <c r="D793" s="34">
        <v>0.09</v>
      </c>
      <c r="E793" s="34">
        <v>154.13</v>
      </c>
      <c r="F793" s="34">
        <v>69</v>
      </c>
      <c r="G793" s="34" t="s">
        <v>63</v>
      </c>
      <c r="H793" s="34" t="s">
        <v>70</v>
      </c>
      <c r="I793" s="34" t="s">
        <v>4</v>
      </c>
      <c r="J793" s="34" t="s">
        <v>5</v>
      </c>
      <c r="K793" s="34" t="s">
        <v>40</v>
      </c>
      <c r="L793" s="34" t="s">
        <v>900</v>
      </c>
      <c r="M793" s="34">
        <v>0.68</v>
      </c>
      <c r="N793" s="34" t="s">
        <v>8</v>
      </c>
      <c r="O793" s="34" t="s">
        <v>87</v>
      </c>
      <c r="P793" s="34" t="s">
        <v>88</v>
      </c>
      <c r="Q793" s="34" t="s">
        <v>1600</v>
      </c>
      <c r="R793" s="34">
        <v>11795</v>
      </c>
      <c r="S793" s="36">
        <v>42077</v>
      </c>
      <c r="T793" s="36">
        <v>42078</v>
      </c>
      <c r="U793" s="61">
        <v>-1763.7476999999999</v>
      </c>
      <c r="V793" s="34">
        <v>10</v>
      </c>
      <c r="W793" s="34">
        <v>1494.63</v>
      </c>
      <c r="X793" s="34">
        <v>91144</v>
      </c>
      <c r="Y793" s="34" t="s">
        <v>3218</v>
      </c>
      <c r="Z793" s="34">
        <v>934.40324365661741</v>
      </c>
    </row>
    <row r="794" spans="1:26" customFormat="1" x14ac:dyDescent="0.2">
      <c r="A794" s="34">
        <v>994</v>
      </c>
      <c r="B794" s="34" t="s">
        <v>1601</v>
      </c>
      <c r="C794" s="34" t="s">
        <v>13</v>
      </c>
      <c r="D794" s="34">
        <v>0.1</v>
      </c>
      <c r="E794" s="34">
        <v>400.98</v>
      </c>
      <c r="F794" s="34">
        <v>76.37</v>
      </c>
      <c r="G794" s="34" t="s">
        <v>2</v>
      </c>
      <c r="H794" s="34" t="s">
        <v>3</v>
      </c>
      <c r="I794" s="34" t="s">
        <v>4</v>
      </c>
      <c r="J794" s="34" t="s">
        <v>5</v>
      </c>
      <c r="K794" s="34" t="s">
        <v>6</v>
      </c>
      <c r="L794" s="34" t="s">
        <v>978</v>
      </c>
      <c r="M794" s="34">
        <v>0.6</v>
      </c>
      <c r="N794" s="34" t="s">
        <v>8</v>
      </c>
      <c r="O794" s="34" t="s">
        <v>87</v>
      </c>
      <c r="P794" s="34" t="s">
        <v>307</v>
      </c>
      <c r="Q794" s="34" t="s">
        <v>308</v>
      </c>
      <c r="R794" s="34">
        <v>4073</v>
      </c>
      <c r="S794" s="36">
        <v>42077</v>
      </c>
      <c r="T794" s="36">
        <v>42078</v>
      </c>
      <c r="U794" s="61">
        <v>-969.04836599999999</v>
      </c>
      <c r="V794" s="34">
        <v>2</v>
      </c>
      <c r="W794" s="34">
        <v>810.47</v>
      </c>
      <c r="X794" s="34">
        <v>89433</v>
      </c>
      <c r="Y794" s="34" t="s">
        <v>3218</v>
      </c>
      <c r="Z794" s="34">
        <v>2629.3310679619021</v>
      </c>
    </row>
    <row r="795" spans="1:26" customFormat="1" x14ac:dyDescent="0.2">
      <c r="A795" s="34">
        <v>999</v>
      </c>
      <c r="B795" s="34" t="s">
        <v>1602</v>
      </c>
      <c r="C795" s="34" t="s">
        <v>13</v>
      </c>
      <c r="D795" s="34">
        <v>0.08</v>
      </c>
      <c r="E795" s="34">
        <v>45.19</v>
      </c>
      <c r="F795" s="34">
        <v>1.99</v>
      </c>
      <c r="G795" s="34" t="s">
        <v>14</v>
      </c>
      <c r="H795" s="34" t="s">
        <v>3</v>
      </c>
      <c r="I795" s="34" t="s">
        <v>16</v>
      </c>
      <c r="J795" s="34" t="s">
        <v>17</v>
      </c>
      <c r="K795" s="34" t="s">
        <v>18</v>
      </c>
      <c r="L795" s="34" t="s">
        <v>19</v>
      </c>
      <c r="M795" s="34">
        <v>0.55000000000000004</v>
      </c>
      <c r="N795" s="34" t="s">
        <v>8</v>
      </c>
      <c r="O795" s="34" t="s">
        <v>87</v>
      </c>
      <c r="P795" s="34" t="s">
        <v>373</v>
      </c>
      <c r="Q795" s="34" t="s">
        <v>1603</v>
      </c>
      <c r="R795" s="34">
        <v>7450</v>
      </c>
      <c r="S795" s="36">
        <v>42077</v>
      </c>
      <c r="T795" s="36">
        <v>42078</v>
      </c>
      <c r="U795" s="61">
        <v>-71.83</v>
      </c>
      <c r="V795" s="34">
        <v>3</v>
      </c>
      <c r="W795" s="34">
        <v>127.22</v>
      </c>
      <c r="X795" s="34">
        <v>89433</v>
      </c>
      <c r="Y795" s="34" t="s">
        <v>3218</v>
      </c>
      <c r="Z795" s="34">
        <v>152.76391741806245</v>
      </c>
    </row>
    <row r="796" spans="1:26" customFormat="1" x14ac:dyDescent="0.2">
      <c r="A796" s="34">
        <v>1000</v>
      </c>
      <c r="B796" s="34" t="s">
        <v>1604</v>
      </c>
      <c r="C796" s="34" t="s">
        <v>13</v>
      </c>
      <c r="D796" s="34">
        <v>0.03</v>
      </c>
      <c r="E796" s="34">
        <v>33.979999999999997</v>
      </c>
      <c r="F796" s="34">
        <v>19.989999999999998</v>
      </c>
      <c r="G796" s="34" t="s">
        <v>14</v>
      </c>
      <c r="H796" s="34" t="s">
        <v>3</v>
      </c>
      <c r="I796" s="34" t="s">
        <v>4</v>
      </c>
      <c r="J796" s="34" t="s">
        <v>102</v>
      </c>
      <c r="K796" s="34" t="s">
        <v>49</v>
      </c>
      <c r="L796" s="34" t="s">
        <v>1605</v>
      </c>
      <c r="M796" s="34">
        <v>0.55000000000000004</v>
      </c>
      <c r="N796" s="34" t="s">
        <v>8</v>
      </c>
      <c r="O796" s="34" t="s">
        <v>87</v>
      </c>
      <c r="P796" s="34" t="s">
        <v>609</v>
      </c>
      <c r="Q796" s="34" t="s">
        <v>1606</v>
      </c>
      <c r="R796" s="34">
        <v>5201</v>
      </c>
      <c r="S796" s="36">
        <v>42077</v>
      </c>
      <c r="T796" s="36">
        <v>42078</v>
      </c>
      <c r="U796" s="61">
        <v>-0.74</v>
      </c>
      <c r="V796" s="34">
        <v>12</v>
      </c>
      <c r="W796" s="34">
        <v>432.44</v>
      </c>
      <c r="X796" s="34">
        <v>89433</v>
      </c>
      <c r="Y796" s="34" t="s">
        <v>3218</v>
      </c>
      <c r="Z796" s="34">
        <v>720.98916439322682</v>
      </c>
    </row>
    <row r="797" spans="1:26" customFormat="1" x14ac:dyDescent="0.2">
      <c r="A797" s="34">
        <v>2345</v>
      </c>
      <c r="B797" s="34" t="s">
        <v>1607</v>
      </c>
      <c r="C797" s="34" t="s">
        <v>92</v>
      </c>
      <c r="D797" s="34">
        <v>7.0000000000000007E-2</v>
      </c>
      <c r="E797" s="34">
        <v>200.98</v>
      </c>
      <c r="F797" s="34">
        <v>23.76</v>
      </c>
      <c r="G797" s="34" t="s">
        <v>2</v>
      </c>
      <c r="H797" s="34" t="s">
        <v>70</v>
      </c>
      <c r="I797" s="34" t="s">
        <v>4</v>
      </c>
      <c r="J797" s="34" t="s">
        <v>85</v>
      </c>
      <c r="K797" s="34" t="s">
        <v>33</v>
      </c>
      <c r="L797" s="34" t="s">
        <v>1608</v>
      </c>
      <c r="M797" s="34">
        <v>0.57999999999999996</v>
      </c>
      <c r="N797" s="34" t="s">
        <v>8</v>
      </c>
      <c r="O797" s="34" t="s">
        <v>9</v>
      </c>
      <c r="P797" s="34" t="s">
        <v>364</v>
      </c>
      <c r="Q797" s="34" t="s">
        <v>803</v>
      </c>
      <c r="R797" s="34">
        <v>42003</v>
      </c>
      <c r="S797" s="36">
        <v>42077</v>
      </c>
      <c r="T797" s="36">
        <v>42078</v>
      </c>
      <c r="U797" s="61">
        <v>-132.42599999999999</v>
      </c>
      <c r="V797" s="34">
        <v>9</v>
      </c>
      <c r="W797" s="34">
        <v>1805.9</v>
      </c>
      <c r="X797" s="34">
        <v>89504</v>
      </c>
      <c r="Y797" s="34" t="s">
        <v>3215</v>
      </c>
      <c r="Z797" s="34">
        <v>1432.8024920807832</v>
      </c>
    </row>
    <row r="798" spans="1:26" customFormat="1" x14ac:dyDescent="0.2">
      <c r="A798" s="34">
        <v>2345</v>
      </c>
      <c r="B798" s="34" t="s">
        <v>1607</v>
      </c>
      <c r="C798" s="34" t="s">
        <v>92</v>
      </c>
      <c r="D798" s="34">
        <v>0.02</v>
      </c>
      <c r="E798" s="34">
        <v>179.29</v>
      </c>
      <c r="F798" s="34">
        <v>29.21</v>
      </c>
      <c r="G798" s="34" t="s">
        <v>2</v>
      </c>
      <c r="H798" s="34" t="s">
        <v>70</v>
      </c>
      <c r="I798" s="34" t="s">
        <v>4</v>
      </c>
      <c r="J798" s="34" t="s">
        <v>5</v>
      </c>
      <c r="K798" s="34" t="s">
        <v>6</v>
      </c>
      <c r="L798" s="34" t="s">
        <v>519</v>
      </c>
      <c r="M798" s="34">
        <v>0.76</v>
      </c>
      <c r="N798" s="34" t="s">
        <v>8</v>
      </c>
      <c r="O798" s="34" t="s">
        <v>9</v>
      </c>
      <c r="P798" s="34" t="s">
        <v>364</v>
      </c>
      <c r="Q798" s="34" t="s">
        <v>803</v>
      </c>
      <c r="R798" s="34">
        <v>42003</v>
      </c>
      <c r="S798" s="36">
        <v>42077</v>
      </c>
      <c r="T798" s="36">
        <v>42077</v>
      </c>
      <c r="U798" s="61">
        <v>-411.23599999999999</v>
      </c>
      <c r="V798" s="34">
        <v>2</v>
      </c>
      <c r="W798" s="34">
        <v>311.41000000000003</v>
      </c>
      <c r="X798" s="34">
        <v>89504</v>
      </c>
      <c r="Y798" s="34" t="s">
        <v>3215</v>
      </c>
      <c r="Z798" s="34">
        <v>1412.6247733109801</v>
      </c>
    </row>
    <row r="799" spans="1:26" customFormat="1" x14ac:dyDescent="0.2">
      <c r="A799" s="34">
        <v>2417</v>
      </c>
      <c r="B799" s="34" t="s">
        <v>1609</v>
      </c>
      <c r="C799" s="34" t="s">
        <v>92</v>
      </c>
      <c r="D799" s="34">
        <v>0</v>
      </c>
      <c r="E799" s="34">
        <v>65.989999999999995</v>
      </c>
      <c r="F799" s="34">
        <v>3.99</v>
      </c>
      <c r="G799" s="34" t="s">
        <v>14</v>
      </c>
      <c r="H799" s="34" t="s">
        <v>15</v>
      </c>
      <c r="I799" s="34" t="s">
        <v>16</v>
      </c>
      <c r="J799" s="34" t="s">
        <v>111</v>
      </c>
      <c r="K799" s="34" t="s">
        <v>49</v>
      </c>
      <c r="L799" s="34" t="s">
        <v>1610</v>
      </c>
      <c r="M799" s="34">
        <v>0.59</v>
      </c>
      <c r="N799" s="34" t="s">
        <v>8</v>
      </c>
      <c r="O799" s="34" t="s">
        <v>9</v>
      </c>
      <c r="P799" s="34" t="s">
        <v>218</v>
      </c>
      <c r="Q799" s="34" t="s">
        <v>1611</v>
      </c>
      <c r="R799" s="34">
        <v>22124</v>
      </c>
      <c r="S799" s="36">
        <v>42077</v>
      </c>
      <c r="T799" s="36">
        <v>42078</v>
      </c>
      <c r="U799" s="61">
        <v>-60.564</v>
      </c>
      <c r="V799" s="34">
        <v>13</v>
      </c>
      <c r="W799" s="34">
        <v>765.65</v>
      </c>
      <c r="X799" s="34">
        <v>86754</v>
      </c>
      <c r="Y799" s="34" t="s">
        <v>3215</v>
      </c>
      <c r="Z799" s="34">
        <v>366.21623634331212</v>
      </c>
    </row>
    <row r="800" spans="1:26" customFormat="1" x14ac:dyDescent="0.2">
      <c r="A800" s="34">
        <v>3279</v>
      </c>
      <c r="B800" s="34" t="s">
        <v>1612</v>
      </c>
      <c r="C800" s="34" t="s">
        <v>92</v>
      </c>
      <c r="D800" s="34">
        <v>0.01</v>
      </c>
      <c r="E800" s="34">
        <v>45.99</v>
      </c>
      <c r="F800" s="34">
        <v>4.99</v>
      </c>
      <c r="G800" s="34" t="s">
        <v>14</v>
      </c>
      <c r="H800" s="34" t="s">
        <v>47</v>
      </c>
      <c r="I800" s="34" t="s">
        <v>16</v>
      </c>
      <c r="J800" s="34" t="s">
        <v>111</v>
      </c>
      <c r="K800" s="34" t="s">
        <v>49</v>
      </c>
      <c r="L800" s="34" t="s">
        <v>1422</v>
      </c>
      <c r="M800" s="34">
        <v>0.56000000000000005</v>
      </c>
      <c r="N800" s="34" t="s">
        <v>8</v>
      </c>
      <c r="O800" s="34" t="s">
        <v>9</v>
      </c>
      <c r="P800" s="34" t="s">
        <v>247</v>
      </c>
      <c r="Q800" s="34" t="s">
        <v>1613</v>
      </c>
      <c r="R800" s="34">
        <v>29203</v>
      </c>
      <c r="S800" s="36">
        <v>42077</v>
      </c>
      <c r="T800" s="36">
        <v>42079</v>
      </c>
      <c r="U800" s="61">
        <v>24.018000000000001</v>
      </c>
      <c r="V800" s="34">
        <v>3</v>
      </c>
      <c r="W800" s="34">
        <v>125.19</v>
      </c>
      <c r="X800" s="34">
        <v>90767</v>
      </c>
      <c r="Y800" s="34" t="s">
        <v>3215</v>
      </c>
      <c r="Z800" s="34">
        <v>445.63716574128364</v>
      </c>
    </row>
    <row r="801" spans="1:26" customFormat="1" x14ac:dyDescent="0.2">
      <c r="A801" s="34">
        <v>373</v>
      </c>
      <c r="B801" s="34" t="s">
        <v>1614</v>
      </c>
      <c r="C801" s="34" t="s">
        <v>46</v>
      </c>
      <c r="D801" s="34">
        <v>0.02</v>
      </c>
      <c r="E801" s="34">
        <v>200.98</v>
      </c>
      <c r="F801" s="34">
        <v>55.96</v>
      </c>
      <c r="G801" s="34" t="s">
        <v>2</v>
      </c>
      <c r="H801" s="34" t="s">
        <v>3</v>
      </c>
      <c r="I801" s="34" t="s">
        <v>4</v>
      </c>
      <c r="J801" s="34" t="s">
        <v>93</v>
      </c>
      <c r="K801" s="34" t="s">
        <v>6</v>
      </c>
      <c r="L801" s="34" t="s">
        <v>1615</v>
      </c>
      <c r="M801" s="34">
        <v>0.75</v>
      </c>
      <c r="N801" s="34" t="s">
        <v>8</v>
      </c>
      <c r="O801" s="34" t="s">
        <v>28</v>
      </c>
      <c r="P801" s="34" t="s">
        <v>265</v>
      </c>
      <c r="Q801" s="34" t="s">
        <v>1139</v>
      </c>
      <c r="R801" s="34">
        <v>48234</v>
      </c>
      <c r="S801" s="36">
        <v>42077</v>
      </c>
      <c r="T801" s="36">
        <v>42079</v>
      </c>
      <c r="U801" s="61">
        <v>-163.63</v>
      </c>
      <c r="V801" s="34">
        <v>45</v>
      </c>
      <c r="W801" s="34">
        <v>9539.6</v>
      </c>
      <c r="X801" s="34">
        <v>24193</v>
      </c>
      <c r="Y801" s="34" t="s">
        <v>3216</v>
      </c>
      <c r="Z801" s="34">
        <v>2644.4084045820359</v>
      </c>
    </row>
    <row r="802" spans="1:26" customFormat="1" x14ac:dyDescent="0.2">
      <c r="A802" s="34">
        <v>373</v>
      </c>
      <c r="B802" s="34" t="s">
        <v>1614</v>
      </c>
      <c r="C802" s="34" t="s">
        <v>46</v>
      </c>
      <c r="D802" s="34">
        <v>0.02</v>
      </c>
      <c r="E802" s="34">
        <v>4.28</v>
      </c>
      <c r="F802" s="34">
        <v>5.17</v>
      </c>
      <c r="G802" s="34" t="s">
        <v>14</v>
      </c>
      <c r="H802" s="34" t="s">
        <v>3</v>
      </c>
      <c r="I802" s="34" t="s">
        <v>24</v>
      </c>
      <c r="J802" s="34" t="s">
        <v>64</v>
      </c>
      <c r="K802" s="34" t="s">
        <v>49</v>
      </c>
      <c r="L802" s="34" t="s">
        <v>1230</v>
      </c>
      <c r="M802" s="34">
        <v>0.4</v>
      </c>
      <c r="N802" s="34" t="s">
        <v>8</v>
      </c>
      <c r="O802" s="34" t="s">
        <v>28</v>
      </c>
      <c r="P802" s="34" t="s">
        <v>265</v>
      </c>
      <c r="Q802" s="34" t="s">
        <v>1139</v>
      </c>
      <c r="R802" s="34">
        <v>48234</v>
      </c>
      <c r="S802" s="36">
        <v>42077</v>
      </c>
      <c r="T802" s="36">
        <v>42078</v>
      </c>
      <c r="U802" s="61">
        <v>-63.87</v>
      </c>
      <c r="V802" s="34">
        <v>24</v>
      </c>
      <c r="W802" s="34">
        <v>109.86</v>
      </c>
      <c r="X802" s="34">
        <v>24193</v>
      </c>
      <c r="Y802" s="34" t="s">
        <v>3216</v>
      </c>
      <c r="Z802" s="34">
        <v>239.12049379602485</v>
      </c>
    </row>
    <row r="803" spans="1:26" customFormat="1" x14ac:dyDescent="0.2">
      <c r="A803" s="34">
        <v>373</v>
      </c>
      <c r="B803" s="34" t="s">
        <v>1614</v>
      </c>
      <c r="C803" s="34" t="s">
        <v>46</v>
      </c>
      <c r="D803" s="34">
        <v>0.04</v>
      </c>
      <c r="E803" s="34">
        <v>85.99</v>
      </c>
      <c r="F803" s="34">
        <v>0.99</v>
      </c>
      <c r="G803" s="34" t="s">
        <v>14</v>
      </c>
      <c r="H803" s="34" t="s">
        <v>3</v>
      </c>
      <c r="I803" s="34" t="s">
        <v>16</v>
      </c>
      <c r="J803" s="34" t="s">
        <v>111</v>
      </c>
      <c r="K803" s="34" t="s">
        <v>26</v>
      </c>
      <c r="L803" s="34" t="s">
        <v>1572</v>
      </c>
      <c r="M803" s="34">
        <v>0.85</v>
      </c>
      <c r="N803" s="34" t="s">
        <v>8</v>
      </c>
      <c r="O803" s="34" t="s">
        <v>28</v>
      </c>
      <c r="P803" s="34" t="s">
        <v>265</v>
      </c>
      <c r="Q803" s="34" t="s">
        <v>1139</v>
      </c>
      <c r="R803" s="34">
        <v>48234</v>
      </c>
      <c r="S803" s="36">
        <v>42077</v>
      </c>
      <c r="T803" s="36">
        <v>42079</v>
      </c>
      <c r="U803" s="61">
        <v>-175.17500000000001</v>
      </c>
      <c r="V803" s="34">
        <v>19</v>
      </c>
      <c r="W803" s="34">
        <v>1426.51</v>
      </c>
      <c r="X803" s="34">
        <v>24193</v>
      </c>
      <c r="Y803" s="34" t="s">
        <v>3216</v>
      </c>
      <c r="Z803" s="34">
        <v>626.43658724750776</v>
      </c>
    </row>
    <row r="804" spans="1:26" customFormat="1" x14ac:dyDescent="0.2">
      <c r="A804" s="34">
        <v>375</v>
      </c>
      <c r="B804" s="34" t="s">
        <v>1616</v>
      </c>
      <c r="C804" s="34" t="s">
        <v>46</v>
      </c>
      <c r="D804" s="34">
        <v>0.02</v>
      </c>
      <c r="E804" s="34">
        <v>200.98</v>
      </c>
      <c r="F804" s="34">
        <v>55.96</v>
      </c>
      <c r="G804" s="34" t="s">
        <v>2</v>
      </c>
      <c r="H804" s="34" t="s">
        <v>3</v>
      </c>
      <c r="I804" s="34" t="s">
        <v>4</v>
      </c>
      <c r="J804" s="34" t="s">
        <v>93</v>
      </c>
      <c r="K804" s="34" t="s">
        <v>6</v>
      </c>
      <c r="L804" s="34" t="s">
        <v>1615</v>
      </c>
      <c r="M804" s="34">
        <v>0.75</v>
      </c>
      <c r="N804" s="34" t="s">
        <v>8</v>
      </c>
      <c r="O804" s="34" t="s">
        <v>9</v>
      </c>
      <c r="P804" s="34" t="s">
        <v>376</v>
      </c>
      <c r="Q804" s="34" t="s">
        <v>1617</v>
      </c>
      <c r="R804" s="34">
        <v>37814</v>
      </c>
      <c r="S804" s="36">
        <v>42077</v>
      </c>
      <c r="T804" s="36">
        <v>42079</v>
      </c>
      <c r="U804" s="61">
        <v>-224.9478</v>
      </c>
      <c r="V804" s="34">
        <v>11</v>
      </c>
      <c r="W804" s="34">
        <v>2331.9</v>
      </c>
      <c r="X804" s="34">
        <v>90917</v>
      </c>
      <c r="Y804" s="34" t="s">
        <v>3215</v>
      </c>
      <c r="Z804" s="34">
        <v>2581.6174001421386</v>
      </c>
    </row>
    <row r="805" spans="1:26" customFormat="1" x14ac:dyDescent="0.2">
      <c r="A805" s="34">
        <v>375</v>
      </c>
      <c r="B805" s="34" t="s">
        <v>1616</v>
      </c>
      <c r="C805" s="34" t="s">
        <v>46</v>
      </c>
      <c r="D805" s="34">
        <v>0.02</v>
      </c>
      <c r="E805" s="34">
        <v>4.28</v>
      </c>
      <c r="F805" s="34">
        <v>5.17</v>
      </c>
      <c r="G805" s="34" t="s">
        <v>14</v>
      </c>
      <c r="H805" s="34" t="s">
        <v>3</v>
      </c>
      <c r="I805" s="34" t="s">
        <v>24</v>
      </c>
      <c r="J805" s="34" t="s">
        <v>64</v>
      </c>
      <c r="K805" s="34" t="s">
        <v>49</v>
      </c>
      <c r="L805" s="34" t="s">
        <v>1230</v>
      </c>
      <c r="M805" s="34">
        <v>0.4</v>
      </c>
      <c r="N805" s="34" t="s">
        <v>8</v>
      </c>
      <c r="O805" s="34" t="s">
        <v>9</v>
      </c>
      <c r="P805" s="34" t="s">
        <v>376</v>
      </c>
      <c r="Q805" s="34" t="s">
        <v>1617</v>
      </c>
      <c r="R805" s="34">
        <v>37814</v>
      </c>
      <c r="S805" s="36">
        <v>42077</v>
      </c>
      <c r="T805" s="36">
        <v>42078</v>
      </c>
      <c r="U805" s="61">
        <v>196.8</v>
      </c>
      <c r="V805" s="34">
        <v>6</v>
      </c>
      <c r="W805" s="34">
        <v>27.47</v>
      </c>
      <c r="X805" s="34">
        <v>90917</v>
      </c>
      <c r="Y805" s="34" t="s">
        <v>3215</v>
      </c>
      <c r="Z805" s="34">
        <v>506.05327884943557</v>
      </c>
    </row>
    <row r="806" spans="1:26" customFormat="1" x14ac:dyDescent="0.2">
      <c r="A806" s="34">
        <v>1682</v>
      </c>
      <c r="B806" s="34" t="s">
        <v>1162</v>
      </c>
      <c r="C806" s="34" t="s">
        <v>46</v>
      </c>
      <c r="D806" s="34">
        <v>0.08</v>
      </c>
      <c r="E806" s="34">
        <v>4.9800000000000004</v>
      </c>
      <c r="F806" s="34">
        <v>4.7</v>
      </c>
      <c r="G806" s="34" t="s">
        <v>14</v>
      </c>
      <c r="H806" s="34" t="s">
        <v>15</v>
      </c>
      <c r="I806" s="34" t="s">
        <v>24</v>
      </c>
      <c r="J806" s="34" t="s">
        <v>64</v>
      </c>
      <c r="K806" s="34" t="s">
        <v>49</v>
      </c>
      <c r="L806" s="34" t="s">
        <v>1310</v>
      </c>
      <c r="M806" s="34">
        <v>0.38</v>
      </c>
      <c r="N806" s="34" t="s">
        <v>8</v>
      </c>
      <c r="O806" s="34" t="s">
        <v>28</v>
      </c>
      <c r="P806" s="34" t="s">
        <v>79</v>
      </c>
      <c r="Q806" s="34" t="s">
        <v>509</v>
      </c>
      <c r="R806" s="34">
        <v>60611</v>
      </c>
      <c r="S806" s="36">
        <v>42077</v>
      </c>
      <c r="T806" s="36">
        <v>42078</v>
      </c>
      <c r="U806" s="61">
        <v>-56.35</v>
      </c>
      <c r="V806" s="34">
        <v>47</v>
      </c>
      <c r="W806" s="34">
        <v>225.98</v>
      </c>
      <c r="X806" s="34">
        <v>38080</v>
      </c>
      <c r="Y806" s="34" t="s">
        <v>3216</v>
      </c>
      <c r="Z806" s="34">
        <v>159.85074172670994</v>
      </c>
    </row>
    <row r="807" spans="1:26" customFormat="1" x14ac:dyDescent="0.2">
      <c r="A807" s="34">
        <v>1683</v>
      </c>
      <c r="B807" s="34" t="s">
        <v>1163</v>
      </c>
      <c r="C807" s="34" t="s">
        <v>46</v>
      </c>
      <c r="D807" s="34">
        <v>0.08</v>
      </c>
      <c r="E807" s="34">
        <v>4.9800000000000004</v>
      </c>
      <c r="F807" s="34">
        <v>4.7</v>
      </c>
      <c r="G807" s="34" t="s">
        <v>14</v>
      </c>
      <c r="H807" s="34" t="s">
        <v>15</v>
      </c>
      <c r="I807" s="34" t="s">
        <v>24</v>
      </c>
      <c r="J807" s="34" t="s">
        <v>64</v>
      </c>
      <c r="K807" s="34" t="s">
        <v>49</v>
      </c>
      <c r="L807" s="34" t="s">
        <v>1310</v>
      </c>
      <c r="M807" s="34">
        <v>0.38</v>
      </c>
      <c r="N807" s="34" t="s">
        <v>8</v>
      </c>
      <c r="O807" s="34" t="s">
        <v>28</v>
      </c>
      <c r="P807" s="34" t="s">
        <v>163</v>
      </c>
      <c r="Q807" s="34" t="s">
        <v>1164</v>
      </c>
      <c r="R807" s="34">
        <v>77301</v>
      </c>
      <c r="S807" s="36">
        <v>42077</v>
      </c>
      <c r="T807" s="36">
        <v>42078</v>
      </c>
      <c r="U807" s="61">
        <v>-56.35</v>
      </c>
      <c r="V807" s="34">
        <v>12</v>
      </c>
      <c r="W807" s="34">
        <v>57.7</v>
      </c>
      <c r="X807" s="34">
        <v>90613</v>
      </c>
      <c r="Y807" s="34" t="s">
        <v>3216</v>
      </c>
      <c r="Z807" s="34">
        <v>159.85074172670994</v>
      </c>
    </row>
    <row r="808" spans="1:26" customFormat="1" x14ac:dyDescent="0.2">
      <c r="A808" s="34">
        <v>3177</v>
      </c>
      <c r="B808" s="34" t="s">
        <v>1618</v>
      </c>
      <c r="C808" s="34" t="s">
        <v>46</v>
      </c>
      <c r="D808" s="34">
        <v>0.1</v>
      </c>
      <c r="E808" s="34">
        <v>62.18</v>
      </c>
      <c r="F808" s="34">
        <v>10.84</v>
      </c>
      <c r="G808" s="34" t="s">
        <v>14</v>
      </c>
      <c r="H808" s="34" t="s">
        <v>15</v>
      </c>
      <c r="I808" s="34" t="s">
        <v>4</v>
      </c>
      <c r="J808" s="34" t="s">
        <v>102</v>
      </c>
      <c r="K808" s="34" t="s">
        <v>120</v>
      </c>
      <c r="L808" s="34" t="s">
        <v>1207</v>
      </c>
      <c r="M808" s="34">
        <v>0.63</v>
      </c>
      <c r="N808" s="34" t="s">
        <v>8</v>
      </c>
      <c r="O808" s="34" t="s">
        <v>9</v>
      </c>
      <c r="P808" s="34" t="s">
        <v>99</v>
      </c>
      <c r="Q808" s="34" t="s">
        <v>1619</v>
      </c>
      <c r="R808" s="34">
        <v>33458</v>
      </c>
      <c r="S808" s="36">
        <v>42077</v>
      </c>
      <c r="T808" s="36">
        <v>42079</v>
      </c>
      <c r="U808" s="61">
        <v>-29.666</v>
      </c>
      <c r="V808" s="34">
        <v>9</v>
      </c>
      <c r="W808" s="34">
        <v>511.57</v>
      </c>
      <c r="X808" s="34">
        <v>90818</v>
      </c>
      <c r="Y808" s="34" t="s">
        <v>3215</v>
      </c>
      <c r="Z808" s="34">
        <v>730.67825504792381</v>
      </c>
    </row>
    <row r="809" spans="1:26" customFormat="1" x14ac:dyDescent="0.2">
      <c r="A809" s="34">
        <v>594</v>
      </c>
      <c r="B809" s="34" t="s">
        <v>1620</v>
      </c>
      <c r="C809" s="34" t="s">
        <v>1</v>
      </c>
      <c r="D809" s="34">
        <v>0.09</v>
      </c>
      <c r="E809" s="34">
        <v>13.79</v>
      </c>
      <c r="F809" s="34">
        <v>8.7799999999999994</v>
      </c>
      <c r="G809" s="34" t="s">
        <v>14</v>
      </c>
      <c r="H809" s="34" t="s">
        <v>15</v>
      </c>
      <c r="I809" s="34" t="s">
        <v>4</v>
      </c>
      <c r="J809" s="34" t="s">
        <v>102</v>
      </c>
      <c r="K809" s="34" t="s">
        <v>49</v>
      </c>
      <c r="L809" s="34" t="s">
        <v>1302</v>
      </c>
      <c r="M809" s="34">
        <v>0.43</v>
      </c>
      <c r="N809" s="34" t="s">
        <v>8</v>
      </c>
      <c r="O809" s="34" t="s">
        <v>28</v>
      </c>
      <c r="P809" s="34" t="s">
        <v>29</v>
      </c>
      <c r="Q809" s="34" t="s">
        <v>1621</v>
      </c>
      <c r="R809" s="34">
        <v>46016</v>
      </c>
      <c r="S809" s="36">
        <v>42078</v>
      </c>
      <c r="T809" s="36">
        <v>42080</v>
      </c>
      <c r="U809" s="61">
        <v>-22.12</v>
      </c>
      <c r="V809" s="34">
        <v>1</v>
      </c>
      <c r="W809" s="34">
        <v>17.440000000000001</v>
      </c>
      <c r="X809" s="34">
        <v>86309</v>
      </c>
      <c r="Y809" s="34" t="s">
        <v>3216</v>
      </c>
      <c r="Z809" s="34">
        <v>459.20776211638554</v>
      </c>
    </row>
    <row r="810" spans="1:26" customFormat="1" x14ac:dyDescent="0.2">
      <c r="A810" s="34">
        <v>83</v>
      </c>
      <c r="B810" s="34" t="s">
        <v>1622</v>
      </c>
      <c r="C810" s="34" t="s">
        <v>13</v>
      </c>
      <c r="D810" s="34">
        <v>0.04</v>
      </c>
      <c r="E810" s="34">
        <v>296.18</v>
      </c>
      <c r="F810" s="34">
        <v>54.12</v>
      </c>
      <c r="G810" s="34" t="s">
        <v>2</v>
      </c>
      <c r="H810" s="34" t="s">
        <v>70</v>
      </c>
      <c r="I810" s="34" t="s">
        <v>4</v>
      </c>
      <c r="J810" s="34" t="s">
        <v>5</v>
      </c>
      <c r="K810" s="34" t="s">
        <v>6</v>
      </c>
      <c r="L810" s="34" t="s">
        <v>1055</v>
      </c>
      <c r="M810" s="34">
        <v>0.76</v>
      </c>
      <c r="N810" s="34" t="s">
        <v>8</v>
      </c>
      <c r="O810" s="34" t="s">
        <v>87</v>
      </c>
      <c r="P810" s="34" t="s">
        <v>293</v>
      </c>
      <c r="Q810" s="34" t="s">
        <v>973</v>
      </c>
      <c r="R810" s="34">
        <v>44708</v>
      </c>
      <c r="S810" s="36">
        <v>42078</v>
      </c>
      <c r="T810" s="36">
        <v>42078</v>
      </c>
      <c r="U810" s="61">
        <v>-715.77820599999995</v>
      </c>
      <c r="V810" s="34">
        <v>6</v>
      </c>
      <c r="W810" s="34">
        <v>1821.89</v>
      </c>
      <c r="X810" s="34">
        <v>87365</v>
      </c>
      <c r="Y810" s="34" t="s">
        <v>3218</v>
      </c>
      <c r="Z810" s="34">
        <v>2127.0303445544855</v>
      </c>
    </row>
    <row r="811" spans="1:26" customFormat="1" x14ac:dyDescent="0.2">
      <c r="A811" s="34">
        <v>1123</v>
      </c>
      <c r="B811" s="34" t="s">
        <v>1623</v>
      </c>
      <c r="C811" s="34" t="s">
        <v>13</v>
      </c>
      <c r="D811" s="34">
        <v>0.03</v>
      </c>
      <c r="E811" s="34">
        <v>7.3</v>
      </c>
      <c r="F811" s="34">
        <v>7.72</v>
      </c>
      <c r="G811" s="34" t="s">
        <v>14</v>
      </c>
      <c r="H811" s="34" t="s">
        <v>3</v>
      </c>
      <c r="I811" s="34" t="s">
        <v>24</v>
      </c>
      <c r="J811" s="34" t="s">
        <v>48</v>
      </c>
      <c r="K811" s="34" t="s">
        <v>49</v>
      </c>
      <c r="L811" s="34" t="s">
        <v>1624</v>
      </c>
      <c r="M811" s="34">
        <v>0.38</v>
      </c>
      <c r="N811" s="34" t="s">
        <v>8</v>
      </c>
      <c r="O811" s="34" t="s">
        <v>35</v>
      </c>
      <c r="P811" s="34" t="s">
        <v>66</v>
      </c>
      <c r="Q811" s="34" t="s">
        <v>1625</v>
      </c>
      <c r="R811" s="34">
        <v>95661</v>
      </c>
      <c r="S811" s="36">
        <v>42078</v>
      </c>
      <c r="T811" s="36">
        <v>42081</v>
      </c>
      <c r="U811" s="61">
        <v>-127.05200000000001</v>
      </c>
      <c r="V811" s="34">
        <v>14</v>
      </c>
      <c r="W811" s="34">
        <v>103.61</v>
      </c>
      <c r="X811" s="34">
        <v>87015</v>
      </c>
      <c r="Y811" s="34" t="s">
        <v>3217</v>
      </c>
      <c r="Z811" s="34">
        <v>27.613281318705969</v>
      </c>
    </row>
    <row r="812" spans="1:26" customFormat="1" x14ac:dyDescent="0.2">
      <c r="A812" s="34">
        <v>2426</v>
      </c>
      <c r="B812" s="34" t="s">
        <v>1626</v>
      </c>
      <c r="C812" s="34" t="s">
        <v>13</v>
      </c>
      <c r="D812" s="34">
        <v>0.08</v>
      </c>
      <c r="E812" s="34">
        <v>30.93</v>
      </c>
      <c r="F812" s="34">
        <v>3.92</v>
      </c>
      <c r="G812" s="34" t="s">
        <v>14</v>
      </c>
      <c r="H812" s="34" t="s">
        <v>3</v>
      </c>
      <c r="I812" s="34" t="s">
        <v>4</v>
      </c>
      <c r="J812" s="34" t="s">
        <v>102</v>
      </c>
      <c r="K812" s="34" t="s">
        <v>18</v>
      </c>
      <c r="L812" s="34" t="s">
        <v>1627</v>
      </c>
      <c r="M812" s="34">
        <v>0.44</v>
      </c>
      <c r="N812" s="34" t="s">
        <v>8</v>
      </c>
      <c r="O812" s="34" t="s">
        <v>28</v>
      </c>
      <c r="P812" s="34" t="s">
        <v>163</v>
      </c>
      <c r="Q812" s="34" t="s">
        <v>1628</v>
      </c>
      <c r="R812" s="34">
        <v>75061</v>
      </c>
      <c r="S812" s="36">
        <v>42078</v>
      </c>
      <c r="T812" s="36">
        <v>42079</v>
      </c>
      <c r="U812" s="61">
        <v>63.059100000000001</v>
      </c>
      <c r="V812" s="34">
        <v>3</v>
      </c>
      <c r="W812" s="34">
        <v>91.39</v>
      </c>
      <c r="X812" s="34">
        <v>90859</v>
      </c>
      <c r="Y812" s="34" t="s">
        <v>3216</v>
      </c>
      <c r="Z812" s="34">
        <v>208.12845239125247</v>
      </c>
    </row>
    <row r="813" spans="1:26" customFormat="1" x14ac:dyDescent="0.2">
      <c r="A813" s="34">
        <v>724</v>
      </c>
      <c r="B813" s="34" t="s">
        <v>1629</v>
      </c>
      <c r="C813" s="34" t="s">
        <v>92</v>
      </c>
      <c r="D813" s="34">
        <v>0.09</v>
      </c>
      <c r="E813" s="34">
        <v>125.99</v>
      </c>
      <c r="F813" s="34">
        <v>8.99</v>
      </c>
      <c r="G813" s="34" t="s">
        <v>14</v>
      </c>
      <c r="H813" s="34" t="s">
        <v>15</v>
      </c>
      <c r="I813" s="34" t="s">
        <v>16</v>
      </c>
      <c r="J813" s="34" t="s">
        <v>111</v>
      </c>
      <c r="K813" s="34" t="s">
        <v>49</v>
      </c>
      <c r="L813" s="34" t="s">
        <v>1630</v>
      </c>
      <c r="M813" s="34">
        <v>0.55000000000000004</v>
      </c>
      <c r="N813" s="34" t="s">
        <v>8</v>
      </c>
      <c r="O813" s="34" t="s">
        <v>87</v>
      </c>
      <c r="P813" s="34" t="s">
        <v>224</v>
      </c>
      <c r="Q813" s="34" t="s">
        <v>1631</v>
      </c>
      <c r="R813" s="34">
        <v>6614</v>
      </c>
      <c r="S813" s="36">
        <v>42078</v>
      </c>
      <c r="T813" s="36">
        <v>42079</v>
      </c>
      <c r="U813" s="61">
        <v>-605.37400000000002</v>
      </c>
      <c r="V813" s="34">
        <v>1</v>
      </c>
      <c r="W813" s="34">
        <v>100.38</v>
      </c>
      <c r="X813" s="34">
        <v>90359</v>
      </c>
      <c r="Y813" s="34" t="s">
        <v>3218</v>
      </c>
      <c r="Z813" s="34">
        <v>41.781187608290303</v>
      </c>
    </row>
    <row r="814" spans="1:26" customFormat="1" x14ac:dyDescent="0.2">
      <c r="A814" s="34">
        <v>727</v>
      </c>
      <c r="B814" s="34" t="s">
        <v>1632</v>
      </c>
      <c r="C814" s="34" t="s">
        <v>92</v>
      </c>
      <c r="D814" s="34">
        <v>0.1</v>
      </c>
      <c r="E814" s="34">
        <v>17.98</v>
      </c>
      <c r="F814" s="34">
        <v>4</v>
      </c>
      <c r="G814" s="34" t="s">
        <v>14</v>
      </c>
      <c r="H814" s="34" t="s">
        <v>15</v>
      </c>
      <c r="I814" s="34" t="s">
        <v>16</v>
      </c>
      <c r="J814" s="34" t="s">
        <v>17</v>
      </c>
      <c r="K814" s="34" t="s">
        <v>49</v>
      </c>
      <c r="L814" s="34" t="s">
        <v>1633</v>
      </c>
      <c r="M814" s="34">
        <v>0.79</v>
      </c>
      <c r="N814" s="34" t="s">
        <v>8</v>
      </c>
      <c r="O814" s="34" t="s">
        <v>87</v>
      </c>
      <c r="P814" s="34" t="s">
        <v>307</v>
      </c>
      <c r="Q814" s="34" t="s">
        <v>1634</v>
      </c>
      <c r="R814" s="34">
        <v>4240</v>
      </c>
      <c r="S814" s="36">
        <v>42078</v>
      </c>
      <c r="T814" s="36">
        <v>42079</v>
      </c>
      <c r="U814" s="61">
        <v>-99.55</v>
      </c>
      <c r="V814" s="34">
        <v>4</v>
      </c>
      <c r="W814" s="34">
        <v>66.319999999999993</v>
      </c>
      <c r="X814" s="34">
        <v>90359</v>
      </c>
      <c r="Y814" s="34" t="s">
        <v>3218</v>
      </c>
      <c r="Z814" s="34">
        <v>276.29908454353102</v>
      </c>
    </row>
    <row r="815" spans="1:26" customFormat="1" x14ac:dyDescent="0.2">
      <c r="A815" s="34">
        <v>2356</v>
      </c>
      <c r="B815" s="34" t="s">
        <v>1635</v>
      </c>
      <c r="C815" s="34" t="s">
        <v>92</v>
      </c>
      <c r="D815" s="34">
        <v>0</v>
      </c>
      <c r="E815" s="34">
        <v>29.34</v>
      </c>
      <c r="F815" s="34">
        <v>7.87</v>
      </c>
      <c r="G815" s="34" t="s">
        <v>14</v>
      </c>
      <c r="H815" s="34" t="s">
        <v>15</v>
      </c>
      <c r="I815" s="34" t="s">
        <v>4</v>
      </c>
      <c r="J815" s="34" t="s">
        <v>102</v>
      </c>
      <c r="K815" s="34" t="s">
        <v>49</v>
      </c>
      <c r="L815" s="34" t="s">
        <v>1636</v>
      </c>
      <c r="M815" s="34">
        <v>0.54</v>
      </c>
      <c r="N815" s="34" t="s">
        <v>8</v>
      </c>
      <c r="O815" s="34" t="s">
        <v>35</v>
      </c>
      <c r="P815" s="34" t="s">
        <v>1036</v>
      </c>
      <c r="Q815" s="34" t="s">
        <v>1637</v>
      </c>
      <c r="R815" s="34">
        <v>82901</v>
      </c>
      <c r="S815" s="36">
        <v>42078</v>
      </c>
      <c r="T815" s="36">
        <v>42080</v>
      </c>
      <c r="U815" s="61">
        <v>385.37</v>
      </c>
      <c r="V815" s="34">
        <v>22</v>
      </c>
      <c r="W815" s="34">
        <v>668.38</v>
      </c>
      <c r="X815" s="34">
        <v>91305</v>
      </c>
      <c r="Y815" s="34" t="s">
        <v>3217</v>
      </c>
      <c r="Z815" s="34">
        <v>773.71470283081919</v>
      </c>
    </row>
    <row r="816" spans="1:26" customFormat="1" x14ac:dyDescent="0.2">
      <c r="A816" s="34">
        <v>2372</v>
      </c>
      <c r="B816" s="34" t="s">
        <v>1638</v>
      </c>
      <c r="C816" s="34" t="s">
        <v>92</v>
      </c>
      <c r="D816" s="34">
        <v>0.01</v>
      </c>
      <c r="E816" s="34">
        <v>1.76</v>
      </c>
      <c r="F816" s="34">
        <v>0.7</v>
      </c>
      <c r="G816" s="34" t="s">
        <v>14</v>
      </c>
      <c r="H816" s="34" t="s">
        <v>70</v>
      </c>
      <c r="I816" s="34" t="s">
        <v>24</v>
      </c>
      <c r="J816" s="34" t="s">
        <v>25</v>
      </c>
      <c r="K816" s="34" t="s">
        <v>26</v>
      </c>
      <c r="L816" s="34" t="s">
        <v>1639</v>
      </c>
      <c r="M816" s="34">
        <v>0.56000000000000005</v>
      </c>
      <c r="N816" s="34" t="s">
        <v>8</v>
      </c>
      <c r="O816" s="34" t="s">
        <v>28</v>
      </c>
      <c r="P816" s="34" t="s">
        <v>60</v>
      </c>
      <c r="Q816" s="34" t="s">
        <v>1640</v>
      </c>
      <c r="R816" s="34">
        <v>55803</v>
      </c>
      <c r="S816" s="36">
        <v>42078</v>
      </c>
      <c r="T816" s="36">
        <v>42079</v>
      </c>
      <c r="U816" s="61">
        <v>-1.56</v>
      </c>
      <c r="V816" s="34">
        <v>4</v>
      </c>
      <c r="W816" s="34">
        <v>7.2</v>
      </c>
      <c r="X816" s="34">
        <v>90714</v>
      </c>
      <c r="Y816" s="34" t="s">
        <v>3216</v>
      </c>
      <c r="Z816" s="34">
        <v>131.85237163323038</v>
      </c>
    </row>
    <row r="817" spans="1:26" customFormat="1" x14ac:dyDescent="0.2">
      <c r="A817" s="34">
        <v>871</v>
      </c>
      <c r="B817" s="34" t="s">
        <v>1641</v>
      </c>
      <c r="C817" s="34" t="s">
        <v>46</v>
      </c>
      <c r="D817" s="34">
        <v>0.03</v>
      </c>
      <c r="E817" s="34">
        <v>14.2</v>
      </c>
      <c r="F817" s="34">
        <v>5.3</v>
      </c>
      <c r="G817" s="34" t="s">
        <v>14</v>
      </c>
      <c r="H817" s="34" t="s">
        <v>47</v>
      </c>
      <c r="I817" s="34" t="s">
        <v>4</v>
      </c>
      <c r="J817" s="34" t="s">
        <v>102</v>
      </c>
      <c r="K817" s="34" t="s">
        <v>26</v>
      </c>
      <c r="L817" s="34" t="s">
        <v>264</v>
      </c>
      <c r="M817" s="34">
        <v>0.46</v>
      </c>
      <c r="N817" s="34" t="s">
        <v>8</v>
      </c>
      <c r="O817" s="34" t="s">
        <v>35</v>
      </c>
      <c r="P817" s="34" t="s">
        <v>272</v>
      </c>
      <c r="Q817" s="34" t="s">
        <v>1642</v>
      </c>
      <c r="R817" s="34">
        <v>89502</v>
      </c>
      <c r="S817" s="36">
        <v>42078</v>
      </c>
      <c r="T817" s="36">
        <v>42080</v>
      </c>
      <c r="U817" s="61">
        <v>21.555599999999998</v>
      </c>
      <c r="V817" s="34">
        <v>2</v>
      </c>
      <c r="W817" s="34">
        <v>31.24</v>
      </c>
      <c r="X817" s="34">
        <v>90577</v>
      </c>
      <c r="Y817" s="34" t="s">
        <v>3217</v>
      </c>
      <c r="Z817" s="34">
        <v>444.01107828332238</v>
      </c>
    </row>
    <row r="818" spans="1:26" customFormat="1" x14ac:dyDescent="0.2">
      <c r="A818" s="34">
        <v>1646</v>
      </c>
      <c r="B818" s="34" t="s">
        <v>1643</v>
      </c>
      <c r="C818" s="34" t="s">
        <v>46</v>
      </c>
      <c r="D818" s="34">
        <v>0.06</v>
      </c>
      <c r="E818" s="34">
        <v>3.29</v>
      </c>
      <c r="F818" s="34">
        <v>1.35</v>
      </c>
      <c r="G818" s="34" t="s">
        <v>14</v>
      </c>
      <c r="H818" s="34" t="s">
        <v>3</v>
      </c>
      <c r="I818" s="34" t="s">
        <v>24</v>
      </c>
      <c r="J818" s="34" t="s">
        <v>152</v>
      </c>
      <c r="K818" s="34" t="s">
        <v>26</v>
      </c>
      <c r="L818" s="34" t="s">
        <v>1644</v>
      </c>
      <c r="M818" s="34">
        <v>0.4</v>
      </c>
      <c r="N818" s="34" t="s">
        <v>8</v>
      </c>
      <c r="O818" s="34" t="s">
        <v>87</v>
      </c>
      <c r="P818" s="34" t="s">
        <v>88</v>
      </c>
      <c r="Q818" s="34" t="s">
        <v>1645</v>
      </c>
      <c r="R818" s="34">
        <v>11714</v>
      </c>
      <c r="S818" s="36">
        <v>42078</v>
      </c>
      <c r="T818" s="36">
        <v>42080</v>
      </c>
      <c r="U818" s="61">
        <v>8.5299999999999994</v>
      </c>
      <c r="V818" s="34">
        <v>11</v>
      </c>
      <c r="W818" s="34">
        <v>35.97</v>
      </c>
      <c r="X818" s="34">
        <v>90932</v>
      </c>
      <c r="Y818" s="34" t="s">
        <v>3218</v>
      </c>
      <c r="Z818" s="34">
        <v>178.14225773752645</v>
      </c>
    </row>
    <row r="819" spans="1:26" customFormat="1" x14ac:dyDescent="0.2">
      <c r="A819" s="34">
        <v>853</v>
      </c>
      <c r="B819" s="34" t="s">
        <v>1646</v>
      </c>
      <c r="C819" s="34" t="s">
        <v>13</v>
      </c>
      <c r="D819" s="34">
        <v>0.05</v>
      </c>
      <c r="E819" s="34">
        <v>4.24</v>
      </c>
      <c r="F819" s="34">
        <v>5.41</v>
      </c>
      <c r="G819" s="34" t="s">
        <v>14</v>
      </c>
      <c r="H819" s="34" t="s">
        <v>3</v>
      </c>
      <c r="I819" s="34" t="s">
        <v>24</v>
      </c>
      <c r="J819" s="34" t="s">
        <v>48</v>
      </c>
      <c r="K819" s="34" t="s">
        <v>49</v>
      </c>
      <c r="L819" s="34" t="s">
        <v>1647</v>
      </c>
      <c r="M819" s="34">
        <v>0.35</v>
      </c>
      <c r="N819" s="34" t="s">
        <v>8</v>
      </c>
      <c r="O819" s="34" t="s">
        <v>35</v>
      </c>
      <c r="P819" s="34" t="s">
        <v>66</v>
      </c>
      <c r="Q819" s="34" t="s">
        <v>1648</v>
      </c>
      <c r="R819" s="34">
        <v>92345</v>
      </c>
      <c r="S819" s="36">
        <v>42079</v>
      </c>
      <c r="T819" s="36">
        <v>42081</v>
      </c>
      <c r="U819" s="61">
        <v>-89.216999999999999</v>
      </c>
      <c r="V819" s="34">
        <v>12</v>
      </c>
      <c r="W819" s="34">
        <v>50.83</v>
      </c>
      <c r="X819" s="34">
        <v>88570</v>
      </c>
      <c r="Y819" s="34" t="s">
        <v>3217</v>
      </c>
      <c r="Z819" s="34">
        <v>-45.229404023507328</v>
      </c>
    </row>
    <row r="820" spans="1:26" customFormat="1" x14ac:dyDescent="0.2">
      <c r="A820" s="34">
        <v>2272</v>
      </c>
      <c r="B820" s="34" t="s">
        <v>1649</v>
      </c>
      <c r="C820" s="34" t="s">
        <v>13</v>
      </c>
      <c r="D820" s="34">
        <v>0.08</v>
      </c>
      <c r="E820" s="34">
        <v>15.73</v>
      </c>
      <c r="F820" s="34">
        <v>7.42</v>
      </c>
      <c r="G820" s="34" t="s">
        <v>63</v>
      </c>
      <c r="H820" s="34" t="s">
        <v>70</v>
      </c>
      <c r="I820" s="34" t="s">
        <v>24</v>
      </c>
      <c r="J820" s="34" t="s">
        <v>544</v>
      </c>
      <c r="K820" s="34" t="s">
        <v>18</v>
      </c>
      <c r="L820" s="34" t="s">
        <v>931</v>
      </c>
      <c r="M820" s="34">
        <v>0.56000000000000005</v>
      </c>
      <c r="N820" s="34" t="s">
        <v>8</v>
      </c>
      <c r="O820" s="34" t="s">
        <v>28</v>
      </c>
      <c r="P820" s="34" t="s">
        <v>163</v>
      </c>
      <c r="Q820" s="34" t="s">
        <v>1650</v>
      </c>
      <c r="R820" s="34">
        <v>76543</v>
      </c>
      <c r="S820" s="36">
        <v>42079</v>
      </c>
      <c r="T820" s="36">
        <v>42081</v>
      </c>
      <c r="U820" s="61">
        <v>-37.6</v>
      </c>
      <c r="V820" s="34">
        <v>5</v>
      </c>
      <c r="W820" s="34">
        <v>78.08</v>
      </c>
      <c r="X820" s="34">
        <v>90110</v>
      </c>
      <c r="Y820" s="34" t="s">
        <v>3216</v>
      </c>
      <c r="Z820" s="34">
        <v>180.72715749966525</v>
      </c>
    </row>
    <row r="821" spans="1:26" customFormat="1" x14ac:dyDescent="0.2">
      <c r="A821" s="34">
        <v>2323</v>
      </c>
      <c r="B821" s="34" t="s">
        <v>1651</v>
      </c>
      <c r="C821" s="34" t="s">
        <v>13</v>
      </c>
      <c r="D821" s="34">
        <v>0.08</v>
      </c>
      <c r="E821" s="34">
        <v>68.81</v>
      </c>
      <c r="F821" s="34">
        <v>60</v>
      </c>
      <c r="G821" s="34" t="s">
        <v>2</v>
      </c>
      <c r="H821" s="34" t="s">
        <v>3</v>
      </c>
      <c r="I821" s="34" t="s">
        <v>24</v>
      </c>
      <c r="J821" s="34" t="s">
        <v>71</v>
      </c>
      <c r="K821" s="34" t="s">
        <v>33</v>
      </c>
      <c r="L821" s="34" t="s">
        <v>1652</v>
      </c>
      <c r="M821" s="34">
        <v>0.41</v>
      </c>
      <c r="N821" s="34" t="s">
        <v>8</v>
      </c>
      <c r="O821" s="34" t="s">
        <v>35</v>
      </c>
      <c r="P821" s="34" t="s">
        <v>66</v>
      </c>
      <c r="Q821" s="34" t="s">
        <v>1190</v>
      </c>
      <c r="R821" s="34">
        <v>92236</v>
      </c>
      <c r="S821" s="36">
        <v>42079</v>
      </c>
      <c r="T821" s="36">
        <v>42080</v>
      </c>
      <c r="U821" s="61">
        <v>-550.42999999999995</v>
      </c>
      <c r="V821" s="34">
        <v>5</v>
      </c>
      <c r="W821" s="34">
        <v>337.86</v>
      </c>
      <c r="X821" s="34">
        <v>88721</v>
      </c>
      <c r="Y821" s="34" t="s">
        <v>3217</v>
      </c>
      <c r="Z821" s="34">
        <v>1420.0958689053036</v>
      </c>
    </row>
    <row r="822" spans="1:26" customFormat="1" x14ac:dyDescent="0.2">
      <c r="A822" s="34">
        <v>2323</v>
      </c>
      <c r="B822" s="34" t="s">
        <v>1651</v>
      </c>
      <c r="C822" s="34" t="s">
        <v>13</v>
      </c>
      <c r="D822" s="34">
        <v>0.04</v>
      </c>
      <c r="E822" s="34">
        <v>21.38</v>
      </c>
      <c r="F822" s="34">
        <v>8.99</v>
      </c>
      <c r="G822" s="34" t="s">
        <v>14</v>
      </c>
      <c r="H822" s="34" t="s">
        <v>3</v>
      </c>
      <c r="I822" s="34" t="s">
        <v>24</v>
      </c>
      <c r="J822" s="34" t="s">
        <v>25</v>
      </c>
      <c r="K822" s="34" t="s">
        <v>18</v>
      </c>
      <c r="L822" s="34" t="s">
        <v>1653</v>
      </c>
      <c r="M822" s="34">
        <v>0.59</v>
      </c>
      <c r="N822" s="34" t="s">
        <v>8</v>
      </c>
      <c r="O822" s="34" t="s">
        <v>35</v>
      </c>
      <c r="P822" s="34" t="s">
        <v>66</v>
      </c>
      <c r="Q822" s="34" t="s">
        <v>1190</v>
      </c>
      <c r="R822" s="34">
        <v>92236</v>
      </c>
      <c r="S822" s="36">
        <v>42079</v>
      </c>
      <c r="T822" s="36">
        <v>42081</v>
      </c>
      <c r="U822" s="61">
        <v>-52.12</v>
      </c>
      <c r="V822" s="34">
        <v>4</v>
      </c>
      <c r="W822" s="34">
        <v>84.21</v>
      </c>
      <c r="X822" s="34">
        <v>88721</v>
      </c>
      <c r="Y822" s="34" t="s">
        <v>3217</v>
      </c>
      <c r="Z822" s="34">
        <v>351.50287983555603</v>
      </c>
    </row>
    <row r="823" spans="1:26" customFormat="1" x14ac:dyDescent="0.2">
      <c r="A823" s="34">
        <v>145</v>
      </c>
      <c r="B823" s="34" t="s">
        <v>504</v>
      </c>
      <c r="C823" s="34" t="s">
        <v>23</v>
      </c>
      <c r="D823" s="34">
        <v>7.0000000000000007E-2</v>
      </c>
      <c r="E823" s="34">
        <v>154.13</v>
      </c>
      <c r="F823" s="34">
        <v>69</v>
      </c>
      <c r="G823" s="34" t="s">
        <v>63</v>
      </c>
      <c r="H823" s="34" t="s">
        <v>47</v>
      </c>
      <c r="I823" s="34" t="s">
        <v>4</v>
      </c>
      <c r="J823" s="34" t="s">
        <v>5</v>
      </c>
      <c r="K823" s="34" t="s">
        <v>40</v>
      </c>
      <c r="L823" s="34" t="s">
        <v>900</v>
      </c>
      <c r="M823" s="34">
        <v>0.68</v>
      </c>
      <c r="N823" s="34" t="s">
        <v>8</v>
      </c>
      <c r="O823" s="34" t="s">
        <v>87</v>
      </c>
      <c r="P823" s="34" t="s">
        <v>296</v>
      </c>
      <c r="Q823" s="34" t="s">
        <v>506</v>
      </c>
      <c r="R823" s="34">
        <v>15122</v>
      </c>
      <c r="S823" s="36">
        <v>42079</v>
      </c>
      <c r="T823" s="36">
        <v>42079</v>
      </c>
      <c r="U823" s="61">
        <v>-634.73410000000001</v>
      </c>
      <c r="V823" s="34">
        <v>3</v>
      </c>
      <c r="W823" s="34">
        <v>453.62</v>
      </c>
      <c r="X823" s="34">
        <v>91089</v>
      </c>
      <c r="Y823" s="34" t="s">
        <v>3218</v>
      </c>
      <c r="Z823" s="34">
        <v>1923.9552078253141</v>
      </c>
    </row>
    <row r="824" spans="1:26" customFormat="1" x14ac:dyDescent="0.2">
      <c r="A824" s="34">
        <v>1068</v>
      </c>
      <c r="B824" s="34" t="s">
        <v>1654</v>
      </c>
      <c r="C824" s="34" t="s">
        <v>23</v>
      </c>
      <c r="D824" s="34">
        <v>0.04</v>
      </c>
      <c r="E824" s="34">
        <v>22.84</v>
      </c>
      <c r="F824" s="34">
        <v>16.87</v>
      </c>
      <c r="G824" s="34" t="s">
        <v>14</v>
      </c>
      <c r="H824" s="34" t="s">
        <v>47</v>
      </c>
      <c r="I824" s="34" t="s">
        <v>24</v>
      </c>
      <c r="J824" s="34" t="s">
        <v>64</v>
      </c>
      <c r="K824" s="34" t="s">
        <v>49</v>
      </c>
      <c r="L824" s="34" t="s">
        <v>1655</v>
      </c>
      <c r="M824" s="34">
        <v>0.39</v>
      </c>
      <c r="N824" s="34" t="s">
        <v>8</v>
      </c>
      <c r="O824" s="34" t="s">
        <v>28</v>
      </c>
      <c r="P824" s="34" t="s">
        <v>79</v>
      </c>
      <c r="Q824" s="34" t="s">
        <v>1656</v>
      </c>
      <c r="R824" s="34">
        <v>60409</v>
      </c>
      <c r="S824" s="36">
        <v>42079</v>
      </c>
      <c r="T824" s="36">
        <v>42079</v>
      </c>
      <c r="U824" s="61">
        <v>-97.28</v>
      </c>
      <c r="V824" s="34">
        <v>12</v>
      </c>
      <c r="W824" s="34">
        <v>286.39999999999998</v>
      </c>
      <c r="X824" s="34">
        <v>87109</v>
      </c>
      <c r="Y824" s="34" t="s">
        <v>3216</v>
      </c>
      <c r="Z824" s="34">
        <v>483.12607980941937</v>
      </c>
    </row>
    <row r="825" spans="1:26" customFormat="1" x14ac:dyDescent="0.2">
      <c r="A825" s="34">
        <v>2157</v>
      </c>
      <c r="B825" s="34" t="s">
        <v>1657</v>
      </c>
      <c r="C825" s="34" t="s">
        <v>23</v>
      </c>
      <c r="D825" s="34">
        <v>0.05</v>
      </c>
      <c r="E825" s="34">
        <v>55.5</v>
      </c>
      <c r="F825" s="34">
        <v>52.2</v>
      </c>
      <c r="G825" s="34" t="s">
        <v>14</v>
      </c>
      <c r="H825" s="34" t="s">
        <v>47</v>
      </c>
      <c r="I825" s="34" t="s">
        <v>4</v>
      </c>
      <c r="J825" s="34" t="s">
        <v>102</v>
      </c>
      <c r="K825" s="34" t="s">
        <v>120</v>
      </c>
      <c r="L825" s="34" t="s">
        <v>1658</v>
      </c>
      <c r="M825" s="34">
        <v>0.72</v>
      </c>
      <c r="N825" s="34" t="s">
        <v>8</v>
      </c>
      <c r="O825" s="34" t="s">
        <v>28</v>
      </c>
      <c r="P825" s="34" t="s">
        <v>265</v>
      </c>
      <c r="Q825" s="34" t="s">
        <v>1659</v>
      </c>
      <c r="R825" s="34">
        <v>48093</v>
      </c>
      <c r="S825" s="36">
        <v>42079</v>
      </c>
      <c r="T825" s="36">
        <v>42079</v>
      </c>
      <c r="U825" s="61">
        <v>-118.54</v>
      </c>
      <c r="V825" s="34">
        <v>4</v>
      </c>
      <c r="W825" s="34">
        <v>253.87</v>
      </c>
      <c r="X825" s="34">
        <v>90385</v>
      </c>
      <c r="Y825" s="34" t="s">
        <v>3216</v>
      </c>
      <c r="Z825" s="34">
        <v>1807.8651558116371</v>
      </c>
    </row>
    <row r="826" spans="1:26" customFormat="1" x14ac:dyDescent="0.2">
      <c r="A826" s="34">
        <v>2157</v>
      </c>
      <c r="B826" s="34" t="s">
        <v>1657</v>
      </c>
      <c r="C826" s="34" t="s">
        <v>23</v>
      </c>
      <c r="D826" s="34">
        <v>0.05</v>
      </c>
      <c r="E826" s="34">
        <v>442.14</v>
      </c>
      <c r="F826" s="34">
        <v>14.7</v>
      </c>
      <c r="G826" s="34" t="s">
        <v>2</v>
      </c>
      <c r="H826" s="34" t="s">
        <v>47</v>
      </c>
      <c r="I826" s="34" t="s">
        <v>16</v>
      </c>
      <c r="J826" s="34" t="s">
        <v>32</v>
      </c>
      <c r="K826" s="34" t="s">
        <v>33</v>
      </c>
      <c r="L826" s="34" t="s">
        <v>1288</v>
      </c>
      <c r="M826" s="34">
        <v>0.56000000000000005</v>
      </c>
      <c r="N826" s="34" t="s">
        <v>8</v>
      </c>
      <c r="O826" s="34" t="s">
        <v>28</v>
      </c>
      <c r="P826" s="34" t="s">
        <v>265</v>
      </c>
      <c r="Q826" s="34" t="s">
        <v>1659</v>
      </c>
      <c r="R826" s="34">
        <v>48093</v>
      </c>
      <c r="S826" s="36">
        <v>42079</v>
      </c>
      <c r="T826" s="36">
        <v>42088</v>
      </c>
      <c r="U826" s="61">
        <v>2963.48</v>
      </c>
      <c r="V826" s="34">
        <v>14</v>
      </c>
      <c r="W826" s="34">
        <v>5880.46</v>
      </c>
      <c r="X826" s="34">
        <v>90385</v>
      </c>
      <c r="Y826" s="34" t="s">
        <v>3216</v>
      </c>
      <c r="Z826" s="34">
        <v>5202.311454923677</v>
      </c>
    </row>
    <row r="827" spans="1:26" customFormat="1" x14ac:dyDescent="0.2">
      <c r="A827" s="34">
        <v>1241</v>
      </c>
      <c r="B827" s="34" t="s">
        <v>1660</v>
      </c>
      <c r="C827" s="34" t="s">
        <v>46</v>
      </c>
      <c r="D827" s="34">
        <v>0</v>
      </c>
      <c r="E827" s="34">
        <v>387.99</v>
      </c>
      <c r="F827" s="34">
        <v>19.989999999999998</v>
      </c>
      <c r="G827" s="34" t="s">
        <v>14</v>
      </c>
      <c r="H827" s="34" t="s">
        <v>70</v>
      </c>
      <c r="I827" s="34" t="s">
        <v>24</v>
      </c>
      <c r="J827" s="34" t="s">
        <v>48</v>
      </c>
      <c r="K827" s="34" t="s">
        <v>49</v>
      </c>
      <c r="L827" s="34" t="s">
        <v>1661</v>
      </c>
      <c r="M827" s="34">
        <v>0.38</v>
      </c>
      <c r="N827" s="34" t="s">
        <v>8</v>
      </c>
      <c r="O827" s="34" t="s">
        <v>9</v>
      </c>
      <c r="P827" s="34" t="s">
        <v>140</v>
      </c>
      <c r="Q827" s="34" t="s">
        <v>1180</v>
      </c>
      <c r="R827" s="34">
        <v>36830</v>
      </c>
      <c r="S827" s="36">
        <v>42079</v>
      </c>
      <c r="T827" s="36">
        <v>42080</v>
      </c>
      <c r="U827" s="61">
        <v>-70.14</v>
      </c>
      <c r="V827" s="34">
        <v>23</v>
      </c>
      <c r="W827" s="34">
        <v>9280.7199999999993</v>
      </c>
      <c r="X827" s="34">
        <v>90880</v>
      </c>
      <c r="Y827" s="34" t="s">
        <v>3215</v>
      </c>
      <c r="Z827" s="34">
        <v>1850.1754526576406</v>
      </c>
    </row>
    <row r="828" spans="1:26" customFormat="1" x14ac:dyDescent="0.2">
      <c r="A828" s="34">
        <v>1711</v>
      </c>
      <c r="B828" s="34" t="s">
        <v>1662</v>
      </c>
      <c r="C828" s="34" t="s">
        <v>46</v>
      </c>
      <c r="D828" s="34">
        <v>7.0000000000000007E-2</v>
      </c>
      <c r="E828" s="34">
        <v>7.59</v>
      </c>
      <c r="F828" s="34">
        <v>4</v>
      </c>
      <c r="G828" s="34" t="s">
        <v>14</v>
      </c>
      <c r="H828" s="34" t="s">
        <v>70</v>
      </c>
      <c r="I828" s="34" t="s">
        <v>4</v>
      </c>
      <c r="J828" s="34" t="s">
        <v>102</v>
      </c>
      <c r="K828" s="34" t="s">
        <v>26</v>
      </c>
      <c r="L828" s="34" t="s">
        <v>1663</v>
      </c>
      <c r="M828" s="34">
        <v>0.42</v>
      </c>
      <c r="N828" s="34" t="s">
        <v>8</v>
      </c>
      <c r="O828" s="34" t="s">
        <v>9</v>
      </c>
      <c r="P828" s="34" t="s">
        <v>51</v>
      </c>
      <c r="Q828" s="34" t="s">
        <v>1664</v>
      </c>
      <c r="R828" s="34">
        <v>30062</v>
      </c>
      <c r="S828" s="36">
        <v>42079</v>
      </c>
      <c r="T828" s="36">
        <v>42081</v>
      </c>
      <c r="U828" s="61">
        <v>-167.048</v>
      </c>
      <c r="V828" s="34">
        <v>3</v>
      </c>
      <c r="W828" s="34">
        <v>22.48</v>
      </c>
      <c r="X828" s="34">
        <v>87747</v>
      </c>
      <c r="Y828" s="34" t="s">
        <v>3215</v>
      </c>
      <c r="Z828" s="34">
        <v>104.11467331453059</v>
      </c>
    </row>
    <row r="829" spans="1:26" customFormat="1" x14ac:dyDescent="0.2">
      <c r="A829" s="34">
        <v>2030</v>
      </c>
      <c r="B829" s="34" t="s">
        <v>1665</v>
      </c>
      <c r="C829" s="34" t="s">
        <v>1</v>
      </c>
      <c r="D829" s="34">
        <v>0.04</v>
      </c>
      <c r="E829" s="34">
        <v>120.97</v>
      </c>
      <c r="F829" s="34">
        <v>7.11</v>
      </c>
      <c r="G829" s="34" t="s">
        <v>14</v>
      </c>
      <c r="H829" s="34" t="s">
        <v>70</v>
      </c>
      <c r="I829" s="34" t="s">
        <v>16</v>
      </c>
      <c r="J829" s="34" t="s">
        <v>32</v>
      </c>
      <c r="K829" s="34" t="s">
        <v>120</v>
      </c>
      <c r="L829" s="34" t="s">
        <v>1666</v>
      </c>
      <c r="M829" s="34">
        <v>0.36</v>
      </c>
      <c r="N829" s="34" t="s">
        <v>8</v>
      </c>
      <c r="O829" s="34" t="s">
        <v>28</v>
      </c>
      <c r="P829" s="34" t="s">
        <v>163</v>
      </c>
      <c r="Q829" s="34" t="s">
        <v>1003</v>
      </c>
      <c r="R829" s="34">
        <v>75401</v>
      </c>
      <c r="S829" s="36">
        <v>42080</v>
      </c>
      <c r="T829" s="36">
        <v>42080</v>
      </c>
      <c r="U829" s="61">
        <v>1320.5496000000001</v>
      </c>
      <c r="V829" s="34">
        <v>16</v>
      </c>
      <c r="W829" s="34">
        <v>1913.84</v>
      </c>
      <c r="X829" s="34">
        <v>91059</v>
      </c>
      <c r="Y829" s="34" t="s">
        <v>3216</v>
      </c>
      <c r="Z829" s="34">
        <v>2127.586839080016</v>
      </c>
    </row>
    <row r="830" spans="1:26" customFormat="1" x14ac:dyDescent="0.2">
      <c r="A830" s="34">
        <v>2030</v>
      </c>
      <c r="B830" s="34" t="s">
        <v>1665</v>
      </c>
      <c r="C830" s="34" t="s">
        <v>1</v>
      </c>
      <c r="D830" s="34">
        <v>0</v>
      </c>
      <c r="E830" s="34">
        <v>195.99</v>
      </c>
      <c r="F830" s="34">
        <v>4.2</v>
      </c>
      <c r="G830" s="34" t="s">
        <v>14</v>
      </c>
      <c r="H830" s="34" t="s">
        <v>70</v>
      </c>
      <c r="I830" s="34" t="s">
        <v>16</v>
      </c>
      <c r="J830" s="34" t="s">
        <v>111</v>
      </c>
      <c r="K830" s="34" t="s">
        <v>49</v>
      </c>
      <c r="L830" s="34" t="s">
        <v>1667</v>
      </c>
      <c r="M830" s="34">
        <v>0.6</v>
      </c>
      <c r="N830" s="34" t="s">
        <v>8</v>
      </c>
      <c r="O830" s="34" t="s">
        <v>28</v>
      </c>
      <c r="P830" s="34" t="s">
        <v>163</v>
      </c>
      <c r="Q830" s="34" t="s">
        <v>1003</v>
      </c>
      <c r="R830" s="34">
        <v>75401</v>
      </c>
      <c r="S830" s="36">
        <v>42080</v>
      </c>
      <c r="T830" s="36">
        <v>42082</v>
      </c>
      <c r="U830" s="61">
        <v>1585.5029999999999</v>
      </c>
      <c r="V830" s="34">
        <v>16</v>
      </c>
      <c r="W830" s="34">
        <v>2692.12</v>
      </c>
      <c r="X830" s="34">
        <v>91059</v>
      </c>
      <c r="Y830" s="34" t="s">
        <v>3216</v>
      </c>
      <c r="Z830" s="34">
        <v>2779.4439588727591</v>
      </c>
    </row>
    <row r="831" spans="1:26" customFormat="1" x14ac:dyDescent="0.2">
      <c r="A831" s="34">
        <v>2647</v>
      </c>
      <c r="B831" s="34" t="s">
        <v>1668</v>
      </c>
      <c r="C831" s="34" t="s">
        <v>23</v>
      </c>
      <c r="D831" s="34">
        <v>0.1</v>
      </c>
      <c r="E831" s="34">
        <v>10.98</v>
      </c>
      <c r="F831" s="34">
        <v>3.99</v>
      </c>
      <c r="G831" s="34" t="s">
        <v>14</v>
      </c>
      <c r="H831" s="34" t="s">
        <v>70</v>
      </c>
      <c r="I831" s="34" t="s">
        <v>24</v>
      </c>
      <c r="J831" s="34" t="s">
        <v>71</v>
      </c>
      <c r="K831" s="34" t="s">
        <v>49</v>
      </c>
      <c r="L831" s="34" t="s">
        <v>1669</v>
      </c>
      <c r="M831" s="34">
        <v>0.57999999999999996</v>
      </c>
      <c r="N831" s="34" t="s">
        <v>8</v>
      </c>
      <c r="O831" s="34" t="s">
        <v>35</v>
      </c>
      <c r="P831" s="34" t="s">
        <v>66</v>
      </c>
      <c r="Q831" s="34" t="s">
        <v>1670</v>
      </c>
      <c r="R831" s="34">
        <v>93309</v>
      </c>
      <c r="S831" s="36">
        <v>42080</v>
      </c>
      <c r="T831" s="36">
        <v>42087</v>
      </c>
      <c r="U831" s="61">
        <v>-21.03</v>
      </c>
      <c r="V831" s="34">
        <v>5</v>
      </c>
      <c r="W831" s="34">
        <v>52.21</v>
      </c>
      <c r="X831" s="34">
        <v>91386</v>
      </c>
      <c r="Y831" s="34" t="s">
        <v>3217</v>
      </c>
      <c r="Z831" s="34">
        <v>255.88929658839933</v>
      </c>
    </row>
    <row r="832" spans="1:26" customFormat="1" x14ac:dyDescent="0.2">
      <c r="A832" s="34">
        <v>2647</v>
      </c>
      <c r="B832" s="34" t="s">
        <v>1668</v>
      </c>
      <c r="C832" s="34" t="s">
        <v>23</v>
      </c>
      <c r="D832" s="34">
        <v>0.01</v>
      </c>
      <c r="E832" s="34">
        <v>39.979999999999997</v>
      </c>
      <c r="F832" s="34">
        <v>9.1999999999999993</v>
      </c>
      <c r="G832" s="34" t="s">
        <v>14</v>
      </c>
      <c r="H832" s="34" t="s">
        <v>70</v>
      </c>
      <c r="I832" s="34" t="s">
        <v>4</v>
      </c>
      <c r="J832" s="34" t="s">
        <v>102</v>
      </c>
      <c r="K832" s="34" t="s">
        <v>26</v>
      </c>
      <c r="L832" s="34" t="s">
        <v>1671</v>
      </c>
      <c r="M832" s="34">
        <v>0.65</v>
      </c>
      <c r="N832" s="34" t="s">
        <v>8</v>
      </c>
      <c r="O832" s="34" t="s">
        <v>35</v>
      </c>
      <c r="P832" s="34" t="s">
        <v>66</v>
      </c>
      <c r="Q832" s="34" t="s">
        <v>1670</v>
      </c>
      <c r="R832" s="34">
        <v>93309</v>
      </c>
      <c r="S832" s="36">
        <v>42080</v>
      </c>
      <c r="T832" s="36">
        <v>42082</v>
      </c>
      <c r="U832" s="61">
        <v>117.52079999999999</v>
      </c>
      <c r="V832" s="34">
        <v>4</v>
      </c>
      <c r="W832" s="34">
        <v>170.32</v>
      </c>
      <c r="X832" s="34">
        <v>91386</v>
      </c>
      <c r="Y832" s="34" t="s">
        <v>3217</v>
      </c>
      <c r="Z832" s="34">
        <v>750.29033207039822</v>
      </c>
    </row>
    <row r="833" spans="1:26" customFormat="1" x14ac:dyDescent="0.2">
      <c r="A833" s="34">
        <v>339</v>
      </c>
      <c r="B833" s="34" t="s">
        <v>1672</v>
      </c>
      <c r="C833" s="34" t="s">
        <v>92</v>
      </c>
      <c r="D833" s="34">
        <v>0.08</v>
      </c>
      <c r="E833" s="34">
        <v>7.77</v>
      </c>
      <c r="F833" s="34">
        <v>9.23</v>
      </c>
      <c r="G833" s="34" t="s">
        <v>14</v>
      </c>
      <c r="H833" s="34" t="s">
        <v>70</v>
      </c>
      <c r="I833" s="34" t="s">
        <v>24</v>
      </c>
      <c r="J833" s="34" t="s">
        <v>71</v>
      </c>
      <c r="K833" s="34" t="s">
        <v>49</v>
      </c>
      <c r="L833" s="34" t="s">
        <v>453</v>
      </c>
      <c r="M833" s="34">
        <v>0.57999999999999996</v>
      </c>
      <c r="N833" s="34" t="s">
        <v>8</v>
      </c>
      <c r="O833" s="34" t="s">
        <v>87</v>
      </c>
      <c r="P833" s="34" t="s">
        <v>293</v>
      </c>
      <c r="Q833" s="34" t="s">
        <v>1459</v>
      </c>
      <c r="R833" s="34">
        <v>43229</v>
      </c>
      <c r="S833" s="36">
        <v>42080</v>
      </c>
      <c r="T833" s="36">
        <v>42081</v>
      </c>
      <c r="U833" s="61">
        <v>-83.65</v>
      </c>
      <c r="V833" s="34">
        <v>5</v>
      </c>
      <c r="W833" s="34">
        <v>40.299999999999997</v>
      </c>
      <c r="X833" s="34">
        <v>90583</v>
      </c>
      <c r="Y833" s="34" t="s">
        <v>3218</v>
      </c>
      <c r="Z833" s="34">
        <v>272.74905271306602</v>
      </c>
    </row>
    <row r="834" spans="1:26" customFormat="1" x14ac:dyDescent="0.2">
      <c r="A834" s="34">
        <v>339</v>
      </c>
      <c r="B834" s="34" t="s">
        <v>1672</v>
      </c>
      <c r="C834" s="34" t="s">
        <v>92</v>
      </c>
      <c r="D834" s="34">
        <v>7.0000000000000007E-2</v>
      </c>
      <c r="E834" s="34">
        <v>7.59</v>
      </c>
      <c r="F834" s="34">
        <v>4</v>
      </c>
      <c r="G834" s="34" t="s">
        <v>14</v>
      </c>
      <c r="H834" s="34" t="s">
        <v>70</v>
      </c>
      <c r="I834" s="34" t="s">
        <v>4</v>
      </c>
      <c r="J834" s="34" t="s">
        <v>102</v>
      </c>
      <c r="K834" s="34" t="s">
        <v>26</v>
      </c>
      <c r="L834" s="34" t="s">
        <v>1663</v>
      </c>
      <c r="M834" s="34">
        <v>0.42</v>
      </c>
      <c r="N834" s="34" t="s">
        <v>8</v>
      </c>
      <c r="O834" s="34" t="s">
        <v>87</v>
      </c>
      <c r="P834" s="34" t="s">
        <v>293</v>
      </c>
      <c r="Q834" s="34" t="s">
        <v>1459</v>
      </c>
      <c r="R834" s="34">
        <v>43229</v>
      </c>
      <c r="S834" s="36">
        <v>42080</v>
      </c>
      <c r="T834" s="36">
        <v>42082</v>
      </c>
      <c r="U834" s="61">
        <v>24.39</v>
      </c>
      <c r="V834" s="34">
        <v>15</v>
      </c>
      <c r="W834" s="34">
        <v>111.88</v>
      </c>
      <c r="X834" s="34">
        <v>90583</v>
      </c>
      <c r="Y834" s="34" t="s">
        <v>3218</v>
      </c>
      <c r="Z834" s="34">
        <v>111.88601618746875</v>
      </c>
    </row>
    <row r="835" spans="1:26" customFormat="1" x14ac:dyDescent="0.2">
      <c r="A835" s="34">
        <v>1808</v>
      </c>
      <c r="B835" s="34" t="s">
        <v>1673</v>
      </c>
      <c r="C835" s="34" t="s">
        <v>92</v>
      </c>
      <c r="D835" s="34">
        <v>0.01</v>
      </c>
      <c r="E835" s="34">
        <v>8.1199999999999992</v>
      </c>
      <c r="F835" s="34">
        <v>2.83</v>
      </c>
      <c r="G835" s="34" t="s">
        <v>63</v>
      </c>
      <c r="H835" s="34" t="s">
        <v>47</v>
      </c>
      <c r="I835" s="34" t="s">
        <v>16</v>
      </c>
      <c r="J835" s="34" t="s">
        <v>17</v>
      </c>
      <c r="K835" s="34" t="s">
        <v>18</v>
      </c>
      <c r="L835" s="34" t="s">
        <v>1674</v>
      </c>
      <c r="M835" s="34">
        <v>0.77</v>
      </c>
      <c r="N835" s="34" t="s">
        <v>8</v>
      </c>
      <c r="O835" s="34" t="s">
        <v>87</v>
      </c>
      <c r="P835" s="34" t="s">
        <v>879</v>
      </c>
      <c r="Q835" s="34" t="s">
        <v>1675</v>
      </c>
      <c r="R835" s="34">
        <v>26101</v>
      </c>
      <c r="S835" s="36">
        <v>42080</v>
      </c>
      <c r="T835" s="36">
        <v>42081</v>
      </c>
      <c r="U835" s="61">
        <v>-40.76</v>
      </c>
      <c r="V835" s="34">
        <v>10</v>
      </c>
      <c r="W835" s="34">
        <v>88.64</v>
      </c>
      <c r="X835" s="34">
        <v>89251</v>
      </c>
      <c r="Y835" s="34" t="s">
        <v>3218</v>
      </c>
      <c r="Z835" s="34">
        <v>293.28120787463581</v>
      </c>
    </row>
    <row r="836" spans="1:26" customFormat="1" x14ac:dyDescent="0.2">
      <c r="A836" s="34">
        <v>1364</v>
      </c>
      <c r="B836" s="34" t="s">
        <v>1676</v>
      </c>
      <c r="C836" s="34" t="s">
        <v>46</v>
      </c>
      <c r="D836" s="34">
        <v>0.1</v>
      </c>
      <c r="E836" s="34">
        <v>5.98</v>
      </c>
      <c r="F836" s="34">
        <v>5.35</v>
      </c>
      <c r="G836" s="34" t="s">
        <v>14</v>
      </c>
      <c r="H836" s="34" t="s">
        <v>47</v>
      </c>
      <c r="I836" s="34" t="s">
        <v>24</v>
      </c>
      <c r="J836" s="34" t="s">
        <v>64</v>
      </c>
      <c r="K836" s="34" t="s">
        <v>49</v>
      </c>
      <c r="L836" s="34" t="s">
        <v>785</v>
      </c>
      <c r="M836" s="34">
        <v>0.4</v>
      </c>
      <c r="N836" s="34" t="s">
        <v>8</v>
      </c>
      <c r="O836" s="34" t="s">
        <v>87</v>
      </c>
      <c r="P836" s="34" t="s">
        <v>394</v>
      </c>
      <c r="Q836" s="34" t="s">
        <v>1677</v>
      </c>
      <c r="R836" s="34">
        <v>20746</v>
      </c>
      <c r="S836" s="36">
        <v>42080</v>
      </c>
      <c r="T836" s="36">
        <v>42080</v>
      </c>
      <c r="U836" s="61">
        <v>-90.26</v>
      </c>
      <c r="V836" s="34">
        <v>10</v>
      </c>
      <c r="W836" s="34">
        <v>57.34</v>
      </c>
      <c r="X836" s="34">
        <v>89994</v>
      </c>
      <c r="Y836" s="34" t="s">
        <v>3218</v>
      </c>
      <c r="Z836" s="34">
        <v>209.00653615952049</v>
      </c>
    </row>
    <row r="837" spans="1:26" customFormat="1" x14ac:dyDescent="0.2">
      <c r="A837" s="34">
        <v>3001</v>
      </c>
      <c r="B837" s="34" t="s">
        <v>1678</v>
      </c>
      <c r="C837" s="34" t="s">
        <v>46</v>
      </c>
      <c r="D837" s="34">
        <v>0.03</v>
      </c>
      <c r="E837" s="34">
        <v>5.4</v>
      </c>
      <c r="F837" s="34">
        <v>7.78</v>
      </c>
      <c r="G837" s="34" t="s">
        <v>14</v>
      </c>
      <c r="H837" s="34" t="s">
        <v>15</v>
      </c>
      <c r="I837" s="34" t="s">
        <v>24</v>
      </c>
      <c r="J837" s="34" t="s">
        <v>48</v>
      </c>
      <c r="K837" s="34" t="s">
        <v>49</v>
      </c>
      <c r="L837" s="34" t="s">
        <v>1460</v>
      </c>
      <c r="M837" s="34">
        <v>0.37</v>
      </c>
      <c r="N837" s="34" t="s">
        <v>8</v>
      </c>
      <c r="O837" s="34" t="s">
        <v>28</v>
      </c>
      <c r="P837" s="34" t="s">
        <v>265</v>
      </c>
      <c r="Q837" s="34" t="s">
        <v>1512</v>
      </c>
      <c r="R837" s="34">
        <v>48060</v>
      </c>
      <c r="S837" s="36">
        <v>42080</v>
      </c>
      <c r="T837" s="36">
        <v>42082</v>
      </c>
      <c r="U837" s="61">
        <v>-237.54400000000001</v>
      </c>
      <c r="V837" s="34">
        <v>21</v>
      </c>
      <c r="W837" s="34">
        <v>117.87</v>
      </c>
      <c r="X837" s="34">
        <v>87043</v>
      </c>
      <c r="Y837" s="34" t="s">
        <v>3216</v>
      </c>
      <c r="Z837" s="34">
        <v>85.478648328621546</v>
      </c>
    </row>
    <row r="838" spans="1:26" customFormat="1" x14ac:dyDescent="0.2">
      <c r="A838" s="34">
        <v>2127</v>
      </c>
      <c r="B838" s="34" t="s">
        <v>1679</v>
      </c>
      <c r="C838" s="34" t="s">
        <v>1</v>
      </c>
      <c r="D838" s="34">
        <v>0.1</v>
      </c>
      <c r="E838" s="34">
        <v>5.98</v>
      </c>
      <c r="F838" s="34">
        <v>5.14</v>
      </c>
      <c r="G838" s="34" t="s">
        <v>14</v>
      </c>
      <c r="H838" s="34" t="s">
        <v>47</v>
      </c>
      <c r="I838" s="34" t="s">
        <v>24</v>
      </c>
      <c r="J838" s="34" t="s">
        <v>64</v>
      </c>
      <c r="K838" s="34" t="s">
        <v>49</v>
      </c>
      <c r="L838" s="34" t="s">
        <v>1680</v>
      </c>
      <c r="M838" s="34">
        <v>0.36</v>
      </c>
      <c r="N838" s="34" t="s">
        <v>8</v>
      </c>
      <c r="O838" s="34" t="s">
        <v>28</v>
      </c>
      <c r="P838" s="34" t="s">
        <v>265</v>
      </c>
      <c r="Q838" s="34" t="s">
        <v>1681</v>
      </c>
      <c r="R838" s="34">
        <v>48310</v>
      </c>
      <c r="S838" s="36">
        <v>42081</v>
      </c>
      <c r="T838" s="36">
        <v>42083</v>
      </c>
      <c r="U838" s="61">
        <v>-49.53</v>
      </c>
      <c r="V838" s="34">
        <v>6</v>
      </c>
      <c r="W838" s="34">
        <v>33.950000000000003</v>
      </c>
      <c r="X838" s="34">
        <v>88418</v>
      </c>
      <c r="Y838" s="34" t="s">
        <v>3216</v>
      </c>
      <c r="Z838" s="34">
        <v>300.64549762303756</v>
      </c>
    </row>
    <row r="839" spans="1:26" customFormat="1" x14ac:dyDescent="0.2">
      <c r="A839" s="34">
        <v>3191</v>
      </c>
      <c r="B839" s="34" t="s">
        <v>1682</v>
      </c>
      <c r="C839" s="34" t="s">
        <v>1</v>
      </c>
      <c r="D839" s="34">
        <v>0.01</v>
      </c>
      <c r="E839" s="34">
        <v>20.99</v>
      </c>
      <c r="F839" s="34">
        <v>4.8099999999999996</v>
      </c>
      <c r="G839" s="34" t="s">
        <v>14</v>
      </c>
      <c r="H839" s="34" t="s">
        <v>70</v>
      </c>
      <c r="I839" s="34" t="s">
        <v>16</v>
      </c>
      <c r="J839" s="34" t="s">
        <v>111</v>
      </c>
      <c r="K839" s="34" t="s">
        <v>120</v>
      </c>
      <c r="L839" s="34" t="s">
        <v>1407</v>
      </c>
      <c r="M839" s="34">
        <v>0.57999999999999996</v>
      </c>
      <c r="N839" s="34" t="s">
        <v>8</v>
      </c>
      <c r="O839" s="34" t="s">
        <v>28</v>
      </c>
      <c r="P839" s="34" t="s">
        <v>333</v>
      </c>
      <c r="Q839" s="34" t="s">
        <v>1683</v>
      </c>
      <c r="R839" s="34">
        <v>54481</v>
      </c>
      <c r="S839" s="36">
        <v>42081</v>
      </c>
      <c r="T839" s="36">
        <v>42081</v>
      </c>
      <c r="U839" s="61">
        <v>-9.1080000000000005</v>
      </c>
      <c r="V839" s="34">
        <v>5</v>
      </c>
      <c r="W839" s="34">
        <v>93.81</v>
      </c>
      <c r="X839" s="34">
        <v>86447</v>
      </c>
      <c r="Y839" s="34" t="s">
        <v>3216</v>
      </c>
      <c r="Z839" s="34">
        <v>591.84348200635566</v>
      </c>
    </row>
    <row r="840" spans="1:26" customFormat="1" x14ac:dyDescent="0.2">
      <c r="A840" s="34">
        <v>1197</v>
      </c>
      <c r="B840" s="34" t="s">
        <v>1684</v>
      </c>
      <c r="C840" s="34" t="s">
        <v>13</v>
      </c>
      <c r="D840" s="34">
        <v>0.08</v>
      </c>
      <c r="E840" s="34">
        <v>355.98</v>
      </c>
      <c r="F840" s="34">
        <v>58.92</v>
      </c>
      <c r="G840" s="34" t="s">
        <v>2</v>
      </c>
      <c r="H840" s="34" t="s">
        <v>3</v>
      </c>
      <c r="I840" s="34" t="s">
        <v>4</v>
      </c>
      <c r="J840" s="34" t="s">
        <v>85</v>
      </c>
      <c r="K840" s="34" t="s">
        <v>33</v>
      </c>
      <c r="L840" s="34" t="s">
        <v>670</v>
      </c>
      <c r="M840" s="34">
        <v>0.64</v>
      </c>
      <c r="N840" s="34" t="s">
        <v>8</v>
      </c>
      <c r="O840" s="34" t="s">
        <v>87</v>
      </c>
      <c r="P840" s="34" t="s">
        <v>379</v>
      </c>
      <c r="Q840" s="34" t="s">
        <v>1685</v>
      </c>
      <c r="R840" s="34">
        <v>1776</v>
      </c>
      <c r="S840" s="36">
        <v>42081</v>
      </c>
      <c r="T840" s="36">
        <v>42083</v>
      </c>
      <c r="U840" s="61">
        <v>103.83</v>
      </c>
      <c r="V840" s="34">
        <v>4</v>
      </c>
      <c r="W840" s="34">
        <v>1350.94</v>
      </c>
      <c r="X840" s="34">
        <v>87583</v>
      </c>
      <c r="Y840" s="34" t="s">
        <v>3218</v>
      </c>
      <c r="Z840" s="34">
        <v>3151.1507708488675</v>
      </c>
    </row>
    <row r="841" spans="1:26" customFormat="1" x14ac:dyDescent="0.2">
      <c r="A841" s="34">
        <v>1894</v>
      </c>
      <c r="B841" s="34" t="s">
        <v>1315</v>
      </c>
      <c r="C841" s="34" t="s">
        <v>13</v>
      </c>
      <c r="D841" s="34">
        <v>0.01</v>
      </c>
      <c r="E841" s="34">
        <v>26.17</v>
      </c>
      <c r="F841" s="34">
        <v>1.39</v>
      </c>
      <c r="G841" s="34" t="s">
        <v>14</v>
      </c>
      <c r="H841" s="34" t="s">
        <v>15</v>
      </c>
      <c r="I841" s="34" t="s">
        <v>24</v>
      </c>
      <c r="J841" s="34" t="s">
        <v>321</v>
      </c>
      <c r="K841" s="34" t="s">
        <v>49</v>
      </c>
      <c r="L841" s="34" t="s">
        <v>1686</v>
      </c>
      <c r="M841" s="34">
        <v>0.38</v>
      </c>
      <c r="N841" s="34" t="s">
        <v>8</v>
      </c>
      <c r="O841" s="34" t="s">
        <v>28</v>
      </c>
      <c r="P841" s="34" t="s">
        <v>333</v>
      </c>
      <c r="Q841" s="34" t="s">
        <v>1317</v>
      </c>
      <c r="R841" s="34">
        <v>54915</v>
      </c>
      <c r="S841" s="36">
        <v>42081</v>
      </c>
      <c r="T841" s="36">
        <v>42082</v>
      </c>
      <c r="U841" s="61">
        <v>237.04259999999999</v>
      </c>
      <c r="V841" s="34">
        <v>13</v>
      </c>
      <c r="W841" s="34">
        <v>343.54</v>
      </c>
      <c r="X841" s="34">
        <v>91263</v>
      </c>
      <c r="Y841" s="34" t="s">
        <v>3216</v>
      </c>
      <c r="Z841" s="34">
        <v>277.93911995884395</v>
      </c>
    </row>
    <row r="842" spans="1:26" customFormat="1" x14ac:dyDescent="0.2">
      <c r="A842" s="34">
        <v>1015</v>
      </c>
      <c r="B842" s="34" t="s">
        <v>1687</v>
      </c>
      <c r="C842" s="34" t="s">
        <v>92</v>
      </c>
      <c r="D842" s="34">
        <v>0</v>
      </c>
      <c r="E842" s="34">
        <v>43.98</v>
      </c>
      <c r="F842" s="34">
        <v>8.99</v>
      </c>
      <c r="G842" s="34" t="s">
        <v>14</v>
      </c>
      <c r="H842" s="34" t="s">
        <v>47</v>
      </c>
      <c r="I842" s="34" t="s">
        <v>24</v>
      </c>
      <c r="J842" s="34" t="s">
        <v>25</v>
      </c>
      <c r="K842" s="34" t="s">
        <v>18</v>
      </c>
      <c r="L842" s="34" t="s">
        <v>798</v>
      </c>
      <c r="M842" s="34">
        <v>0.57999999999999996</v>
      </c>
      <c r="N842" s="34" t="s">
        <v>8</v>
      </c>
      <c r="O842" s="34" t="s">
        <v>9</v>
      </c>
      <c r="P842" s="34" t="s">
        <v>73</v>
      </c>
      <c r="Q842" s="34" t="s">
        <v>1688</v>
      </c>
      <c r="R842" s="34">
        <v>27502</v>
      </c>
      <c r="S842" s="36">
        <v>42081</v>
      </c>
      <c r="T842" s="36">
        <v>42081</v>
      </c>
      <c r="U842" s="61">
        <v>829.46699999999998</v>
      </c>
      <c r="V842" s="34">
        <v>14</v>
      </c>
      <c r="W842" s="34">
        <v>650.70000000000005</v>
      </c>
      <c r="X842" s="34">
        <v>88390</v>
      </c>
      <c r="Y842" s="34" t="s">
        <v>3215</v>
      </c>
      <c r="Z842" s="34">
        <v>1397.9294235375432</v>
      </c>
    </row>
    <row r="843" spans="1:26" customFormat="1" x14ac:dyDescent="0.2">
      <c r="A843" s="34">
        <v>1967</v>
      </c>
      <c r="B843" s="34" t="s">
        <v>1689</v>
      </c>
      <c r="C843" s="34" t="s">
        <v>92</v>
      </c>
      <c r="D843" s="34">
        <v>0.01</v>
      </c>
      <c r="E843" s="34">
        <v>78.650000000000006</v>
      </c>
      <c r="F843" s="34">
        <v>13.99</v>
      </c>
      <c r="G843" s="34" t="s">
        <v>63</v>
      </c>
      <c r="H843" s="34" t="s">
        <v>3</v>
      </c>
      <c r="I843" s="34" t="s">
        <v>24</v>
      </c>
      <c r="J843" s="34" t="s">
        <v>71</v>
      </c>
      <c r="K843" s="34" t="s">
        <v>120</v>
      </c>
      <c r="L843" s="34" t="s">
        <v>1690</v>
      </c>
      <c r="M843" s="34">
        <v>0.52</v>
      </c>
      <c r="N843" s="34" t="s">
        <v>8</v>
      </c>
      <c r="O843" s="34" t="s">
        <v>28</v>
      </c>
      <c r="P843" s="34" t="s">
        <v>189</v>
      </c>
      <c r="Q843" s="34" t="s">
        <v>11</v>
      </c>
      <c r="R843" s="34">
        <v>52732</v>
      </c>
      <c r="S843" s="36">
        <v>42081</v>
      </c>
      <c r="T843" s="36">
        <v>42082</v>
      </c>
      <c r="U843" s="61">
        <v>442.36590000000001</v>
      </c>
      <c r="V843" s="34">
        <v>8</v>
      </c>
      <c r="W843" s="34">
        <v>641.11</v>
      </c>
      <c r="X843" s="34">
        <v>89456</v>
      </c>
      <c r="Y843" s="34" t="s">
        <v>3216</v>
      </c>
      <c r="Z843" s="34">
        <v>1070.1808435056932</v>
      </c>
    </row>
    <row r="844" spans="1:26" customFormat="1" x14ac:dyDescent="0.2">
      <c r="A844" s="34">
        <v>2030</v>
      </c>
      <c r="B844" s="34" t="s">
        <v>1665</v>
      </c>
      <c r="C844" s="34" t="s">
        <v>92</v>
      </c>
      <c r="D844" s="34">
        <v>0.03</v>
      </c>
      <c r="E844" s="34">
        <v>55.98</v>
      </c>
      <c r="F844" s="34">
        <v>4.8600000000000003</v>
      </c>
      <c r="G844" s="34" t="s">
        <v>14</v>
      </c>
      <c r="H844" s="34" t="s">
        <v>70</v>
      </c>
      <c r="I844" s="34" t="s">
        <v>24</v>
      </c>
      <c r="J844" s="34" t="s">
        <v>64</v>
      </c>
      <c r="K844" s="34" t="s">
        <v>49</v>
      </c>
      <c r="L844" s="34" t="s">
        <v>1691</v>
      </c>
      <c r="M844" s="34">
        <v>0.36</v>
      </c>
      <c r="N844" s="34" t="s">
        <v>8</v>
      </c>
      <c r="O844" s="34" t="s">
        <v>28</v>
      </c>
      <c r="P844" s="34" t="s">
        <v>163</v>
      </c>
      <c r="Q844" s="34" t="s">
        <v>1003</v>
      </c>
      <c r="R844" s="34">
        <v>75401</v>
      </c>
      <c r="S844" s="36">
        <v>42081</v>
      </c>
      <c r="T844" s="36">
        <v>42083</v>
      </c>
      <c r="U844" s="61">
        <v>526.04219999999998</v>
      </c>
      <c r="V844" s="34">
        <v>13</v>
      </c>
      <c r="W844" s="34">
        <v>762.38</v>
      </c>
      <c r="X844" s="34">
        <v>91060</v>
      </c>
      <c r="Y844" s="34" t="s">
        <v>3216</v>
      </c>
      <c r="Z844" s="34">
        <v>777.53750113532283</v>
      </c>
    </row>
    <row r="845" spans="1:26" customFormat="1" x14ac:dyDescent="0.2">
      <c r="A845" s="34">
        <v>2745</v>
      </c>
      <c r="B845" s="34" t="s">
        <v>1692</v>
      </c>
      <c r="C845" s="34" t="s">
        <v>92</v>
      </c>
      <c r="D845" s="34">
        <v>0.01</v>
      </c>
      <c r="E845" s="34">
        <v>220.98</v>
      </c>
      <c r="F845" s="34">
        <v>64.66</v>
      </c>
      <c r="G845" s="34" t="s">
        <v>2</v>
      </c>
      <c r="H845" s="34" t="s">
        <v>70</v>
      </c>
      <c r="I845" s="34" t="s">
        <v>4</v>
      </c>
      <c r="J845" s="34" t="s">
        <v>93</v>
      </c>
      <c r="K845" s="34" t="s">
        <v>6</v>
      </c>
      <c r="L845" s="34" t="s">
        <v>1693</v>
      </c>
      <c r="M845" s="34">
        <v>0.62</v>
      </c>
      <c r="N845" s="34" t="s">
        <v>8</v>
      </c>
      <c r="O845" s="34" t="s">
        <v>35</v>
      </c>
      <c r="P845" s="34" t="s">
        <v>564</v>
      </c>
      <c r="Q845" s="34" t="s">
        <v>1694</v>
      </c>
      <c r="R845" s="34">
        <v>85224</v>
      </c>
      <c r="S845" s="36">
        <v>42081</v>
      </c>
      <c r="T845" s="36">
        <v>42082</v>
      </c>
      <c r="U845" s="61">
        <v>1049.03</v>
      </c>
      <c r="V845" s="34">
        <v>11</v>
      </c>
      <c r="W845" s="34">
        <v>2591.09</v>
      </c>
      <c r="X845" s="34">
        <v>86184</v>
      </c>
      <c r="Y845" s="34" t="s">
        <v>3217</v>
      </c>
      <c r="Z845" s="34">
        <v>3908.6542407454435</v>
      </c>
    </row>
    <row r="846" spans="1:26" customFormat="1" x14ac:dyDescent="0.2">
      <c r="A846" s="34">
        <v>2747</v>
      </c>
      <c r="B846" s="34" t="s">
        <v>982</v>
      </c>
      <c r="C846" s="34" t="s">
        <v>92</v>
      </c>
      <c r="D846" s="34">
        <v>0.01</v>
      </c>
      <c r="E846" s="34">
        <v>220.98</v>
      </c>
      <c r="F846" s="34">
        <v>64.66</v>
      </c>
      <c r="G846" s="34" t="s">
        <v>2</v>
      </c>
      <c r="H846" s="34" t="s">
        <v>70</v>
      </c>
      <c r="I846" s="34" t="s">
        <v>4</v>
      </c>
      <c r="J846" s="34" t="s">
        <v>93</v>
      </c>
      <c r="K846" s="34" t="s">
        <v>6</v>
      </c>
      <c r="L846" s="34" t="s">
        <v>1693</v>
      </c>
      <c r="M846" s="34">
        <v>0.62</v>
      </c>
      <c r="N846" s="34" t="s">
        <v>8</v>
      </c>
      <c r="O846" s="34" t="s">
        <v>87</v>
      </c>
      <c r="P846" s="34" t="s">
        <v>88</v>
      </c>
      <c r="Q846" s="34" t="s">
        <v>89</v>
      </c>
      <c r="R846" s="34">
        <v>10115</v>
      </c>
      <c r="S846" s="36">
        <v>42081</v>
      </c>
      <c r="T846" s="36">
        <v>42082</v>
      </c>
      <c r="U846" s="61">
        <v>1049.03</v>
      </c>
      <c r="V846" s="34">
        <v>44</v>
      </c>
      <c r="W846" s="34">
        <v>10364.36</v>
      </c>
      <c r="X846" s="34">
        <v>23751</v>
      </c>
      <c r="Y846" s="34" t="s">
        <v>3218</v>
      </c>
      <c r="Z846" s="34">
        <v>3908.6542407454435</v>
      </c>
    </row>
    <row r="847" spans="1:26" customFormat="1" x14ac:dyDescent="0.2">
      <c r="A847" s="34">
        <v>485</v>
      </c>
      <c r="B847" s="34" t="s">
        <v>1695</v>
      </c>
      <c r="C847" s="34" t="s">
        <v>46</v>
      </c>
      <c r="D847" s="34">
        <v>0.05</v>
      </c>
      <c r="E847" s="34">
        <v>2.88</v>
      </c>
      <c r="F847" s="34">
        <v>0.5</v>
      </c>
      <c r="G847" s="34" t="s">
        <v>14</v>
      </c>
      <c r="H847" s="34" t="s">
        <v>70</v>
      </c>
      <c r="I847" s="34" t="s">
        <v>24</v>
      </c>
      <c r="J847" s="34" t="s">
        <v>128</v>
      </c>
      <c r="K847" s="34" t="s">
        <v>49</v>
      </c>
      <c r="L847" s="34" t="s">
        <v>1696</v>
      </c>
      <c r="M847" s="34">
        <v>0.36</v>
      </c>
      <c r="N847" s="34" t="s">
        <v>8</v>
      </c>
      <c r="O847" s="34" t="s">
        <v>35</v>
      </c>
      <c r="P847" s="34" t="s">
        <v>66</v>
      </c>
      <c r="Q847" s="34" t="s">
        <v>1697</v>
      </c>
      <c r="R847" s="34">
        <v>93727</v>
      </c>
      <c r="S847" s="36">
        <v>42081</v>
      </c>
      <c r="T847" s="36">
        <v>42083</v>
      </c>
      <c r="U847" s="61">
        <v>6.0513000000000003</v>
      </c>
      <c r="V847" s="34">
        <v>3</v>
      </c>
      <c r="W847" s="34">
        <v>8.77</v>
      </c>
      <c r="X847" s="34">
        <v>91062</v>
      </c>
      <c r="Y847" s="34" t="s">
        <v>3217</v>
      </c>
      <c r="Z847" s="34">
        <v>133.22359049118938</v>
      </c>
    </row>
    <row r="848" spans="1:26" customFormat="1" x14ac:dyDescent="0.2">
      <c r="A848" s="34">
        <v>383</v>
      </c>
      <c r="B848" s="34" t="s">
        <v>1698</v>
      </c>
      <c r="C848" s="34" t="s">
        <v>1</v>
      </c>
      <c r="D848" s="34">
        <v>0.06</v>
      </c>
      <c r="E848" s="34">
        <v>5.34</v>
      </c>
      <c r="F848" s="34">
        <v>5.63</v>
      </c>
      <c r="G848" s="34" t="s">
        <v>14</v>
      </c>
      <c r="H848" s="34" t="s">
        <v>70</v>
      </c>
      <c r="I848" s="34" t="s">
        <v>24</v>
      </c>
      <c r="J848" s="34" t="s">
        <v>48</v>
      </c>
      <c r="K848" s="34" t="s">
        <v>49</v>
      </c>
      <c r="L848" s="34" t="s">
        <v>1699</v>
      </c>
      <c r="M848" s="34">
        <v>0.39</v>
      </c>
      <c r="N848" s="34" t="s">
        <v>8</v>
      </c>
      <c r="O848" s="34" t="s">
        <v>87</v>
      </c>
      <c r="P848" s="34" t="s">
        <v>296</v>
      </c>
      <c r="Q848" s="34" t="s">
        <v>1700</v>
      </c>
      <c r="R848" s="34">
        <v>19026</v>
      </c>
      <c r="S848" s="36">
        <v>42082</v>
      </c>
      <c r="T848" s="36">
        <v>42082</v>
      </c>
      <c r="U848" s="61">
        <v>-82.822999999999993</v>
      </c>
      <c r="V848" s="34">
        <v>7</v>
      </c>
      <c r="W848" s="34">
        <v>38.65</v>
      </c>
      <c r="X848" s="34">
        <v>88928</v>
      </c>
      <c r="Y848" s="34" t="s">
        <v>3218</v>
      </c>
      <c r="Z848" s="34">
        <v>299.02061114264603</v>
      </c>
    </row>
    <row r="849" spans="1:26" customFormat="1" x14ac:dyDescent="0.2">
      <c r="A849" s="34">
        <v>383</v>
      </c>
      <c r="B849" s="34" t="s">
        <v>1698</v>
      </c>
      <c r="C849" s="34" t="s">
        <v>1</v>
      </c>
      <c r="D849" s="34">
        <v>7.0000000000000007E-2</v>
      </c>
      <c r="E849" s="34">
        <v>65.989999999999995</v>
      </c>
      <c r="F849" s="34">
        <v>5.26</v>
      </c>
      <c r="G849" s="34" t="s">
        <v>63</v>
      </c>
      <c r="H849" s="34" t="s">
        <v>70</v>
      </c>
      <c r="I849" s="34" t="s">
        <v>16</v>
      </c>
      <c r="J849" s="34" t="s">
        <v>111</v>
      </c>
      <c r="K849" s="34" t="s">
        <v>49</v>
      </c>
      <c r="L849" s="34" t="s">
        <v>1701</v>
      </c>
      <c r="M849" s="34">
        <v>0.56000000000000005</v>
      </c>
      <c r="N849" s="34" t="s">
        <v>8</v>
      </c>
      <c r="O849" s="34" t="s">
        <v>87</v>
      </c>
      <c r="P849" s="34" t="s">
        <v>296</v>
      </c>
      <c r="Q849" s="34" t="s">
        <v>1700</v>
      </c>
      <c r="R849" s="34">
        <v>19026</v>
      </c>
      <c r="S849" s="36">
        <v>42082</v>
      </c>
      <c r="T849" s="36">
        <v>42084</v>
      </c>
      <c r="U849" s="61">
        <v>107.08199999999999</v>
      </c>
      <c r="V849" s="34">
        <v>5</v>
      </c>
      <c r="W849" s="34">
        <v>279.83</v>
      </c>
      <c r="X849" s="34">
        <v>88928</v>
      </c>
      <c r="Y849" s="34" t="s">
        <v>3218</v>
      </c>
      <c r="Z849" s="34">
        <v>725.76574038448177</v>
      </c>
    </row>
    <row r="850" spans="1:26" customFormat="1" x14ac:dyDescent="0.2">
      <c r="A850" s="34">
        <v>770</v>
      </c>
      <c r="B850" s="34" t="s">
        <v>1702</v>
      </c>
      <c r="C850" s="34" t="s">
        <v>1</v>
      </c>
      <c r="D850" s="34">
        <v>0.08</v>
      </c>
      <c r="E850" s="34">
        <v>30.73</v>
      </c>
      <c r="F850" s="34">
        <v>4</v>
      </c>
      <c r="G850" s="34" t="s">
        <v>14</v>
      </c>
      <c r="H850" s="34" t="s">
        <v>3</v>
      </c>
      <c r="I850" s="34" t="s">
        <v>16</v>
      </c>
      <c r="J850" s="34" t="s">
        <v>17</v>
      </c>
      <c r="K850" s="34" t="s">
        <v>49</v>
      </c>
      <c r="L850" s="34" t="s">
        <v>650</v>
      </c>
      <c r="M850" s="34">
        <v>0.75</v>
      </c>
      <c r="N850" s="34" t="s">
        <v>8</v>
      </c>
      <c r="O850" s="34" t="s">
        <v>35</v>
      </c>
      <c r="P850" s="34" t="s">
        <v>115</v>
      </c>
      <c r="Q850" s="34" t="s">
        <v>1090</v>
      </c>
      <c r="R850" s="34">
        <v>97062</v>
      </c>
      <c r="S850" s="36">
        <v>42082</v>
      </c>
      <c r="T850" s="36">
        <v>42082</v>
      </c>
      <c r="U850" s="61">
        <v>-45.07</v>
      </c>
      <c r="V850" s="34">
        <v>14</v>
      </c>
      <c r="W850" s="34">
        <v>429.33</v>
      </c>
      <c r="X850" s="34">
        <v>88667</v>
      </c>
      <c r="Y850" s="34" t="s">
        <v>3217</v>
      </c>
      <c r="Z850" s="34">
        <v>649.152667052222</v>
      </c>
    </row>
    <row r="851" spans="1:26" customFormat="1" x14ac:dyDescent="0.2">
      <c r="A851" s="34">
        <v>771</v>
      </c>
      <c r="B851" s="34" t="s">
        <v>1703</v>
      </c>
      <c r="C851" s="34" t="s">
        <v>1</v>
      </c>
      <c r="D851" s="34">
        <v>0.05</v>
      </c>
      <c r="E851" s="34">
        <v>14.56</v>
      </c>
      <c r="F851" s="34">
        <v>3.5</v>
      </c>
      <c r="G851" s="34" t="s">
        <v>14</v>
      </c>
      <c r="H851" s="34" t="s">
        <v>3</v>
      </c>
      <c r="I851" s="34" t="s">
        <v>24</v>
      </c>
      <c r="J851" s="34" t="s">
        <v>71</v>
      </c>
      <c r="K851" s="34" t="s">
        <v>49</v>
      </c>
      <c r="L851" s="34" t="s">
        <v>310</v>
      </c>
      <c r="M851" s="34">
        <v>0.57999999999999996</v>
      </c>
      <c r="N851" s="34" t="s">
        <v>8</v>
      </c>
      <c r="O851" s="34" t="s">
        <v>35</v>
      </c>
      <c r="P851" s="34" t="s">
        <v>115</v>
      </c>
      <c r="Q851" s="34" t="s">
        <v>1704</v>
      </c>
      <c r="R851" s="34">
        <v>97068</v>
      </c>
      <c r="S851" s="36">
        <v>42082</v>
      </c>
      <c r="T851" s="36">
        <v>42084</v>
      </c>
      <c r="U851" s="61">
        <v>-8.5299999999999994</v>
      </c>
      <c r="V851" s="34">
        <v>3</v>
      </c>
      <c r="W851" s="34">
        <v>44.66</v>
      </c>
      <c r="X851" s="34">
        <v>88667</v>
      </c>
      <c r="Y851" s="34" t="s">
        <v>3217</v>
      </c>
      <c r="Z851" s="34">
        <v>500.61135529277863</v>
      </c>
    </row>
    <row r="852" spans="1:26" customFormat="1" x14ac:dyDescent="0.2">
      <c r="A852" s="34">
        <v>771</v>
      </c>
      <c r="B852" s="34" t="s">
        <v>1703</v>
      </c>
      <c r="C852" s="34" t="s">
        <v>1</v>
      </c>
      <c r="D852" s="34">
        <v>0</v>
      </c>
      <c r="E852" s="34">
        <v>299.99</v>
      </c>
      <c r="F852" s="34">
        <v>11.64</v>
      </c>
      <c r="G852" s="34" t="s">
        <v>14</v>
      </c>
      <c r="H852" s="34" t="s">
        <v>3</v>
      </c>
      <c r="I852" s="34" t="s">
        <v>16</v>
      </c>
      <c r="J852" s="34" t="s">
        <v>39</v>
      </c>
      <c r="K852" s="34" t="s">
        <v>40</v>
      </c>
      <c r="L852" s="34" t="s">
        <v>1705</v>
      </c>
      <c r="M852" s="34">
        <v>0.5</v>
      </c>
      <c r="N852" s="34" t="s">
        <v>8</v>
      </c>
      <c r="O852" s="34" t="s">
        <v>35</v>
      </c>
      <c r="P852" s="34" t="s">
        <v>115</v>
      </c>
      <c r="Q852" s="34" t="s">
        <v>1704</v>
      </c>
      <c r="R852" s="34">
        <v>97068</v>
      </c>
      <c r="S852" s="36">
        <v>42082</v>
      </c>
      <c r="T852" s="36">
        <v>42084</v>
      </c>
      <c r="U852" s="61">
        <v>285.95</v>
      </c>
      <c r="V852" s="34">
        <v>5</v>
      </c>
      <c r="W852" s="34">
        <v>1619.95</v>
      </c>
      <c r="X852" s="34">
        <v>88667</v>
      </c>
      <c r="Y852" s="34" t="s">
        <v>3217</v>
      </c>
      <c r="Z852" s="34">
        <v>1888.0002664253136</v>
      </c>
    </row>
    <row r="853" spans="1:26" customFormat="1" x14ac:dyDescent="0.2">
      <c r="A853" s="34">
        <v>2502</v>
      </c>
      <c r="B853" s="34" t="s">
        <v>1706</v>
      </c>
      <c r="C853" s="34" t="s">
        <v>13</v>
      </c>
      <c r="D853" s="34">
        <v>0.1</v>
      </c>
      <c r="E853" s="34">
        <v>24.92</v>
      </c>
      <c r="F853" s="34">
        <v>12.98</v>
      </c>
      <c r="G853" s="34" t="s">
        <v>14</v>
      </c>
      <c r="H853" s="34" t="s">
        <v>47</v>
      </c>
      <c r="I853" s="34" t="s">
        <v>24</v>
      </c>
      <c r="J853" s="34" t="s">
        <v>48</v>
      </c>
      <c r="K853" s="34" t="s">
        <v>49</v>
      </c>
      <c r="L853" s="34" t="s">
        <v>1707</v>
      </c>
      <c r="M853" s="34">
        <v>0.39</v>
      </c>
      <c r="N853" s="34" t="s">
        <v>8</v>
      </c>
      <c r="O853" s="34" t="s">
        <v>28</v>
      </c>
      <c r="P853" s="34" t="s">
        <v>29</v>
      </c>
      <c r="Q853" s="34" t="s">
        <v>1708</v>
      </c>
      <c r="R853" s="34">
        <v>46321</v>
      </c>
      <c r="S853" s="36">
        <v>42082</v>
      </c>
      <c r="T853" s="36">
        <v>42082</v>
      </c>
      <c r="U853" s="61">
        <v>-45.816000000000003</v>
      </c>
      <c r="V853" s="34">
        <v>3</v>
      </c>
      <c r="W853" s="34">
        <v>70.819999999999993</v>
      </c>
      <c r="X853" s="34">
        <v>91310</v>
      </c>
      <c r="Y853" s="34" t="s">
        <v>3216</v>
      </c>
      <c r="Z853" s="34">
        <v>312.91937234212708</v>
      </c>
    </row>
    <row r="854" spans="1:26" customFormat="1" x14ac:dyDescent="0.2">
      <c r="A854" s="34">
        <v>2502</v>
      </c>
      <c r="B854" s="34" t="s">
        <v>1706</v>
      </c>
      <c r="C854" s="34" t="s">
        <v>13</v>
      </c>
      <c r="D854" s="34">
        <v>0</v>
      </c>
      <c r="E854" s="34">
        <v>12.28</v>
      </c>
      <c r="F854" s="34">
        <v>6.35</v>
      </c>
      <c r="G854" s="34" t="s">
        <v>63</v>
      </c>
      <c r="H854" s="34" t="s">
        <v>47</v>
      </c>
      <c r="I854" s="34" t="s">
        <v>24</v>
      </c>
      <c r="J854" s="34" t="s">
        <v>64</v>
      </c>
      <c r="K854" s="34" t="s">
        <v>49</v>
      </c>
      <c r="L854" s="34" t="s">
        <v>1709</v>
      </c>
      <c r="M854" s="34">
        <v>0.38</v>
      </c>
      <c r="N854" s="34" t="s">
        <v>8</v>
      </c>
      <c r="O854" s="34" t="s">
        <v>28</v>
      </c>
      <c r="P854" s="34" t="s">
        <v>29</v>
      </c>
      <c r="Q854" s="34" t="s">
        <v>1708</v>
      </c>
      <c r="R854" s="34">
        <v>46321</v>
      </c>
      <c r="S854" s="36">
        <v>42082</v>
      </c>
      <c r="T854" s="36">
        <v>42083</v>
      </c>
      <c r="U854" s="61">
        <v>30.63</v>
      </c>
      <c r="V854" s="34">
        <v>7</v>
      </c>
      <c r="W854" s="34">
        <v>90.44</v>
      </c>
      <c r="X854" s="34">
        <v>91310</v>
      </c>
      <c r="Y854" s="34" t="s">
        <v>3216</v>
      </c>
      <c r="Z854" s="34">
        <v>143.90601159396965</v>
      </c>
    </row>
    <row r="855" spans="1:26" customFormat="1" x14ac:dyDescent="0.2">
      <c r="A855" s="34">
        <v>2621</v>
      </c>
      <c r="B855" s="34" t="s">
        <v>1710</v>
      </c>
      <c r="C855" s="34" t="s">
        <v>13</v>
      </c>
      <c r="D855" s="34">
        <v>0.03</v>
      </c>
      <c r="E855" s="34">
        <v>40.97</v>
      </c>
      <c r="F855" s="34">
        <v>8.99</v>
      </c>
      <c r="G855" s="34" t="s">
        <v>63</v>
      </c>
      <c r="H855" s="34" t="s">
        <v>70</v>
      </c>
      <c r="I855" s="34" t="s">
        <v>24</v>
      </c>
      <c r="J855" s="34" t="s">
        <v>25</v>
      </c>
      <c r="K855" s="34" t="s">
        <v>18</v>
      </c>
      <c r="L855" s="34" t="s">
        <v>1711</v>
      </c>
      <c r="M855" s="34">
        <v>0.59</v>
      </c>
      <c r="N855" s="34" t="s">
        <v>8</v>
      </c>
      <c r="O855" s="34" t="s">
        <v>9</v>
      </c>
      <c r="P855" s="34" t="s">
        <v>376</v>
      </c>
      <c r="Q855" s="34" t="s">
        <v>1712</v>
      </c>
      <c r="R855" s="34">
        <v>37027</v>
      </c>
      <c r="S855" s="36">
        <v>42082</v>
      </c>
      <c r="T855" s="36">
        <v>42083</v>
      </c>
      <c r="U855" s="61">
        <v>-177.05799999999999</v>
      </c>
      <c r="V855" s="34">
        <v>5</v>
      </c>
      <c r="W855" s="34">
        <v>207.22</v>
      </c>
      <c r="X855" s="34">
        <v>88016</v>
      </c>
      <c r="Y855" s="34" t="s">
        <v>3215</v>
      </c>
      <c r="Z855" s="34">
        <v>218.37116351201425</v>
      </c>
    </row>
    <row r="856" spans="1:26" customFormat="1" x14ac:dyDescent="0.2">
      <c r="A856" s="34">
        <v>2840</v>
      </c>
      <c r="B856" s="34" t="s">
        <v>1713</v>
      </c>
      <c r="C856" s="34" t="s">
        <v>13</v>
      </c>
      <c r="D856" s="34">
        <v>0</v>
      </c>
      <c r="E856" s="34">
        <v>21.98</v>
      </c>
      <c r="F856" s="34">
        <v>2.87</v>
      </c>
      <c r="G856" s="34" t="s">
        <v>14</v>
      </c>
      <c r="H856" s="34" t="s">
        <v>70</v>
      </c>
      <c r="I856" s="34" t="s">
        <v>24</v>
      </c>
      <c r="J856" s="34" t="s">
        <v>25</v>
      </c>
      <c r="K856" s="34" t="s">
        <v>18</v>
      </c>
      <c r="L856" s="34" t="s">
        <v>1714</v>
      </c>
      <c r="M856" s="34">
        <v>0.55000000000000004</v>
      </c>
      <c r="N856" s="34" t="s">
        <v>8</v>
      </c>
      <c r="O856" s="34" t="s">
        <v>9</v>
      </c>
      <c r="P856" s="34" t="s">
        <v>99</v>
      </c>
      <c r="Q856" s="34" t="s">
        <v>1715</v>
      </c>
      <c r="R856" s="34">
        <v>33161</v>
      </c>
      <c r="S856" s="36">
        <v>42082</v>
      </c>
      <c r="T856" s="36">
        <v>42083</v>
      </c>
      <c r="U856" s="61">
        <v>21.096</v>
      </c>
      <c r="V856" s="34">
        <v>16</v>
      </c>
      <c r="W856" s="34">
        <v>360.03</v>
      </c>
      <c r="X856" s="34">
        <v>87884</v>
      </c>
      <c r="Y856" s="34" t="s">
        <v>3215</v>
      </c>
      <c r="Z856" s="34">
        <v>261.42785844918933</v>
      </c>
    </row>
    <row r="857" spans="1:26" customFormat="1" x14ac:dyDescent="0.2">
      <c r="A857" s="34">
        <v>2882</v>
      </c>
      <c r="B857" s="34" t="s">
        <v>647</v>
      </c>
      <c r="C857" s="34" t="s">
        <v>13</v>
      </c>
      <c r="D857" s="34">
        <v>7.0000000000000007E-2</v>
      </c>
      <c r="E857" s="34">
        <v>28.99</v>
      </c>
      <c r="F857" s="34">
        <v>8.59</v>
      </c>
      <c r="G857" s="34" t="s">
        <v>14</v>
      </c>
      <c r="H857" s="34" t="s">
        <v>15</v>
      </c>
      <c r="I857" s="34" t="s">
        <v>16</v>
      </c>
      <c r="J857" s="34" t="s">
        <v>111</v>
      </c>
      <c r="K857" s="34" t="s">
        <v>120</v>
      </c>
      <c r="L857" s="34" t="s">
        <v>1005</v>
      </c>
      <c r="M857" s="34">
        <v>0.56000000000000005</v>
      </c>
      <c r="N857" s="34" t="s">
        <v>8</v>
      </c>
      <c r="O857" s="34" t="s">
        <v>9</v>
      </c>
      <c r="P857" s="34" t="s">
        <v>73</v>
      </c>
      <c r="Q857" s="34" t="s">
        <v>649</v>
      </c>
      <c r="R857" s="34">
        <v>28206</v>
      </c>
      <c r="S857" s="36">
        <v>42082</v>
      </c>
      <c r="T857" s="36">
        <v>42082</v>
      </c>
      <c r="U857" s="61">
        <v>-16.063739999999999</v>
      </c>
      <c r="V857" s="34">
        <v>39</v>
      </c>
      <c r="W857" s="34">
        <v>936.8</v>
      </c>
      <c r="X857" s="34">
        <v>16676</v>
      </c>
      <c r="Y857" s="34" t="s">
        <v>3215</v>
      </c>
      <c r="Z857" s="34">
        <v>336.55331816048368</v>
      </c>
    </row>
    <row r="858" spans="1:26" customFormat="1" x14ac:dyDescent="0.2">
      <c r="A858" s="34">
        <v>2884</v>
      </c>
      <c r="B858" s="34" t="s">
        <v>1716</v>
      </c>
      <c r="C858" s="34" t="s">
        <v>13</v>
      </c>
      <c r="D858" s="34">
        <v>7.0000000000000007E-2</v>
      </c>
      <c r="E858" s="34">
        <v>28.99</v>
      </c>
      <c r="F858" s="34">
        <v>8.59</v>
      </c>
      <c r="G858" s="34" t="s">
        <v>14</v>
      </c>
      <c r="H858" s="34" t="s">
        <v>15</v>
      </c>
      <c r="I858" s="34" t="s">
        <v>16</v>
      </c>
      <c r="J858" s="34" t="s">
        <v>111</v>
      </c>
      <c r="K858" s="34" t="s">
        <v>120</v>
      </c>
      <c r="L858" s="34" t="s">
        <v>1005</v>
      </c>
      <c r="M858" s="34">
        <v>0.56000000000000005</v>
      </c>
      <c r="N858" s="34" t="s">
        <v>8</v>
      </c>
      <c r="O858" s="34" t="s">
        <v>87</v>
      </c>
      <c r="P858" s="34" t="s">
        <v>293</v>
      </c>
      <c r="Q858" s="34" t="s">
        <v>1717</v>
      </c>
      <c r="R858" s="34">
        <v>44039</v>
      </c>
      <c r="S858" s="36">
        <v>42082</v>
      </c>
      <c r="T858" s="36">
        <v>42082</v>
      </c>
      <c r="U858" s="61">
        <v>-12.077999999999999</v>
      </c>
      <c r="V858" s="34">
        <v>10</v>
      </c>
      <c r="W858" s="34">
        <v>240.21</v>
      </c>
      <c r="X858" s="34">
        <v>87631</v>
      </c>
      <c r="Y858" s="34" t="s">
        <v>3218</v>
      </c>
      <c r="Z858" s="34">
        <v>340.63481844321194</v>
      </c>
    </row>
    <row r="859" spans="1:26" customFormat="1" x14ac:dyDescent="0.2">
      <c r="A859" s="34">
        <v>3222</v>
      </c>
      <c r="B859" s="34" t="s">
        <v>1718</v>
      </c>
      <c r="C859" s="34" t="s">
        <v>13</v>
      </c>
      <c r="D859" s="34">
        <v>0.04</v>
      </c>
      <c r="E859" s="34">
        <v>39.479999999999997</v>
      </c>
      <c r="F859" s="34">
        <v>1.99</v>
      </c>
      <c r="G859" s="34" t="s">
        <v>63</v>
      </c>
      <c r="H859" s="34" t="s">
        <v>70</v>
      </c>
      <c r="I859" s="34" t="s">
        <v>16</v>
      </c>
      <c r="J859" s="34" t="s">
        <v>17</v>
      </c>
      <c r="K859" s="34" t="s">
        <v>18</v>
      </c>
      <c r="L859" s="34" t="s">
        <v>1233</v>
      </c>
      <c r="M859" s="34">
        <v>0.54</v>
      </c>
      <c r="N859" s="34" t="s">
        <v>8</v>
      </c>
      <c r="O859" s="34" t="s">
        <v>9</v>
      </c>
      <c r="P859" s="34" t="s">
        <v>99</v>
      </c>
      <c r="Q859" s="34" t="s">
        <v>1719</v>
      </c>
      <c r="R859" s="34">
        <v>32303</v>
      </c>
      <c r="S859" s="36">
        <v>42082</v>
      </c>
      <c r="T859" s="36">
        <v>42082</v>
      </c>
      <c r="U859" s="61">
        <v>-1535.4864</v>
      </c>
      <c r="V859" s="34">
        <v>8</v>
      </c>
      <c r="W859" s="34">
        <v>332.16</v>
      </c>
      <c r="X859" s="34">
        <v>90814</v>
      </c>
      <c r="Y859" s="34" t="s">
        <v>3215</v>
      </c>
      <c r="Z859" s="34">
        <v>-1419.0058895951997</v>
      </c>
    </row>
    <row r="860" spans="1:26" customFormat="1" x14ac:dyDescent="0.2">
      <c r="A860" s="34">
        <v>3222</v>
      </c>
      <c r="B860" s="34" t="s">
        <v>1718</v>
      </c>
      <c r="C860" s="34" t="s">
        <v>13</v>
      </c>
      <c r="D860" s="34">
        <v>0</v>
      </c>
      <c r="E860" s="34">
        <v>8.1199999999999992</v>
      </c>
      <c r="F860" s="34">
        <v>2.83</v>
      </c>
      <c r="G860" s="34" t="s">
        <v>14</v>
      </c>
      <c r="H860" s="34" t="s">
        <v>70</v>
      </c>
      <c r="I860" s="34" t="s">
        <v>16</v>
      </c>
      <c r="J860" s="34" t="s">
        <v>17</v>
      </c>
      <c r="K860" s="34" t="s">
        <v>18</v>
      </c>
      <c r="L860" s="34" t="s">
        <v>1674</v>
      </c>
      <c r="M860" s="34">
        <v>0.77</v>
      </c>
      <c r="N860" s="34" t="s">
        <v>8</v>
      </c>
      <c r="O860" s="34" t="s">
        <v>9</v>
      </c>
      <c r="P860" s="34" t="s">
        <v>99</v>
      </c>
      <c r="Q860" s="34" t="s">
        <v>1719</v>
      </c>
      <c r="R860" s="34">
        <v>32303</v>
      </c>
      <c r="S860" s="36">
        <v>42082</v>
      </c>
      <c r="T860" s="36">
        <v>42083</v>
      </c>
      <c r="U860" s="61">
        <v>-159.32</v>
      </c>
      <c r="V860" s="34">
        <v>17</v>
      </c>
      <c r="W860" s="34">
        <v>147.62</v>
      </c>
      <c r="X860" s="34">
        <v>90814</v>
      </c>
      <c r="Y860" s="34" t="s">
        <v>3215</v>
      </c>
      <c r="Z860" s="34">
        <v>215.00629623687863</v>
      </c>
    </row>
    <row r="861" spans="1:26" customFormat="1" x14ac:dyDescent="0.2">
      <c r="A861" s="34">
        <v>1852</v>
      </c>
      <c r="B861" s="34" t="s">
        <v>1720</v>
      </c>
      <c r="C861" s="34" t="s">
        <v>46</v>
      </c>
      <c r="D861" s="34">
        <v>0.06</v>
      </c>
      <c r="E861" s="34">
        <v>6.48</v>
      </c>
      <c r="F861" s="34">
        <v>5.14</v>
      </c>
      <c r="G861" s="34" t="s">
        <v>63</v>
      </c>
      <c r="H861" s="34" t="s">
        <v>47</v>
      </c>
      <c r="I861" s="34" t="s">
        <v>24</v>
      </c>
      <c r="J861" s="34" t="s">
        <v>64</v>
      </c>
      <c r="K861" s="34" t="s">
        <v>49</v>
      </c>
      <c r="L861" s="34" t="s">
        <v>1721</v>
      </c>
      <c r="M861" s="34">
        <v>0.37</v>
      </c>
      <c r="N861" s="34" t="s">
        <v>8</v>
      </c>
      <c r="O861" s="34" t="s">
        <v>35</v>
      </c>
      <c r="P861" s="34" t="s">
        <v>66</v>
      </c>
      <c r="Q861" s="34" t="s">
        <v>1722</v>
      </c>
      <c r="R861" s="34">
        <v>92008</v>
      </c>
      <c r="S861" s="36">
        <v>42082</v>
      </c>
      <c r="T861" s="36">
        <v>42084</v>
      </c>
      <c r="U861" s="61">
        <v>-28.45</v>
      </c>
      <c r="V861" s="34">
        <v>10</v>
      </c>
      <c r="W861" s="34">
        <v>68.34</v>
      </c>
      <c r="X861" s="34">
        <v>86847</v>
      </c>
      <c r="Y861" s="34" t="s">
        <v>3217</v>
      </c>
      <c r="Z861" s="34">
        <v>187.34604597880067</v>
      </c>
    </row>
    <row r="862" spans="1:26" customFormat="1" x14ac:dyDescent="0.2">
      <c r="A862" s="34">
        <v>1854</v>
      </c>
      <c r="B862" s="34" t="s">
        <v>1723</v>
      </c>
      <c r="C862" s="34" t="s">
        <v>46</v>
      </c>
      <c r="D862" s="34">
        <v>0.02</v>
      </c>
      <c r="E862" s="34">
        <v>30.73</v>
      </c>
      <c r="F862" s="34">
        <v>4</v>
      </c>
      <c r="G862" s="34" t="s">
        <v>14</v>
      </c>
      <c r="H862" s="34" t="s">
        <v>47</v>
      </c>
      <c r="I862" s="34" t="s">
        <v>16</v>
      </c>
      <c r="J862" s="34" t="s">
        <v>17</v>
      </c>
      <c r="K862" s="34" t="s">
        <v>49</v>
      </c>
      <c r="L862" s="34" t="s">
        <v>650</v>
      </c>
      <c r="M862" s="34">
        <v>0.75</v>
      </c>
      <c r="N862" s="34" t="s">
        <v>8</v>
      </c>
      <c r="O862" s="34" t="s">
        <v>87</v>
      </c>
      <c r="P862" s="34" t="s">
        <v>224</v>
      </c>
      <c r="Q862" s="34" t="s">
        <v>1724</v>
      </c>
      <c r="R862" s="34">
        <v>6478</v>
      </c>
      <c r="S862" s="36">
        <v>42082</v>
      </c>
      <c r="T862" s="36">
        <v>42085</v>
      </c>
      <c r="U862" s="61">
        <v>72.78</v>
      </c>
      <c r="V862" s="34">
        <v>16</v>
      </c>
      <c r="W862" s="34">
        <v>522.22</v>
      </c>
      <c r="X862" s="34">
        <v>86847</v>
      </c>
      <c r="Y862" s="34" t="s">
        <v>3218</v>
      </c>
      <c r="Z862" s="34">
        <v>759.97813523389209</v>
      </c>
    </row>
    <row r="863" spans="1:26" customFormat="1" x14ac:dyDescent="0.2">
      <c r="A863" s="34">
        <v>2639</v>
      </c>
      <c r="B863" s="34" t="s">
        <v>1725</v>
      </c>
      <c r="C863" s="34" t="s">
        <v>46</v>
      </c>
      <c r="D863" s="34">
        <v>0.05</v>
      </c>
      <c r="E863" s="34">
        <v>4.9800000000000004</v>
      </c>
      <c r="F863" s="34">
        <v>0.49</v>
      </c>
      <c r="G863" s="34" t="s">
        <v>14</v>
      </c>
      <c r="H863" s="34" t="s">
        <v>15</v>
      </c>
      <c r="I863" s="34" t="s">
        <v>24</v>
      </c>
      <c r="J863" s="34" t="s">
        <v>128</v>
      </c>
      <c r="K863" s="34" t="s">
        <v>49</v>
      </c>
      <c r="L863" s="34" t="s">
        <v>1079</v>
      </c>
      <c r="M863" s="34">
        <v>0.39</v>
      </c>
      <c r="N863" s="34" t="s">
        <v>8</v>
      </c>
      <c r="O863" s="34" t="s">
        <v>35</v>
      </c>
      <c r="P863" s="34" t="s">
        <v>616</v>
      </c>
      <c r="Q863" s="34" t="s">
        <v>171</v>
      </c>
      <c r="R863" s="34">
        <v>88201</v>
      </c>
      <c r="S863" s="36">
        <v>42082</v>
      </c>
      <c r="T863" s="36">
        <v>42082</v>
      </c>
      <c r="U863" s="61">
        <v>3.84</v>
      </c>
      <c r="V863" s="34">
        <v>3</v>
      </c>
      <c r="W863" s="34">
        <v>14.2</v>
      </c>
      <c r="X863" s="34">
        <v>90952</v>
      </c>
      <c r="Y863" s="34" t="s">
        <v>3217</v>
      </c>
      <c r="Z863" s="34">
        <v>133.26221304117217</v>
      </c>
    </row>
    <row r="864" spans="1:26" customFormat="1" x14ac:dyDescent="0.2">
      <c r="A864" s="34">
        <v>3105</v>
      </c>
      <c r="B864" s="34" t="s">
        <v>1726</v>
      </c>
      <c r="C864" s="34" t="s">
        <v>1</v>
      </c>
      <c r="D864" s="34">
        <v>0.04</v>
      </c>
      <c r="E864" s="34">
        <v>3.08</v>
      </c>
      <c r="F864" s="34">
        <v>0.99</v>
      </c>
      <c r="G864" s="34" t="s">
        <v>14</v>
      </c>
      <c r="H864" s="34" t="s">
        <v>47</v>
      </c>
      <c r="I864" s="34" t="s">
        <v>24</v>
      </c>
      <c r="J864" s="34" t="s">
        <v>128</v>
      </c>
      <c r="K864" s="34" t="s">
        <v>49</v>
      </c>
      <c r="L864" s="34" t="s">
        <v>634</v>
      </c>
      <c r="M864" s="34">
        <v>0.37</v>
      </c>
      <c r="N864" s="34" t="s">
        <v>8</v>
      </c>
      <c r="O864" s="34" t="s">
        <v>9</v>
      </c>
      <c r="P864" s="34" t="s">
        <v>364</v>
      </c>
      <c r="Q864" s="34" t="s">
        <v>925</v>
      </c>
      <c r="R864" s="34">
        <v>42071</v>
      </c>
      <c r="S864" s="36">
        <v>42083</v>
      </c>
      <c r="T864" s="36">
        <v>42084</v>
      </c>
      <c r="U864" s="61">
        <v>13.8</v>
      </c>
      <c r="V864" s="34">
        <v>19</v>
      </c>
      <c r="W864" s="34">
        <v>60.01</v>
      </c>
      <c r="X864" s="34">
        <v>86327</v>
      </c>
      <c r="Y864" s="34" t="s">
        <v>3215</v>
      </c>
      <c r="Z864" s="34">
        <v>289.6697284051092</v>
      </c>
    </row>
    <row r="865" spans="1:26" customFormat="1" x14ac:dyDescent="0.2">
      <c r="A865" s="34">
        <v>3105</v>
      </c>
      <c r="B865" s="34" t="s">
        <v>1726</v>
      </c>
      <c r="C865" s="34" t="s">
        <v>1</v>
      </c>
      <c r="D865" s="34">
        <v>0.02</v>
      </c>
      <c r="E865" s="34">
        <v>6.48</v>
      </c>
      <c r="F865" s="34">
        <v>5.9</v>
      </c>
      <c r="G865" s="34" t="s">
        <v>14</v>
      </c>
      <c r="H865" s="34" t="s">
        <v>47</v>
      </c>
      <c r="I865" s="34" t="s">
        <v>24</v>
      </c>
      <c r="J865" s="34" t="s">
        <v>64</v>
      </c>
      <c r="K865" s="34" t="s">
        <v>49</v>
      </c>
      <c r="L865" s="34" t="s">
        <v>1727</v>
      </c>
      <c r="M865" s="34">
        <v>0.37</v>
      </c>
      <c r="N865" s="34" t="s">
        <v>8</v>
      </c>
      <c r="O865" s="34" t="s">
        <v>9</v>
      </c>
      <c r="P865" s="34" t="s">
        <v>364</v>
      </c>
      <c r="Q865" s="34" t="s">
        <v>925</v>
      </c>
      <c r="R865" s="34">
        <v>42071</v>
      </c>
      <c r="S865" s="36">
        <v>42083</v>
      </c>
      <c r="T865" s="36">
        <v>42084</v>
      </c>
      <c r="U865" s="61">
        <v>4.3920000000000003</v>
      </c>
      <c r="V865" s="34">
        <v>13</v>
      </c>
      <c r="W865" s="34">
        <v>90.98</v>
      </c>
      <c r="X865" s="34">
        <v>86327</v>
      </c>
      <c r="Y865" s="34" t="s">
        <v>3215</v>
      </c>
      <c r="Z865" s="34">
        <v>439.61445394483201</v>
      </c>
    </row>
    <row r="866" spans="1:26" customFormat="1" x14ac:dyDescent="0.2">
      <c r="A866" s="34">
        <v>3105</v>
      </c>
      <c r="B866" s="34" t="s">
        <v>1726</v>
      </c>
      <c r="C866" s="34" t="s">
        <v>1</v>
      </c>
      <c r="D866" s="34">
        <v>0.04</v>
      </c>
      <c r="E866" s="34">
        <v>125.99</v>
      </c>
      <c r="F866" s="34">
        <v>4.2</v>
      </c>
      <c r="G866" s="34" t="s">
        <v>14</v>
      </c>
      <c r="H866" s="34" t="s">
        <v>47</v>
      </c>
      <c r="I866" s="34" t="s">
        <v>16</v>
      </c>
      <c r="J866" s="34" t="s">
        <v>111</v>
      </c>
      <c r="K866" s="34" t="s">
        <v>49</v>
      </c>
      <c r="L866" s="34" t="s">
        <v>1402</v>
      </c>
      <c r="M866" s="34">
        <v>0.59</v>
      </c>
      <c r="N866" s="34" t="s">
        <v>8</v>
      </c>
      <c r="O866" s="34" t="s">
        <v>9</v>
      </c>
      <c r="P866" s="34" t="s">
        <v>364</v>
      </c>
      <c r="Q866" s="34" t="s">
        <v>925</v>
      </c>
      <c r="R866" s="34">
        <v>42071</v>
      </c>
      <c r="S866" s="36">
        <v>42083</v>
      </c>
      <c r="T866" s="36">
        <v>42085</v>
      </c>
      <c r="U866" s="61">
        <v>-236.25</v>
      </c>
      <c r="V866" s="34">
        <v>12</v>
      </c>
      <c r="W866" s="34">
        <v>1270.7</v>
      </c>
      <c r="X866" s="34">
        <v>86327</v>
      </c>
      <c r="Y866" s="34" t="s">
        <v>3215</v>
      </c>
      <c r="Z866" s="34">
        <v>690.29345721621837</v>
      </c>
    </row>
    <row r="867" spans="1:26" customFormat="1" x14ac:dyDescent="0.2">
      <c r="A867" s="34">
        <v>3106</v>
      </c>
      <c r="B867" s="34" t="s">
        <v>1728</v>
      </c>
      <c r="C867" s="34" t="s">
        <v>1</v>
      </c>
      <c r="D867" s="34">
        <v>0.04</v>
      </c>
      <c r="E867" s="34">
        <v>3.08</v>
      </c>
      <c r="F867" s="34">
        <v>0.99</v>
      </c>
      <c r="G867" s="34" t="s">
        <v>14</v>
      </c>
      <c r="H867" s="34" t="s">
        <v>47</v>
      </c>
      <c r="I867" s="34" t="s">
        <v>24</v>
      </c>
      <c r="J867" s="34" t="s">
        <v>128</v>
      </c>
      <c r="K867" s="34" t="s">
        <v>49</v>
      </c>
      <c r="L867" s="34" t="s">
        <v>634</v>
      </c>
      <c r="M867" s="34">
        <v>0.37</v>
      </c>
      <c r="N867" s="34" t="s">
        <v>8</v>
      </c>
      <c r="O867" s="34" t="s">
        <v>28</v>
      </c>
      <c r="P867" s="34" t="s">
        <v>163</v>
      </c>
      <c r="Q867" s="34" t="s">
        <v>1729</v>
      </c>
      <c r="R867" s="34">
        <v>77041</v>
      </c>
      <c r="S867" s="36">
        <v>42083</v>
      </c>
      <c r="T867" s="36">
        <v>42084</v>
      </c>
      <c r="U867" s="61">
        <v>36.020000000000003</v>
      </c>
      <c r="V867" s="34">
        <v>75</v>
      </c>
      <c r="W867" s="34">
        <v>236.87</v>
      </c>
      <c r="X867" s="34">
        <v>548</v>
      </c>
      <c r="Y867" s="34" t="s">
        <v>3216</v>
      </c>
      <c r="Z867" s="34">
        <v>312.42357995644534</v>
      </c>
    </row>
    <row r="868" spans="1:26" customFormat="1" x14ac:dyDescent="0.2">
      <c r="A868" s="34">
        <v>3106</v>
      </c>
      <c r="B868" s="34" t="s">
        <v>1728</v>
      </c>
      <c r="C868" s="34" t="s">
        <v>1</v>
      </c>
      <c r="D868" s="34">
        <v>0.02</v>
      </c>
      <c r="E868" s="34">
        <v>6.48</v>
      </c>
      <c r="F868" s="34">
        <v>5.9</v>
      </c>
      <c r="G868" s="34" t="s">
        <v>14</v>
      </c>
      <c r="H868" s="34" t="s">
        <v>47</v>
      </c>
      <c r="I868" s="34" t="s">
        <v>24</v>
      </c>
      <c r="J868" s="34" t="s">
        <v>64</v>
      </c>
      <c r="K868" s="34" t="s">
        <v>49</v>
      </c>
      <c r="L868" s="34" t="s">
        <v>1727</v>
      </c>
      <c r="M868" s="34">
        <v>0.37</v>
      </c>
      <c r="N868" s="34" t="s">
        <v>8</v>
      </c>
      <c r="O868" s="34" t="s">
        <v>28</v>
      </c>
      <c r="P868" s="34" t="s">
        <v>163</v>
      </c>
      <c r="Q868" s="34" t="s">
        <v>1729</v>
      </c>
      <c r="R868" s="34">
        <v>77041</v>
      </c>
      <c r="S868" s="36">
        <v>42083</v>
      </c>
      <c r="T868" s="36">
        <v>42084</v>
      </c>
      <c r="U868" s="61">
        <v>-50.64</v>
      </c>
      <c r="V868" s="34">
        <v>53</v>
      </c>
      <c r="W868" s="34">
        <v>370.91</v>
      </c>
      <c r="X868" s="34">
        <v>548</v>
      </c>
      <c r="Y868" s="34" t="s">
        <v>3216</v>
      </c>
      <c r="Z868" s="34">
        <v>383.26027039068572</v>
      </c>
    </row>
    <row r="869" spans="1:26" customFormat="1" x14ac:dyDescent="0.2">
      <c r="A869" s="34">
        <v>3106</v>
      </c>
      <c r="B869" s="34" t="s">
        <v>1728</v>
      </c>
      <c r="C869" s="34" t="s">
        <v>1</v>
      </c>
      <c r="D869" s="34">
        <v>0.04</v>
      </c>
      <c r="E869" s="34">
        <v>125.99</v>
      </c>
      <c r="F869" s="34">
        <v>4.2</v>
      </c>
      <c r="G869" s="34" t="s">
        <v>14</v>
      </c>
      <c r="H869" s="34" t="s">
        <v>47</v>
      </c>
      <c r="I869" s="34" t="s">
        <v>16</v>
      </c>
      <c r="J869" s="34" t="s">
        <v>111</v>
      </c>
      <c r="K869" s="34" t="s">
        <v>49</v>
      </c>
      <c r="L869" s="34" t="s">
        <v>1402</v>
      </c>
      <c r="M869" s="34">
        <v>0.59</v>
      </c>
      <c r="N869" s="34" t="s">
        <v>8</v>
      </c>
      <c r="O869" s="34" t="s">
        <v>28</v>
      </c>
      <c r="P869" s="34" t="s">
        <v>163</v>
      </c>
      <c r="Q869" s="34" t="s">
        <v>1729</v>
      </c>
      <c r="R869" s="34">
        <v>77041</v>
      </c>
      <c r="S869" s="36">
        <v>42083</v>
      </c>
      <c r="T869" s="36">
        <v>42085</v>
      </c>
      <c r="U869" s="61">
        <v>510.48899999999998</v>
      </c>
      <c r="V869" s="34">
        <v>47</v>
      </c>
      <c r="W869" s="34">
        <v>4976.92</v>
      </c>
      <c r="X869" s="34">
        <v>548</v>
      </c>
      <c r="Y869" s="34" t="s">
        <v>3216</v>
      </c>
      <c r="Z869" s="34">
        <v>1454.9734011223027</v>
      </c>
    </row>
    <row r="870" spans="1:26" customFormat="1" x14ac:dyDescent="0.2">
      <c r="A870" s="34">
        <v>637</v>
      </c>
      <c r="B870" s="34" t="s">
        <v>1730</v>
      </c>
      <c r="C870" s="34" t="s">
        <v>23</v>
      </c>
      <c r="D870" s="34">
        <v>0.06</v>
      </c>
      <c r="E870" s="34">
        <v>160.97999999999999</v>
      </c>
      <c r="F870" s="34">
        <v>35.020000000000003</v>
      </c>
      <c r="G870" s="34" t="s">
        <v>2</v>
      </c>
      <c r="H870" s="34" t="s">
        <v>15</v>
      </c>
      <c r="I870" s="34" t="s">
        <v>4</v>
      </c>
      <c r="J870" s="34" t="s">
        <v>93</v>
      </c>
      <c r="K870" s="34" t="s">
        <v>6</v>
      </c>
      <c r="L870" s="34" t="s">
        <v>1731</v>
      </c>
      <c r="M870" s="34">
        <v>0.72</v>
      </c>
      <c r="N870" s="34" t="s">
        <v>8</v>
      </c>
      <c r="O870" s="34" t="s">
        <v>35</v>
      </c>
      <c r="P870" s="34" t="s">
        <v>66</v>
      </c>
      <c r="Q870" s="34" t="s">
        <v>1732</v>
      </c>
      <c r="R870" s="34">
        <v>95051</v>
      </c>
      <c r="S870" s="36">
        <v>42083</v>
      </c>
      <c r="T870" s="36">
        <v>42087</v>
      </c>
      <c r="U870" s="61">
        <v>-229.68</v>
      </c>
      <c r="V870" s="34">
        <v>8</v>
      </c>
      <c r="W870" s="34">
        <v>1232.01</v>
      </c>
      <c r="X870" s="34">
        <v>87953</v>
      </c>
      <c r="Y870" s="34" t="s">
        <v>3217</v>
      </c>
      <c r="Z870" s="34">
        <v>1680.1474914301386</v>
      </c>
    </row>
    <row r="871" spans="1:26" customFormat="1" x14ac:dyDescent="0.2">
      <c r="A871" s="34">
        <v>640</v>
      </c>
      <c r="B871" s="34" t="s">
        <v>1161</v>
      </c>
      <c r="C871" s="34" t="s">
        <v>23</v>
      </c>
      <c r="D871" s="34">
        <v>0.06</v>
      </c>
      <c r="E871" s="34">
        <v>160.97999999999999</v>
      </c>
      <c r="F871" s="34">
        <v>35.020000000000003</v>
      </c>
      <c r="G871" s="34" t="s">
        <v>2</v>
      </c>
      <c r="H871" s="34" t="s">
        <v>15</v>
      </c>
      <c r="I871" s="34" t="s">
        <v>4</v>
      </c>
      <c r="J871" s="34" t="s">
        <v>93</v>
      </c>
      <c r="K871" s="34" t="s">
        <v>6</v>
      </c>
      <c r="L871" s="34" t="s">
        <v>1731</v>
      </c>
      <c r="M871" s="34">
        <v>0.72</v>
      </c>
      <c r="N871" s="34" t="s">
        <v>8</v>
      </c>
      <c r="O871" s="34" t="s">
        <v>35</v>
      </c>
      <c r="P871" s="34" t="s">
        <v>42</v>
      </c>
      <c r="Q871" s="34" t="s">
        <v>118</v>
      </c>
      <c r="R871" s="34">
        <v>98119</v>
      </c>
      <c r="S871" s="36">
        <v>42083</v>
      </c>
      <c r="T871" s="36">
        <v>42087</v>
      </c>
      <c r="U871" s="61">
        <v>-229.68</v>
      </c>
      <c r="V871" s="34">
        <v>30</v>
      </c>
      <c r="W871" s="34">
        <v>4620.05</v>
      </c>
      <c r="X871" s="34">
        <v>11077</v>
      </c>
      <c r="Y871" s="34" t="s">
        <v>3217</v>
      </c>
      <c r="Z871" s="34">
        <v>1680.1474914301386</v>
      </c>
    </row>
    <row r="872" spans="1:26" customFormat="1" x14ac:dyDescent="0.2">
      <c r="A872" s="34">
        <v>314</v>
      </c>
      <c r="B872" s="34" t="s">
        <v>1733</v>
      </c>
      <c r="C872" s="34" t="s">
        <v>92</v>
      </c>
      <c r="D872" s="34">
        <v>0.04</v>
      </c>
      <c r="E872" s="34">
        <v>1637.53</v>
      </c>
      <c r="F872" s="34">
        <v>24.49</v>
      </c>
      <c r="G872" s="34" t="s">
        <v>14</v>
      </c>
      <c r="H872" s="34" t="s">
        <v>70</v>
      </c>
      <c r="I872" s="34" t="s">
        <v>24</v>
      </c>
      <c r="J872" s="34" t="s">
        <v>544</v>
      </c>
      <c r="K872" s="34" t="s">
        <v>120</v>
      </c>
      <c r="L872" s="34" t="s">
        <v>1734</v>
      </c>
      <c r="M872" s="34">
        <v>0.81</v>
      </c>
      <c r="N872" s="34" t="s">
        <v>8</v>
      </c>
      <c r="O872" s="34" t="s">
        <v>28</v>
      </c>
      <c r="P872" s="34" t="s">
        <v>79</v>
      </c>
      <c r="Q872" s="34" t="s">
        <v>1735</v>
      </c>
      <c r="R872" s="34">
        <v>60130</v>
      </c>
      <c r="S872" s="36">
        <v>42083</v>
      </c>
      <c r="T872" s="36">
        <v>42085</v>
      </c>
      <c r="U872" s="61">
        <v>-1759.58</v>
      </c>
      <c r="V872" s="34">
        <v>2</v>
      </c>
      <c r="W872" s="34">
        <v>3206.94</v>
      </c>
      <c r="X872" s="34">
        <v>89166</v>
      </c>
      <c r="Y872" s="34" t="s">
        <v>3216</v>
      </c>
      <c r="Z872" s="34">
        <v>4302.2601388949088</v>
      </c>
    </row>
    <row r="873" spans="1:26" customFormat="1" x14ac:dyDescent="0.2">
      <c r="A873" s="34">
        <v>315</v>
      </c>
      <c r="B873" s="34" t="s">
        <v>1736</v>
      </c>
      <c r="C873" s="34" t="s">
        <v>92</v>
      </c>
      <c r="D873" s="34">
        <v>0.01</v>
      </c>
      <c r="E873" s="34">
        <v>19.98</v>
      </c>
      <c r="F873" s="34">
        <v>4</v>
      </c>
      <c r="G873" s="34" t="s">
        <v>14</v>
      </c>
      <c r="H873" s="34" t="s">
        <v>70</v>
      </c>
      <c r="I873" s="34" t="s">
        <v>16</v>
      </c>
      <c r="J873" s="34" t="s">
        <v>17</v>
      </c>
      <c r="K873" s="34" t="s">
        <v>49</v>
      </c>
      <c r="L873" s="34" t="s">
        <v>1737</v>
      </c>
      <c r="M873" s="34">
        <v>0.68</v>
      </c>
      <c r="N873" s="34" t="s">
        <v>8</v>
      </c>
      <c r="O873" s="34" t="s">
        <v>87</v>
      </c>
      <c r="P873" s="34" t="s">
        <v>379</v>
      </c>
      <c r="Q873" s="34" t="s">
        <v>1738</v>
      </c>
      <c r="R873" s="34">
        <v>1007</v>
      </c>
      <c r="S873" s="36">
        <v>42083</v>
      </c>
      <c r="T873" s="36">
        <v>42083</v>
      </c>
      <c r="U873" s="61">
        <v>-72.23</v>
      </c>
      <c r="V873" s="34">
        <v>2</v>
      </c>
      <c r="W873" s="34">
        <v>43.08</v>
      </c>
      <c r="X873" s="34">
        <v>89166</v>
      </c>
      <c r="Y873" s="34" t="s">
        <v>3218</v>
      </c>
      <c r="Z873" s="34">
        <v>307.52283571297505</v>
      </c>
    </row>
    <row r="874" spans="1:26" customFormat="1" x14ac:dyDescent="0.2">
      <c r="A874" s="34">
        <v>669</v>
      </c>
      <c r="B874" s="34" t="s">
        <v>1739</v>
      </c>
      <c r="C874" s="34" t="s">
        <v>92</v>
      </c>
      <c r="D874" s="34">
        <v>0.09</v>
      </c>
      <c r="E874" s="34">
        <v>2.89</v>
      </c>
      <c r="F874" s="34">
        <v>0.5</v>
      </c>
      <c r="G874" s="34" t="s">
        <v>14</v>
      </c>
      <c r="H874" s="34" t="s">
        <v>47</v>
      </c>
      <c r="I874" s="34" t="s">
        <v>24</v>
      </c>
      <c r="J874" s="34" t="s">
        <v>128</v>
      </c>
      <c r="K874" s="34" t="s">
        <v>49</v>
      </c>
      <c r="L874" s="34" t="s">
        <v>705</v>
      </c>
      <c r="M874" s="34">
        <v>0.38</v>
      </c>
      <c r="N874" s="34" t="s">
        <v>8</v>
      </c>
      <c r="O874" s="34" t="s">
        <v>28</v>
      </c>
      <c r="P874" s="34" t="s">
        <v>189</v>
      </c>
      <c r="Q874" s="34" t="s">
        <v>1740</v>
      </c>
      <c r="R874" s="34">
        <v>52501</v>
      </c>
      <c r="S874" s="36">
        <v>42083</v>
      </c>
      <c r="T874" s="36">
        <v>42085</v>
      </c>
      <c r="U874" s="61">
        <v>40.482300000000002</v>
      </c>
      <c r="V874" s="34">
        <v>22</v>
      </c>
      <c r="W874" s="34">
        <v>58.67</v>
      </c>
      <c r="X874" s="34">
        <v>88475</v>
      </c>
      <c r="Y874" s="34" t="s">
        <v>3216</v>
      </c>
      <c r="Z874" s="34">
        <v>0.87629654666644896</v>
      </c>
    </row>
    <row r="875" spans="1:26" customFormat="1" x14ac:dyDescent="0.2">
      <c r="A875" s="34">
        <v>669</v>
      </c>
      <c r="B875" s="34" t="s">
        <v>1739</v>
      </c>
      <c r="C875" s="34" t="s">
        <v>92</v>
      </c>
      <c r="D875" s="34">
        <v>0.02</v>
      </c>
      <c r="E875" s="34">
        <v>48.91</v>
      </c>
      <c r="F875" s="34">
        <v>5.81</v>
      </c>
      <c r="G875" s="34" t="s">
        <v>14</v>
      </c>
      <c r="H875" s="34" t="s">
        <v>47</v>
      </c>
      <c r="I875" s="34" t="s">
        <v>24</v>
      </c>
      <c r="J875" s="34" t="s">
        <v>64</v>
      </c>
      <c r="K875" s="34" t="s">
        <v>49</v>
      </c>
      <c r="L875" s="34" t="s">
        <v>1741</v>
      </c>
      <c r="M875" s="34">
        <v>0.38</v>
      </c>
      <c r="N875" s="34" t="s">
        <v>8</v>
      </c>
      <c r="O875" s="34" t="s">
        <v>28</v>
      </c>
      <c r="P875" s="34" t="s">
        <v>189</v>
      </c>
      <c r="Q875" s="34" t="s">
        <v>1740</v>
      </c>
      <c r="R875" s="34">
        <v>52501</v>
      </c>
      <c r="S875" s="36">
        <v>42083</v>
      </c>
      <c r="T875" s="36">
        <v>42084</v>
      </c>
      <c r="U875" s="61">
        <v>32.86</v>
      </c>
      <c r="V875" s="34">
        <v>2</v>
      </c>
      <c r="W875" s="34">
        <v>101.06</v>
      </c>
      <c r="X875" s="34">
        <v>88475</v>
      </c>
      <c r="Y875" s="34" t="s">
        <v>3216</v>
      </c>
      <c r="Z875" s="34">
        <v>330.28325226257471</v>
      </c>
    </row>
    <row r="876" spans="1:26" customFormat="1" x14ac:dyDescent="0.2">
      <c r="A876" s="34">
        <v>1679</v>
      </c>
      <c r="B876" s="34" t="s">
        <v>1742</v>
      </c>
      <c r="C876" s="34" t="s">
        <v>92</v>
      </c>
      <c r="D876" s="34">
        <v>7.0000000000000007E-2</v>
      </c>
      <c r="E876" s="34">
        <v>13.73</v>
      </c>
      <c r="F876" s="34">
        <v>6.85</v>
      </c>
      <c r="G876" s="34" t="s">
        <v>14</v>
      </c>
      <c r="H876" s="34" t="s">
        <v>15</v>
      </c>
      <c r="I876" s="34" t="s">
        <v>4</v>
      </c>
      <c r="J876" s="34" t="s">
        <v>102</v>
      </c>
      <c r="K876" s="34" t="s">
        <v>26</v>
      </c>
      <c r="L876" s="34" t="s">
        <v>1743</v>
      </c>
      <c r="M876" s="34">
        <v>0.54</v>
      </c>
      <c r="N876" s="34" t="s">
        <v>8</v>
      </c>
      <c r="O876" s="34" t="s">
        <v>87</v>
      </c>
      <c r="P876" s="34" t="s">
        <v>293</v>
      </c>
      <c r="Q876" s="34" t="s">
        <v>1744</v>
      </c>
      <c r="R876" s="34">
        <v>45324</v>
      </c>
      <c r="S876" s="36">
        <v>42083</v>
      </c>
      <c r="T876" s="36">
        <v>42084</v>
      </c>
      <c r="U876" s="61">
        <v>-22.72</v>
      </c>
      <c r="V876" s="34">
        <v>21</v>
      </c>
      <c r="W876" s="34">
        <v>276.64</v>
      </c>
      <c r="X876" s="34">
        <v>86646</v>
      </c>
      <c r="Y876" s="34" t="s">
        <v>3218</v>
      </c>
      <c r="Z876" s="34">
        <v>232.46031916270766</v>
      </c>
    </row>
    <row r="877" spans="1:26" customFormat="1" x14ac:dyDescent="0.2">
      <c r="A877" s="34">
        <v>2794</v>
      </c>
      <c r="B877" s="34" t="s">
        <v>1745</v>
      </c>
      <c r="C877" s="34" t="s">
        <v>92</v>
      </c>
      <c r="D877" s="34">
        <v>0.06</v>
      </c>
      <c r="E877" s="34">
        <v>2.61</v>
      </c>
      <c r="F877" s="34">
        <v>0.5</v>
      </c>
      <c r="G877" s="34" t="s">
        <v>14</v>
      </c>
      <c r="H877" s="34" t="s">
        <v>70</v>
      </c>
      <c r="I877" s="34" t="s">
        <v>24</v>
      </c>
      <c r="J877" s="34" t="s">
        <v>128</v>
      </c>
      <c r="K877" s="34" t="s">
        <v>49</v>
      </c>
      <c r="L877" s="34" t="s">
        <v>1545</v>
      </c>
      <c r="M877" s="34">
        <v>0.39</v>
      </c>
      <c r="N877" s="34" t="s">
        <v>8</v>
      </c>
      <c r="O877" s="34" t="s">
        <v>28</v>
      </c>
      <c r="P877" s="34" t="s">
        <v>189</v>
      </c>
      <c r="Q877" s="34" t="s">
        <v>1746</v>
      </c>
      <c r="R877" s="34">
        <v>50158</v>
      </c>
      <c r="S877" s="36">
        <v>42083</v>
      </c>
      <c r="T877" s="36">
        <v>42085</v>
      </c>
      <c r="U877" s="61">
        <v>3.5949</v>
      </c>
      <c r="V877" s="34">
        <v>2</v>
      </c>
      <c r="W877" s="34">
        <v>5.21</v>
      </c>
      <c r="X877" s="34">
        <v>87554</v>
      </c>
      <c r="Y877" s="34" t="s">
        <v>3216</v>
      </c>
      <c r="Z877" s="34">
        <v>-40.076750224969828</v>
      </c>
    </row>
    <row r="878" spans="1:26" customFormat="1" x14ac:dyDescent="0.2">
      <c r="A878" s="34">
        <v>3360</v>
      </c>
      <c r="B878" s="34" t="s">
        <v>1747</v>
      </c>
      <c r="C878" s="34" t="s">
        <v>46</v>
      </c>
      <c r="D878" s="34">
        <v>0.02</v>
      </c>
      <c r="E878" s="34">
        <v>9.11</v>
      </c>
      <c r="F878" s="34">
        <v>2.15</v>
      </c>
      <c r="G878" s="34" t="s">
        <v>14</v>
      </c>
      <c r="H878" s="34" t="s">
        <v>47</v>
      </c>
      <c r="I878" s="34" t="s">
        <v>24</v>
      </c>
      <c r="J878" s="34" t="s">
        <v>64</v>
      </c>
      <c r="K878" s="34" t="s">
        <v>26</v>
      </c>
      <c r="L878" s="34" t="s">
        <v>65</v>
      </c>
      <c r="M878" s="34">
        <v>0.4</v>
      </c>
      <c r="N878" s="34" t="s">
        <v>8</v>
      </c>
      <c r="O878" s="34" t="s">
        <v>28</v>
      </c>
      <c r="P878" s="34" t="s">
        <v>333</v>
      </c>
      <c r="Q878" s="34" t="s">
        <v>1748</v>
      </c>
      <c r="R878" s="34">
        <v>53214</v>
      </c>
      <c r="S878" s="36">
        <v>42083</v>
      </c>
      <c r="T878" s="36">
        <v>42085</v>
      </c>
      <c r="U878" s="61">
        <v>18.41</v>
      </c>
      <c r="V878" s="34">
        <v>3</v>
      </c>
      <c r="W878" s="34">
        <v>27.37</v>
      </c>
      <c r="X878" s="34">
        <v>91435</v>
      </c>
      <c r="Y878" s="34" t="s">
        <v>3216</v>
      </c>
      <c r="Z878" s="34">
        <v>294.51545939474431</v>
      </c>
    </row>
    <row r="879" spans="1:26" customFormat="1" x14ac:dyDescent="0.2">
      <c r="A879" s="34">
        <v>3361</v>
      </c>
      <c r="B879" s="34" t="s">
        <v>786</v>
      </c>
      <c r="C879" s="34" t="s">
        <v>46</v>
      </c>
      <c r="D879" s="34">
        <v>0.06</v>
      </c>
      <c r="E879" s="34">
        <v>12.64</v>
      </c>
      <c r="F879" s="34">
        <v>4.9800000000000004</v>
      </c>
      <c r="G879" s="34" t="s">
        <v>14</v>
      </c>
      <c r="H879" s="34" t="s">
        <v>47</v>
      </c>
      <c r="I879" s="34" t="s">
        <v>4</v>
      </c>
      <c r="J879" s="34" t="s">
        <v>102</v>
      </c>
      <c r="K879" s="34" t="s">
        <v>18</v>
      </c>
      <c r="L879" s="34" t="s">
        <v>1749</v>
      </c>
      <c r="M879" s="34">
        <v>0.48</v>
      </c>
      <c r="N879" s="34" t="s">
        <v>8</v>
      </c>
      <c r="O879" s="34" t="s">
        <v>28</v>
      </c>
      <c r="P879" s="34" t="s">
        <v>333</v>
      </c>
      <c r="Q879" s="34" t="s">
        <v>788</v>
      </c>
      <c r="R879" s="34">
        <v>53095</v>
      </c>
      <c r="S879" s="36">
        <v>42083</v>
      </c>
      <c r="T879" s="36">
        <v>42085</v>
      </c>
      <c r="U879" s="61">
        <v>65.63</v>
      </c>
      <c r="V879" s="34">
        <v>8</v>
      </c>
      <c r="W879" s="34">
        <v>98.16</v>
      </c>
      <c r="X879" s="34">
        <v>91435</v>
      </c>
      <c r="Y879" s="34" t="s">
        <v>3216</v>
      </c>
      <c r="Z879" s="34">
        <v>472.21056327420217</v>
      </c>
    </row>
    <row r="880" spans="1:26" customFormat="1" x14ac:dyDescent="0.2">
      <c r="A880" s="34">
        <v>691</v>
      </c>
      <c r="B880" s="34" t="s">
        <v>1750</v>
      </c>
      <c r="C880" s="34" t="s">
        <v>13</v>
      </c>
      <c r="D880" s="34">
        <v>0.09</v>
      </c>
      <c r="E880" s="34">
        <v>6.48</v>
      </c>
      <c r="F880" s="34">
        <v>6.35</v>
      </c>
      <c r="G880" s="34" t="s">
        <v>14</v>
      </c>
      <c r="H880" s="34" t="s">
        <v>47</v>
      </c>
      <c r="I880" s="34" t="s">
        <v>24</v>
      </c>
      <c r="J880" s="34" t="s">
        <v>64</v>
      </c>
      <c r="K880" s="34" t="s">
        <v>49</v>
      </c>
      <c r="L880" s="34" t="s">
        <v>1751</v>
      </c>
      <c r="M880" s="34">
        <v>0.37</v>
      </c>
      <c r="N880" s="34" t="s">
        <v>8</v>
      </c>
      <c r="O880" s="34" t="s">
        <v>35</v>
      </c>
      <c r="P880" s="34" t="s">
        <v>42</v>
      </c>
      <c r="Q880" s="34" t="s">
        <v>1752</v>
      </c>
      <c r="R880" s="34">
        <v>98408</v>
      </c>
      <c r="S880" s="36">
        <v>42084</v>
      </c>
      <c r="T880" s="36">
        <v>42085</v>
      </c>
      <c r="U880" s="61">
        <v>-88.6</v>
      </c>
      <c r="V880" s="34">
        <v>8</v>
      </c>
      <c r="W880" s="34">
        <v>49.81</v>
      </c>
      <c r="X880" s="34">
        <v>89915</v>
      </c>
      <c r="Y880" s="34" t="s">
        <v>3217</v>
      </c>
      <c r="Z880" s="34">
        <v>18.067551701210657</v>
      </c>
    </row>
    <row r="881" spans="1:26" customFormat="1" x14ac:dyDescent="0.2">
      <c r="A881" s="34">
        <v>1471</v>
      </c>
      <c r="B881" s="34" t="s">
        <v>1753</v>
      </c>
      <c r="C881" s="34" t="s">
        <v>13</v>
      </c>
      <c r="D881" s="34">
        <v>0.03</v>
      </c>
      <c r="E881" s="34">
        <v>420.98</v>
      </c>
      <c r="F881" s="34">
        <v>19.989999999999998</v>
      </c>
      <c r="G881" s="34" t="s">
        <v>14</v>
      </c>
      <c r="H881" s="34" t="s">
        <v>47</v>
      </c>
      <c r="I881" s="34" t="s">
        <v>24</v>
      </c>
      <c r="J881" s="34" t="s">
        <v>48</v>
      </c>
      <c r="K881" s="34" t="s">
        <v>49</v>
      </c>
      <c r="L881" s="34" t="s">
        <v>843</v>
      </c>
      <c r="M881" s="34">
        <v>0.35</v>
      </c>
      <c r="N881" s="34" t="s">
        <v>8</v>
      </c>
      <c r="O881" s="34" t="s">
        <v>87</v>
      </c>
      <c r="P881" s="34" t="s">
        <v>293</v>
      </c>
      <c r="Q881" s="34" t="s">
        <v>1114</v>
      </c>
      <c r="R881" s="34">
        <v>43081</v>
      </c>
      <c r="S881" s="36">
        <v>42084</v>
      </c>
      <c r="T881" s="36">
        <v>42085</v>
      </c>
      <c r="U881" s="61">
        <v>3043.0311000000002</v>
      </c>
      <c r="V881" s="34">
        <v>10</v>
      </c>
      <c r="W881" s="34">
        <v>4410.1899999999996</v>
      </c>
      <c r="X881" s="34">
        <v>87077</v>
      </c>
      <c r="Y881" s="34" t="s">
        <v>3218</v>
      </c>
      <c r="Z881" s="34">
        <v>4923.6669609428163</v>
      </c>
    </row>
    <row r="882" spans="1:26" customFormat="1" x14ac:dyDescent="0.2">
      <c r="A882" s="34">
        <v>2601</v>
      </c>
      <c r="B882" s="34" t="s">
        <v>1754</v>
      </c>
      <c r="C882" s="34" t="s">
        <v>23</v>
      </c>
      <c r="D882" s="34">
        <v>0.05</v>
      </c>
      <c r="E882" s="34">
        <v>5.74</v>
      </c>
      <c r="F882" s="34">
        <v>5.3</v>
      </c>
      <c r="G882" s="34" t="s">
        <v>14</v>
      </c>
      <c r="H882" s="34" t="s">
        <v>70</v>
      </c>
      <c r="I882" s="34" t="s">
        <v>24</v>
      </c>
      <c r="J882" s="34" t="s">
        <v>544</v>
      </c>
      <c r="K882" s="34" t="s">
        <v>18</v>
      </c>
      <c r="L882" s="34" t="s">
        <v>1755</v>
      </c>
      <c r="M882" s="34">
        <v>0.55000000000000004</v>
      </c>
      <c r="N882" s="34" t="s">
        <v>8</v>
      </c>
      <c r="O882" s="34" t="s">
        <v>87</v>
      </c>
      <c r="P882" s="34" t="s">
        <v>1332</v>
      </c>
      <c r="Q882" s="34" t="s">
        <v>1756</v>
      </c>
      <c r="R882" s="34">
        <v>3054</v>
      </c>
      <c r="S882" s="36">
        <v>42084</v>
      </c>
      <c r="T882" s="36">
        <v>42089</v>
      </c>
      <c r="U882" s="61">
        <v>-50.75</v>
      </c>
      <c r="V882" s="34">
        <v>7</v>
      </c>
      <c r="W882" s="34">
        <v>42.02</v>
      </c>
      <c r="X882" s="34">
        <v>87382</v>
      </c>
      <c r="Y882" s="34" t="s">
        <v>3218</v>
      </c>
      <c r="Z882" s="34">
        <v>253.35138349631379</v>
      </c>
    </row>
    <row r="883" spans="1:26" customFormat="1" x14ac:dyDescent="0.2">
      <c r="A883" s="34">
        <v>3275</v>
      </c>
      <c r="B883" s="34" t="s">
        <v>38</v>
      </c>
      <c r="C883" s="34" t="s">
        <v>23</v>
      </c>
      <c r="D883" s="34">
        <v>0.02</v>
      </c>
      <c r="E883" s="34">
        <v>13.48</v>
      </c>
      <c r="F883" s="34">
        <v>4.51</v>
      </c>
      <c r="G883" s="34" t="s">
        <v>14</v>
      </c>
      <c r="H883" s="34" t="s">
        <v>47</v>
      </c>
      <c r="I883" s="34" t="s">
        <v>24</v>
      </c>
      <c r="J883" s="34" t="s">
        <v>54</v>
      </c>
      <c r="K883" s="34" t="s">
        <v>49</v>
      </c>
      <c r="L883" s="34" t="s">
        <v>1757</v>
      </c>
      <c r="M883" s="34">
        <v>0.59</v>
      </c>
      <c r="N883" s="34" t="s">
        <v>8</v>
      </c>
      <c r="O883" s="34" t="s">
        <v>35</v>
      </c>
      <c r="P883" s="34" t="s">
        <v>42</v>
      </c>
      <c r="Q883" s="34" t="s">
        <v>43</v>
      </c>
      <c r="R883" s="34">
        <v>98273</v>
      </c>
      <c r="S883" s="36">
        <v>42084</v>
      </c>
      <c r="T883" s="36">
        <v>42086</v>
      </c>
      <c r="U883" s="61">
        <v>34.520000000000003</v>
      </c>
      <c r="V883" s="34">
        <v>9</v>
      </c>
      <c r="W883" s="34">
        <v>127.12</v>
      </c>
      <c r="X883" s="34">
        <v>86233</v>
      </c>
      <c r="Y883" s="34" t="s">
        <v>3217</v>
      </c>
      <c r="Z883" s="34">
        <v>426.59739221011557</v>
      </c>
    </row>
    <row r="884" spans="1:26" customFormat="1" x14ac:dyDescent="0.2">
      <c r="A884" s="34">
        <v>247</v>
      </c>
      <c r="B884" s="34" t="s">
        <v>1311</v>
      </c>
      <c r="C884" s="34" t="s">
        <v>92</v>
      </c>
      <c r="D884" s="34">
        <v>0.09</v>
      </c>
      <c r="E884" s="34">
        <v>2.88</v>
      </c>
      <c r="F884" s="34">
        <v>0.99</v>
      </c>
      <c r="G884" s="34" t="s">
        <v>14</v>
      </c>
      <c r="H884" s="34" t="s">
        <v>70</v>
      </c>
      <c r="I884" s="34" t="s">
        <v>24</v>
      </c>
      <c r="J884" s="34" t="s">
        <v>128</v>
      </c>
      <c r="K884" s="34" t="s">
        <v>49</v>
      </c>
      <c r="L884" s="34" t="s">
        <v>198</v>
      </c>
      <c r="M884" s="34">
        <v>0.36</v>
      </c>
      <c r="N884" s="34" t="s">
        <v>8</v>
      </c>
      <c r="O884" s="34" t="s">
        <v>9</v>
      </c>
      <c r="P884" s="34" t="s">
        <v>376</v>
      </c>
      <c r="Q884" s="34" t="s">
        <v>1312</v>
      </c>
      <c r="R884" s="34">
        <v>37804</v>
      </c>
      <c r="S884" s="36">
        <v>42084</v>
      </c>
      <c r="T884" s="36">
        <v>42086</v>
      </c>
      <c r="U884" s="61">
        <v>-145.08199999999999</v>
      </c>
      <c r="V884" s="34">
        <v>10</v>
      </c>
      <c r="W884" s="34">
        <v>28.73</v>
      </c>
      <c r="X884" s="34">
        <v>89140</v>
      </c>
      <c r="Y884" s="34" t="s">
        <v>3215</v>
      </c>
      <c r="Z884" s="34">
        <v>-222.6971668048684</v>
      </c>
    </row>
    <row r="885" spans="1:26" customFormat="1" x14ac:dyDescent="0.2">
      <c r="A885" s="34">
        <v>1185</v>
      </c>
      <c r="B885" s="34" t="s">
        <v>1758</v>
      </c>
      <c r="C885" s="34" t="s">
        <v>92</v>
      </c>
      <c r="D885" s="34">
        <v>0</v>
      </c>
      <c r="E885" s="34">
        <v>3174.835</v>
      </c>
      <c r="F885" s="34">
        <v>24.49</v>
      </c>
      <c r="G885" s="34" t="s">
        <v>14</v>
      </c>
      <c r="H885" s="34" t="s">
        <v>15</v>
      </c>
      <c r="I885" s="34" t="s">
        <v>16</v>
      </c>
      <c r="J885" s="34" t="s">
        <v>32</v>
      </c>
      <c r="K885" s="34" t="s">
        <v>40</v>
      </c>
      <c r="L885" s="34" t="s">
        <v>290</v>
      </c>
      <c r="M885" s="34">
        <v>0.39</v>
      </c>
      <c r="N885" s="34" t="s">
        <v>8</v>
      </c>
      <c r="O885" s="34" t="s">
        <v>9</v>
      </c>
      <c r="P885" s="34" t="s">
        <v>140</v>
      </c>
      <c r="Q885" s="34" t="s">
        <v>334</v>
      </c>
      <c r="R885" s="34">
        <v>35756</v>
      </c>
      <c r="S885" s="36">
        <v>42084</v>
      </c>
      <c r="T885" s="36">
        <v>42085</v>
      </c>
      <c r="U885" s="61">
        <v>4.1100000000000003</v>
      </c>
      <c r="V885" s="34">
        <v>3</v>
      </c>
      <c r="W885" s="34">
        <v>20552.55</v>
      </c>
      <c r="X885" s="34">
        <v>85938</v>
      </c>
      <c r="Y885" s="34" t="s">
        <v>3215</v>
      </c>
      <c r="Z885" s="34">
        <v>21878.448370430986</v>
      </c>
    </row>
    <row r="886" spans="1:26" customFormat="1" x14ac:dyDescent="0.2">
      <c r="A886" s="34">
        <v>3258</v>
      </c>
      <c r="B886" s="34" t="s">
        <v>1759</v>
      </c>
      <c r="C886" s="34" t="s">
        <v>46</v>
      </c>
      <c r="D886" s="34">
        <v>0.02</v>
      </c>
      <c r="E886" s="34">
        <v>55.94</v>
      </c>
      <c r="F886" s="34">
        <v>6.55</v>
      </c>
      <c r="G886" s="34" t="s">
        <v>14</v>
      </c>
      <c r="H886" s="34" t="s">
        <v>15</v>
      </c>
      <c r="I886" s="34" t="s">
        <v>16</v>
      </c>
      <c r="J886" s="34" t="s">
        <v>17</v>
      </c>
      <c r="K886" s="34" t="s">
        <v>49</v>
      </c>
      <c r="L886" s="34" t="s">
        <v>1760</v>
      </c>
      <c r="M886" s="34">
        <v>0.68</v>
      </c>
      <c r="N886" s="34" t="s">
        <v>8</v>
      </c>
      <c r="O886" s="34" t="s">
        <v>35</v>
      </c>
      <c r="P886" s="34" t="s">
        <v>42</v>
      </c>
      <c r="Q886" s="34" t="s">
        <v>1761</v>
      </c>
      <c r="R886" s="34">
        <v>98037</v>
      </c>
      <c r="S886" s="36">
        <v>42084</v>
      </c>
      <c r="T886" s="36">
        <v>42086</v>
      </c>
      <c r="U886" s="61">
        <v>401.85</v>
      </c>
      <c r="V886" s="34">
        <v>11</v>
      </c>
      <c r="W886" s="34">
        <v>646.88</v>
      </c>
      <c r="X886" s="34">
        <v>88824</v>
      </c>
      <c r="Y886" s="34" t="s">
        <v>3217</v>
      </c>
      <c r="Z886" s="34">
        <v>1128.8642383611514</v>
      </c>
    </row>
    <row r="887" spans="1:26" customFormat="1" x14ac:dyDescent="0.2">
      <c r="A887" s="34">
        <v>87</v>
      </c>
      <c r="B887" s="34" t="s">
        <v>1762</v>
      </c>
      <c r="C887" s="34" t="s">
        <v>13</v>
      </c>
      <c r="D887" s="34">
        <v>0.09</v>
      </c>
      <c r="E887" s="34">
        <v>4.91</v>
      </c>
      <c r="F887" s="34">
        <v>0.5</v>
      </c>
      <c r="G887" s="34" t="s">
        <v>14</v>
      </c>
      <c r="H887" s="34" t="s">
        <v>70</v>
      </c>
      <c r="I887" s="34" t="s">
        <v>24</v>
      </c>
      <c r="J887" s="34" t="s">
        <v>128</v>
      </c>
      <c r="K887" s="34" t="s">
        <v>49</v>
      </c>
      <c r="L887" s="34" t="s">
        <v>949</v>
      </c>
      <c r="M887" s="34">
        <v>0.36</v>
      </c>
      <c r="N887" s="34" t="s">
        <v>8</v>
      </c>
      <c r="O887" s="34" t="s">
        <v>35</v>
      </c>
      <c r="P887" s="34" t="s">
        <v>66</v>
      </c>
      <c r="Q887" s="34" t="s">
        <v>1763</v>
      </c>
      <c r="R887" s="34">
        <v>95687</v>
      </c>
      <c r="S887" s="36">
        <v>42085</v>
      </c>
      <c r="T887" s="36">
        <v>42086</v>
      </c>
      <c r="U887" s="61">
        <v>28.855799999999999</v>
      </c>
      <c r="V887" s="34">
        <v>9</v>
      </c>
      <c r="W887" s="34">
        <v>41.82</v>
      </c>
      <c r="X887" s="34">
        <v>90597</v>
      </c>
      <c r="Y887" s="34" t="s">
        <v>3217</v>
      </c>
      <c r="Z887" s="34">
        <v>-67.014897954353501</v>
      </c>
    </row>
    <row r="888" spans="1:26" customFormat="1" x14ac:dyDescent="0.2">
      <c r="A888" s="34">
        <v>87</v>
      </c>
      <c r="B888" s="34" t="s">
        <v>1762</v>
      </c>
      <c r="C888" s="34" t="s">
        <v>13</v>
      </c>
      <c r="D888" s="34">
        <v>0.01</v>
      </c>
      <c r="E888" s="34">
        <v>296.18</v>
      </c>
      <c r="F888" s="34">
        <v>54.12</v>
      </c>
      <c r="G888" s="34" t="s">
        <v>2</v>
      </c>
      <c r="H888" s="34" t="s">
        <v>70</v>
      </c>
      <c r="I888" s="34" t="s">
        <v>4</v>
      </c>
      <c r="J888" s="34" t="s">
        <v>5</v>
      </c>
      <c r="K888" s="34" t="s">
        <v>6</v>
      </c>
      <c r="L888" s="34" t="s">
        <v>1055</v>
      </c>
      <c r="M888" s="34">
        <v>0.76</v>
      </c>
      <c r="N888" s="34" t="s">
        <v>8</v>
      </c>
      <c r="O888" s="34" t="s">
        <v>35</v>
      </c>
      <c r="P888" s="34" t="s">
        <v>66</v>
      </c>
      <c r="Q888" s="34" t="s">
        <v>1763</v>
      </c>
      <c r="R888" s="34">
        <v>95687</v>
      </c>
      <c r="S888" s="36">
        <v>42085</v>
      </c>
      <c r="T888" s="36">
        <v>42088</v>
      </c>
      <c r="U888" s="61">
        <v>173.48</v>
      </c>
      <c r="V888" s="34">
        <v>9</v>
      </c>
      <c r="W888" s="34">
        <v>2875.72</v>
      </c>
      <c r="X888" s="34">
        <v>90597</v>
      </c>
      <c r="Y888" s="34" t="s">
        <v>3217</v>
      </c>
      <c r="Z888" s="34">
        <v>3057.4787885694423</v>
      </c>
    </row>
    <row r="889" spans="1:26" customFormat="1" x14ac:dyDescent="0.2">
      <c r="A889" s="34">
        <v>2014</v>
      </c>
      <c r="B889" s="34" t="s">
        <v>1764</v>
      </c>
      <c r="C889" s="34" t="s">
        <v>13</v>
      </c>
      <c r="D889" s="34">
        <v>7.0000000000000007E-2</v>
      </c>
      <c r="E889" s="34">
        <v>39.479999999999997</v>
      </c>
      <c r="F889" s="34">
        <v>1.99</v>
      </c>
      <c r="G889" s="34" t="s">
        <v>14</v>
      </c>
      <c r="H889" s="34" t="s">
        <v>47</v>
      </c>
      <c r="I889" s="34" t="s">
        <v>16</v>
      </c>
      <c r="J889" s="34" t="s">
        <v>17</v>
      </c>
      <c r="K889" s="34" t="s">
        <v>18</v>
      </c>
      <c r="L889" s="34" t="s">
        <v>1233</v>
      </c>
      <c r="M889" s="34">
        <v>0.54</v>
      </c>
      <c r="N889" s="34" t="s">
        <v>8</v>
      </c>
      <c r="O889" s="34" t="s">
        <v>28</v>
      </c>
      <c r="P889" s="34" t="s">
        <v>189</v>
      </c>
      <c r="Q889" s="34" t="s">
        <v>1765</v>
      </c>
      <c r="R889" s="34">
        <v>51503</v>
      </c>
      <c r="S889" s="36">
        <v>42085</v>
      </c>
      <c r="T889" s="36">
        <v>42087</v>
      </c>
      <c r="U889" s="61">
        <v>88.72</v>
      </c>
      <c r="V889" s="34">
        <v>4</v>
      </c>
      <c r="W889" s="34">
        <v>151.27000000000001</v>
      </c>
      <c r="X889" s="34">
        <v>88367</v>
      </c>
      <c r="Y889" s="34" t="s">
        <v>3216</v>
      </c>
      <c r="Z889" s="34">
        <v>337.05307807344775</v>
      </c>
    </row>
    <row r="890" spans="1:26" customFormat="1" x14ac:dyDescent="0.2">
      <c r="A890" s="34">
        <v>2014</v>
      </c>
      <c r="B890" s="34" t="s">
        <v>1764</v>
      </c>
      <c r="C890" s="34" t="s">
        <v>13</v>
      </c>
      <c r="D890" s="34">
        <v>0</v>
      </c>
      <c r="E890" s="34">
        <v>4.91</v>
      </c>
      <c r="F890" s="34">
        <v>0.5</v>
      </c>
      <c r="G890" s="34" t="s">
        <v>14</v>
      </c>
      <c r="H890" s="34" t="s">
        <v>47</v>
      </c>
      <c r="I890" s="34" t="s">
        <v>24</v>
      </c>
      <c r="J890" s="34" t="s">
        <v>128</v>
      </c>
      <c r="K890" s="34" t="s">
        <v>49</v>
      </c>
      <c r="L890" s="34" t="s">
        <v>949</v>
      </c>
      <c r="M890" s="34">
        <v>0.36</v>
      </c>
      <c r="N890" s="34" t="s">
        <v>8</v>
      </c>
      <c r="O890" s="34" t="s">
        <v>28</v>
      </c>
      <c r="P890" s="34" t="s">
        <v>189</v>
      </c>
      <c r="Q890" s="34" t="s">
        <v>1765</v>
      </c>
      <c r="R890" s="34">
        <v>51503</v>
      </c>
      <c r="S890" s="36">
        <v>42085</v>
      </c>
      <c r="T890" s="36">
        <v>42087</v>
      </c>
      <c r="U890" s="61">
        <v>7.2519</v>
      </c>
      <c r="V890" s="34">
        <v>2</v>
      </c>
      <c r="W890" s="34">
        <v>10.51</v>
      </c>
      <c r="X890" s="34">
        <v>88367</v>
      </c>
      <c r="Y890" s="34" t="s">
        <v>3216</v>
      </c>
      <c r="Z890" s="34">
        <v>0.77677148132643126</v>
      </c>
    </row>
    <row r="891" spans="1:26" customFormat="1" x14ac:dyDescent="0.2">
      <c r="A891" s="34">
        <v>949</v>
      </c>
      <c r="B891" s="34" t="s">
        <v>75</v>
      </c>
      <c r="C891" s="34" t="s">
        <v>23</v>
      </c>
      <c r="D891" s="34">
        <v>0.02</v>
      </c>
      <c r="E891" s="34">
        <v>48.04</v>
      </c>
      <c r="F891" s="34">
        <v>5.09</v>
      </c>
      <c r="G891" s="34" t="s">
        <v>14</v>
      </c>
      <c r="H891" s="34" t="s">
        <v>15</v>
      </c>
      <c r="I891" s="34" t="s">
        <v>24</v>
      </c>
      <c r="J891" s="34" t="s">
        <v>64</v>
      </c>
      <c r="K891" s="34" t="s">
        <v>49</v>
      </c>
      <c r="L891" s="34" t="s">
        <v>438</v>
      </c>
      <c r="M891" s="34">
        <v>0.37</v>
      </c>
      <c r="N891" s="34" t="s">
        <v>8</v>
      </c>
      <c r="O891" s="34" t="s">
        <v>35</v>
      </c>
      <c r="P891" s="34" t="s">
        <v>66</v>
      </c>
      <c r="Q891" s="34" t="s">
        <v>76</v>
      </c>
      <c r="R891" s="34">
        <v>90049</v>
      </c>
      <c r="S891" s="36">
        <v>42085</v>
      </c>
      <c r="T891" s="36">
        <v>42089</v>
      </c>
      <c r="U891" s="61">
        <v>373.67</v>
      </c>
      <c r="V891" s="34">
        <v>18</v>
      </c>
      <c r="W891" s="34">
        <v>881.32</v>
      </c>
      <c r="X891" s="34">
        <v>8257</v>
      </c>
      <c r="Y891" s="34" t="s">
        <v>3217</v>
      </c>
      <c r="Z891" s="34">
        <v>655.97377703213169</v>
      </c>
    </row>
    <row r="892" spans="1:26" customFormat="1" x14ac:dyDescent="0.2">
      <c r="A892" s="34">
        <v>950</v>
      </c>
      <c r="B892" s="34" t="s">
        <v>58</v>
      </c>
      <c r="C892" s="34" t="s">
        <v>23</v>
      </c>
      <c r="D892" s="34">
        <v>0.05</v>
      </c>
      <c r="E892" s="34">
        <v>1500.97</v>
      </c>
      <c r="F892" s="34">
        <v>29.7</v>
      </c>
      <c r="G892" s="34" t="s">
        <v>2</v>
      </c>
      <c r="H892" s="34" t="s">
        <v>15</v>
      </c>
      <c r="I892" s="34" t="s">
        <v>16</v>
      </c>
      <c r="J892" s="34" t="s">
        <v>32</v>
      </c>
      <c r="K892" s="34" t="s">
        <v>33</v>
      </c>
      <c r="L892" s="34" t="s">
        <v>1766</v>
      </c>
      <c r="M892" s="34">
        <v>0.56999999999999995</v>
      </c>
      <c r="N892" s="34" t="s">
        <v>8</v>
      </c>
      <c r="O892" s="34" t="s">
        <v>28</v>
      </c>
      <c r="P892" s="34" t="s">
        <v>60</v>
      </c>
      <c r="Q892" s="34" t="s">
        <v>61</v>
      </c>
      <c r="R892" s="34">
        <v>55372</v>
      </c>
      <c r="S892" s="36">
        <v>42085</v>
      </c>
      <c r="T892" s="36">
        <v>42085</v>
      </c>
      <c r="U892" s="61">
        <v>-2561.3235</v>
      </c>
      <c r="V892" s="34">
        <v>1</v>
      </c>
      <c r="W892" s="34">
        <v>1497.22</v>
      </c>
      <c r="X892" s="34">
        <v>89084</v>
      </c>
      <c r="Y892" s="34" t="s">
        <v>3216</v>
      </c>
      <c r="Z892" s="34">
        <v>3225.7980364202863</v>
      </c>
    </row>
    <row r="893" spans="1:26" customFormat="1" x14ac:dyDescent="0.2">
      <c r="A893" s="34">
        <v>950</v>
      </c>
      <c r="B893" s="34" t="s">
        <v>58</v>
      </c>
      <c r="C893" s="34" t="s">
        <v>23</v>
      </c>
      <c r="D893" s="34">
        <v>0.02</v>
      </c>
      <c r="E893" s="34">
        <v>48.04</v>
      </c>
      <c r="F893" s="34">
        <v>5.09</v>
      </c>
      <c r="G893" s="34" t="s">
        <v>14</v>
      </c>
      <c r="H893" s="34" t="s">
        <v>15</v>
      </c>
      <c r="I893" s="34" t="s">
        <v>24</v>
      </c>
      <c r="J893" s="34" t="s">
        <v>64</v>
      </c>
      <c r="K893" s="34" t="s">
        <v>49</v>
      </c>
      <c r="L893" s="34" t="s">
        <v>438</v>
      </c>
      <c r="M893" s="34">
        <v>0.37</v>
      </c>
      <c r="N893" s="34" t="s">
        <v>8</v>
      </c>
      <c r="O893" s="34" t="s">
        <v>28</v>
      </c>
      <c r="P893" s="34" t="s">
        <v>60</v>
      </c>
      <c r="Q893" s="34" t="s">
        <v>61</v>
      </c>
      <c r="R893" s="34">
        <v>55372</v>
      </c>
      <c r="S893" s="36">
        <v>42085</v>
      </c>
      <c r="T893" s="36">
        <v>42089</v>
      </c>
      <c r="U893" s="61">
        <v>168.91890000000001</v>
      </c>
      <c r="V893" s="34">
        <v>5</v>
      </c>
      <c r="W893" s="34">
        <v>244.81</v>
      </c>
      <c r="X893" s="34">
        <v>89084</v>
      </c>
      <c r="Y893" s="34" t="s">
        <v>3216</v>
      </c>
      <c r="Z893" s="34">
        <v>446.30338394604809</v>
      </c>
    </row>
    <row r="894" spans="1:26" customFormat="1" x14ac:dyDescent="0.2">
      <c r="A894" s="34">
        <v>950</v>
      </c>
      <c r="B894" s="34" t="s">
        <v>58</v>
      </c>
      <c r="C894" s="34" t="s">
        <v>23</v>
      </c>
      <c r="D894" s="34">
        <v>0.03</v>
      </c>
      <c r="E894" s="34">
        <v>4.28</v>
      </c>
      <c r="F894" s="34">
        <v>1.6</v>
      </c>
      <c r="G894" s="34" t="s">
        <v>14</v>
      </c>
      <c r="H894" s="34" t="s">
        <v>15</v>
      </c>
      <c r="I894" s="34" t="s">
        <v>24</v>
      </c>
      <c r="J894" s="34" t="s">
        <v>25</v>
      </c>
      <c r="K894" s="34" t="s">
        <v>26</v>
      </c>
      <c r="L894" s="34" t="s">
        <v>1767</v>
      </c>
      <c r="M894" s="34">
        <v>0.57999999999999996</v>
      </c>
      <c r="N894" s="34" t="s">
        <v>8</v>
      </c>
      <c r="O894" s="34" t="s">
        <v>28</v>
      </c>
      <c r="P894" s="34" t="s">
        <v>60</v>
      </c>
      <c r="Q894" s="34" t="s">
        <v>61</v>
      </c>
      <c r="R894" s="34">
        <v>55372</v>
      </c>
      <c r="S894" s="36">
        <v>42085</v>
      </c>
      <c r="T894" s="36">
        <v>42092</v>
      </c>
      <c r="U894" s="61">
        <v>-6.2</v>
      </c>
      <c r="V894" s="34">
        <v>1</v>
      </c>
      <c r="W894" s="34">
        <v>4.55</v>
      </c>
      <c r="X894" s="34">
        <v>89084</v>
      </c>
      <c r="Y894" s="34" t="s">
        <v>3216</v>
      </c>
      <c r="Z894" s="34">
        <v>201.34826973332375</v>
      </c>
    </row>
    <row r="895" spans="1:26" customFormat="1" x14ac:dyDescent="0.2">
      <c r="A895" s="34">
        <v>1938</v>
      </c>
      <c r="B895" s="34" t="s">
        <v>1768</v>
      </c>
      <c r="C895" s="34" t="s">
        <v>92</v>
      </c>
      <c r="D895" s="34">
        <v>0.1</v>
      </c>
      <c r="E895" s="34">
        <v>152.47999999999999</v>
      </c>
      <c r="F895" s="34">
        <v>4</v>
      </c>
      <c r="G895" s="34" t="s">
        <v>63</v>
      </c>
      <c r="H895" s="34" t="s">
        <v>70</v>
      </c>
      <c r="I895" s="34" t="s">
        <v>16</v>
      </c>
      <c r="J895" s="34" t="s">
        <v>17</v>
      </c>
      <c r="K895" s="34" t="s">
        <v>49</v>
      </c>
      <c r="L895" s="34" t="s">
        <v>1769</v>
      </c>
      <c r="M895" s="34">
        <v>0.79</v>
      </c>
      <c r="N895" s="34" t="s">
        <v>8</v>
      </c>
      <c r="O895" s="34" t="s">
        <v>28</v>
      </c>
      <c r="P895" s="34" t="s">
        <v>513</v>
      </c>
      <c r="Q895" s="34" t="s">
        <v>1770</v>
      </c>
      <c r="R895" s="34">
        <v>66801</v>
      </c>
      <c r="S895" s="36">
        <v>42085</v>
      </c>
      <c r="T895" s="36">
        <v>42086</v>
      </c>
      <c r="U895" s="61">
        <v>-521.09</v>
      </c>
      <c r="V895" s="34">
        <v>4</v>
      </c>
      <c r="W895" s="34">
        <v>558.16999999999996</v>
      </c>
      <c r="X895" s="34">
        <v>88870</v>
      </c>
      <c r="Y895" s="34" t="s">
        <v>3216</v>
      </c>
      <c r="Z895" s="34">
        <v>212.76325439112443</v>
      </c>
    </row>
    <row r="896" spans="1:26" customFormat="1" x14ac:dyDescent="0.2">
      <c r="A896" s="34">
        <v>1940</v>
      </c>
      <c r="B896" s="34" t="s">
        <v>1771</v>
      </c>
      <c r="C896" s="34" t="s">
        <v>92</v>
      </c>
      <c r="D896" s="34">
        <v>0.08</v>
      </c>
      <c r="E896" s="34">
        <v>6.84</v>
      </c>
      <c r="F896" s="34">
        <v>8.3699999999999992</v>
      </c>
      <c r="G896" s="34" t="s">
        <v>14</v>
      </c>
      <c r="H896" s="34" t="s">
        <v>70</v>
      </c>
      <c r="I896" s="34" t="s">
        <v>24</v>
      </c>
      <c r="J896" s="34" t="s">
        <v>544</v>
      </c>
      <c r="K896" s="34" t="s">
        <v>18</v>
      </c>
      <c r="L896" s="34" t="s">
        <v>712</v>
      </c>
      <c r="M896" s="34">
        <v>0.57999999999999996</v>
      </c>
      <c r="N896" s="34" t="s">
        <v>8</v>
      </c>
      <c r="O896" s="34" t="s">
        <v>35</v>
      </c>
      <c r="P896" s="34" t="s">
        <v>122</v>
      </c>
      <c r="Q896" s="34" t="s">
        <v>123</v>
      </c>
      <c r="R896" s="34">
        <v>84020</v>
      </c>
      <c r="S896" s="36">
        <v>42085</v>
      </c>
      <c r="T896" s="36">
        <v>42087</v>
      </c>
      <c r="U896" s="61">
        <v>-29.49</v>
      </c>
      <c r="V896" s="34">
        <v>1</v>
      </c>
      <c r="W896" s="34">
        <v>8.39</v>
      </c>
      <c r="X896" s="34">
        <v>88870</v>
      </c>
      <c r="Y896" s="34" t="s">
        <v>3217</v>
      </c>
      <c r="Z896" s="34">
        <v>301.52659576105714</v>
      </c>
    </row>
    <row r="897" spans="1:26" customFormat="1" x14ac:dyDescent="0.2">
      <c r="A897" s="34">
        <v>959</v>
      </c>
      <c r="B897" s="34" t="s">
        <v>1772</v>
      </c>
      <c r="C897" s="34" t="s">
        <v>46</v>
      </c>
      <c r="D897" s="34">
        <v>0.01</v>
      </c>
      <c r="E897" s="34">
        <v>145.44999999999999</v>
      </c>
      <c r="F897" s="34">
        <v>17.850000000000001</v>
      </c>
      <c r="G897" s="34" t="s">
        <v>2</v>
      </c>
      <c r="H897" s="34" t="s">
        <v>70</v>
      </c>
      <c r="I897" s="34" t="s">
        <v>16</v>
      </c>
      <c r="J897" s="34" t="s">
        <v>32</v>
      </c>
      <c r="K897" s="34" t="s">
        <v>33</v>
      </c>
      <c r="L897" s="34" t="s">
        <v>186</v>
      </c>
      <c r="M897" s="34">
        <v>0.56000000000000005</v>
      </c>
      <c r="N897" s="34" t="s">
        <v>8</v>
      </c>
      <c r="O897" s="34" t="s">
        <v>28</v>
      </c>
      <c r="P897" s="34" t="s">
        <v>163</v>
      </c>
      <c r="Q897" s="34" t="s">
        <v>173</v>
      </c>
      <c r="R897" s="34">
        <v>76028</v>
      </c>
      <c r="S897" s="36">
        <v>42085</v>
      </c>
      <c r="T897" s="36">
        <v>42086</v>
      </c>
      <c r="U897" s="61">
        <v>837.6807</v>
      </c>
      <c r="V897" s="34">
        <v>8</v>
      </c>
      <c r="W897" s="34">
        <v>1214.03</v>
      </c>
      <c r="X897" s="34">
        <v>91581</v>
      </c>
      <c r="Y897" s="34" t="s">
        <v>3216</v>
      </c>
      <c r="Z897" s="34">
        <v>2300.1756864499202</v>
      </c>
    </row>
    <row r="898" spans="1:26" customFormat="1" x14ac:dyDescent="0.2">
      <c r="A898" s="34">
        <v>1553</v>
      </c>
      <c r="B898" s="34" t="s">
        <v>1773</v>
      </c>
      <c r="C898" s="34" t="s">
        <v>46</v>
      </c>
      <c r="D898" s="34">
        <v>0.03</v>
      </c>
      <c r="E898" s="34">
        <v>12.28</v>
      </c>
      <c r="F898" s="34">
        <v>6.35</v>
      </c>
      <c r="G898" s="34" t="s">
        <v>14</v>
      </c>
      <c r="H898" s="34" t="s">
        <v>3</v>
      </c>
      <c r="I898" s="34" t="s">
        <v>24</v>
      </c>
      <c r="J898" s="34" t="s">
        <v>64</v>
      </c>
      <c r="K898" s="34" t="s">
        <v>49</v>
      </c>
      <c r="L898" s="34" t="s">
        <v>1709</v>
      </c>
      <c r="M898" s="34">
        <v>0.38</v>
      </c>
      <c r="N898" s="34" t="s">
        <v>8</v>
      </c>
      <c r="O898" s="34" t="s">
        <v>9</v>
      </c>
      <c r="P898" s="34" t="s">
        <v>10</v>
      </c>
      <c r="Q898" s="34" t="s">
        <v>1003</v>
      </c>
      <c r="R898" s="34">
        <v>38701</v>
      </c>
      <c r="S898" s="36">
        <v>42085</v>
      </c>
      <c r="T898" s="36">
        <v>42087</v>
      </c>
      <c r="U898" s="61">
        <v>68.676000000000002</v>
      </c>
      <c r="V898" s="34">
        <v>7</v>
      </c>
      <c r="W898" s="34">
        <v>87.53</v>
      </c>
      <c r="X898" s="34">
        <v>87484</v>
      </c>
      <c r="Y898" s="34" t="s">
        <v>3215</v>
      </c>
      <c r="Z898" s="34">
        <v>409.29877282040417</v>
      </c>
    </row>
    <row r="899" spans="1:26" customFormat="1" x14ac:dyDescent="0.2">
      <c r="A899" s="34">
        <v>2561</v>
      </c>
      <c r="B899" s="34" t="s">
        <v>1774</v>
      </c>
      <c r="C899" s="34" t="s">
        <v>46</v>
      </c>
      <c r="D899" s="34">
        <v>0.03</v>
      </c>
      <c r="E899" s="34">
        <v>160.97999999999999</v>
      </c>
      <c r="F899" s="34">
        <v>30</v>
      </c>
      <c r="G899" s="34" t="s">
        <v>2</v>
      </c>
      <c r="H899" s="34" t="s">
        <v>15</v>
      </c>
      <c r="I899" s="34" t="s">
        <v>4</v>
      </c>
      <c r="J899" s="34" t="s">
        <v>85</v>
      </c>
      <c r="K899" s="34" t="s">
        <v>33</v>
      </c>
      <c r="L899" s="34" t="s">
        <v>868</v>
      </c>
      <c r="M899" s="34">
        <v>0.62</v>
      </c>
      <c r="N899" s="34" t="s">
        <v>8</v>
      </c>
      <c r="O899" s="34" t="s">
        <v>87</v>
      </c>
      <c r="P899" s="34" t="s">
        <v>88</v>
      </c>
      <c r="Q899" s="34" t="s">
        <v>1775</v>
      </c>
      <c r="R899" s="34">
        <v>10562</v>
      </c>
      <c r="S899" s="36">
        <v>42085</v>
      </c>
      <c r="T899" s="36">
        <v>42088</v>
      </c>
      <c r="U899" s="61">
        <v>1261.4718</v>
      </c>
      <c r="V899" s="34">
        <v>11</v>
      </c>
      <c r="W899" s="34">
        <v>1828.22</v>
      </c>
      <c r="X899" s="34">
        <v>86465</v>
      </c>
      <c r="Y899" s="34" t="s">
        <v>3218</v>
      </c>
      <c r="Z899" s="34">
        <v>3126.3434466404547</v>
      </c>
    </row>
    <row r="900" spans="1:26" customFormat="1" x14ac:dyDescent="0.2">
      <c r="A900" s="34">
        <v>1976</v>
      </c>
      <c r="B900" s="34" t="s">
        <v>353</v>
      </c>
      <c r="C900" s="34" t="s">
        <v>1</v>
      </c>
      <c r="D900" s="34">
        <v>0.06</v>
      </c>
      <c r="E900" s="34">
        <v>40.99</v>
      </c>
      <c r="F900" s="34">
        <v>17.48</v>
      </c>
      <c r="G900" s="34" t="s">
        <v>14</v>
      </c>
      <c r="H900" s="34" t="s">
        <v>15</v>
      </c>
      <c r="I900" s="34" t="s">
        <v>24</v>
      </c>
      <c r="J900" s="34" t="s">
        <v>64</v>
      </c>
      <c r="K900" s="34" t="s">
        <v>49</v>
      </c>
      <c r="L900" s="34" t="s">
        <v>1374</v>
      </c>
      <c r="M900" s="34">
        <v>0.36</v>
      </c>
      <c r="N900" s="34" t="s">
        <v>8</v>
      </c>
      <c r="O900" s="34" t="s">
        <v>28</v>
      </c>
      <c r="P900" s="34" t="s">
        <v>265</v>
      </c>
      <c r="Q900" s="34" t="s">
        <v>355</v>
      </c>
      <c r="R900" s="34">
        <v>48823</v>
      </c>
      <c r="S900" s="36">
        <v>42086</v>
      </c>
      <c r="T900" s="36">
        <v>42088</v>
      </c>
      <c r="U900" s="61">
        <v>214.23</v>
      </c>
      <c r="V900" s="34">
        <v>14</v>
      </c>
      <c r="W900" s="34">
        <v>585.08000000000004</v>
      </c>
      <c r="X900" s="34">
        <v>89041</v>
      </c>
      <c r="Y900" s="34" t="s">
        <v>3216</v>
      </c>
      <c r="Z900" s="34">
        <v>988.56321683076567</v>
      </c>
    </row>
    <row r="901" spans="1:26" customFormat="1" x14ac:dyDescent="0.2">
      <c r="A901" s="34">
        <v>2618</v>
      </c>
      <c r="B901" s="34" t="s">
        <v>583</v>
      </c>
      <c r="C901" s="34" t="s">
        <v>1</v>
      </c>
      <c r="D901" s="34">
        <v>0.1</v>
      </c>
      <c r="E901" s="34">
        <v>20.27</v>
      </c>
      <c r="F901" s="34">
        <v>3.99</v>
      </c>
      <c r="G901" s="34" t="s">
        <v>14</v>
      </c>
      <c r="H901" s="34" t="s">
        <v>70</v>
      </c>
      <c r="I901" s="34" t="s">
        <v>24</v>
      </c>
      <c r="J901" s="34" t="s">
        <v>71</v>
      </c>
      <c r="K901" s="34" t="s">
        <v>49</v>
      </c>
      <c r="L901" s="34" t="s">
        <v>1776</v>
      </c>
      <c r="M901" s="34">
        <v>0.56999999999999995</v>
      </c>
      <c r="N901" s="34" t="s">
        <v>8</v>
      </c>
      <c r="O901" s="34" t="s">
        <v>87</v>
      </c>
      <c r="P901" s="34" t="s">
        <v>88</v>
      </c>
      <c r="Q901" s="34" t="s">
        <v>89</v>
      </c>
      <c r="R901" s="34">
        <v>10004</v>
      </c>
      <c r="S901" s="36">
        <v>42086</v>
      </c>
      <c r="T901" s="36">
        <v>42087</v>
      </c>
      <c r="U901" s="61">
        <v>84.05</v>
      </c>
      <c r="V901" s="34">
        <v>53</v>
      </c>
      <c r="W901" s="34">
        <v>1051.52</v>
      </c>
      <c r="X901" s="34">
        <v>53153</v>
      </c>
      <c r="Y901" s="34" t="s">
        <v>3218</v>
      </c>
      <c r="Z901" s="34">
        <v>594.53218051884551</v>
      </c>
    </row>
    <row r="902" spans="1:26" customFormat="1" x14ac:dyDescent="0.2">
      <c r="A902" s="34">
        <v>2620</v>
      </c>
      <c r="B902" s="34" t="s">
        <v>1777</v>
      </c>
      <c r="C902" s="34" t="s">
        <v>1</v>
      </c>
      <c r="D902" s="34">
        <v>0.1</v>
      </c>
      <c r="E902" s="34">
        <v>20.27</v>
      </c>
      <c r="F902" s="34">
        <v>3.99</v>
      </c>
      <c r="G902" s="34" t="s">
        <v>14</v>
      </c>
      <c r="H902" s="34" t="s">
        <v>70</v>
      </c>
      <c r="I902" s="34" t="s">
        <v>24</v>
      </c>
      <c r="J902" s="34" t="s">
        <v>71</v>
      </c>
      <c r="K902" s="34" t="s">
        <v>49</v>
      </c>
      <c r="L902" s="34" t="s">
        <v>1776</v>
      </c>
      <c r="M902" s="34">
        <v>0.56999999999999995</v>
      </c>
      <c r="N902" s="34" t="s">
        <v>8</v>
      </c>
      <c r="O902" s="34" t="s">
        <v>9</v>
      </c>
      <c r="P902" s="34" t="s">
        <v>376</v>
      </c>
      <c r="Q902" s="34" t="s">
        <v>1778</v>
      </c>
      <c r="R902" s="34">
        <v>38134</v>
      </c>
      <c r="S902" s="36">
        <v>42086</v>
      </c>
      <c r="T902" s="36">
        <v>42087</v>
      </c>
      <c r="U902" s="61">
        <v>381.61799999999999</v>
      </c>
      <c r="V902" s="34">
        <v>13</v>
      </c>
      <c r="W902" s="34">
        <v>257.92</v>
      </c>
      <c r="X902" s="34">
        <v>88017</v>
      </c>
      <c r="Y902" s="34" t="s">
        <v>3215</v>
      </c>
      <c r="Z902" s="34">
        <v>899.24946667672077</v>
      </c>
    </row>
    <row r="903" spans="1:26" customFormat="1" x14ac:dyDescent="0.2">
      <c r="A903" s="34">
        <v>2618</v>
      </c>
      <c r="B903" s="34" t="s">
        <v>583</v>
      </c>
      <c r="C903" s="34" t="s">
        <v>13</v>
      </c>
      <c r="D903" s="34">
        <v>0.05</v>
      </c>
      <c r="E903" s="34">
        <v>4.84</v>
      </c>
      <c r="F903" s="34">
        <v>0.71</v>
      </c>
      <c r="G903" s="34" t="s">
        <v>63</v>
      </c>
      <c r="H903" s="34" t="s">
        <v>70</v>
      </c>
      <c r="I903" s="34" t="s">
        <v>24</v>
      </c>
      <c r="J903" s="34" t="s">
        <v>25</v>
      </c>
      <c r="K903" s="34" t="s">
        <v>26</v>
      </c>
      <c r="L903" s="34" t="s">
        <v>27</v>
      </c>
      <c r="M903" s="34">
        <v>0.52</v>
      </c>
      <c r="N903" s="34" t="s">
        <v>8</v>
      </c>
      <c r="O903" s="34" t="s">
        <v>87</v>
      </c>
      <c r="P903" s="34" t="s">
        <v>88</v>
      </c>
      <c r="Q903" s="34" t="s">
        <v>89</v>
      </c>
      <c r="R903" s="34">
        <v>10004</v>
      </c>
      <c r="S903" s="36">
        <v>42086</v>
      </c>
      <c r="T903" s="36">
        <v>42086</v>
      </c>
      <c r="U903" s="61">
        <v>29.17</v>
      </c>
      <c r="V903" s="34">
        <v>20</v>
      </c>
      <c r="W903" s="34">
        <v>103.39</v>
      </c>
      <c r="X903" s="34">
        <v>34017</v>
      </c>
      <c r="Y903" s="34" t="s">
        <v>3218</v>
      </c>
      <c r="Z903" s="34">
        <v>16.098879884512201</v>
      </c>
    </row>
    <row r="904" spans="1:26" customFormat="1" x14ac:dyDescent="0.2">
      <c r="A904" s="34">
        <v>2618</v>
      </c>
      <c r="B904" s="34" t="s">
        <v>583</v>
      </c>
      <c r="C904" s="34" t="s">
        <v>13</v>
      </c>
      <c r="D904" s="34">
        <v>0.01</v>
      </c>
      <c r="E904" s="34">
        <v>14.98</v>
      </c>
      <c r="F904" s="34">
        <v>7.69</v>
      </c>
      <c r="G904" s="34" t="s">
        <v>14</v>
      </c>
      <c r="H904" s="34" t="s">
        <v>70</v>
      </c>
      <c r="I904" s="34" t="s">
        <v>24</v>
      </c>
      <c r="J904" s="34" t="s">
        <v>54</v>
      </c>
      <c r="K904" s="34" t="s">
        <v>49</v>
      </c>
      <c r="L904" s="34" t="s">
        <v>664</v>
      </c>
      <c r="M904" s="34">
        <v>0.56999999999999995</v>
      </c>
      <c r="N904" s="34" t="s">
        <v>8</v>
      </c>
      <c r="O904" s="34" t="s">
        <v>87</v>
      </c>
      <c r="P904" s="34" t="s">
        <v>88</v>
      </c>
      <c r="Q904" s="34" t="s">
        <v>89</v>
      </c>
      <c r="R904" s="34">
        <v>10004</v>
      </c>
      <c r="S904" s="36">
        <v>42086</v>
      </c>
      <c r="T904" s="36">
        <v>42088</v>
      </c>
      <c r="U904" s="61">
        <v>-48.97</v>
      </c>
      <c r="V904" s="34">
        <v>28</v>
      </c>
      <c r="W904" s="34">
        <v>435.39</v>
      </c>
      <c r="X904" s="34">
        <v>34017</v>
      </c>
      <c r="Y904" s="34" t="s">
        <v>3218</v>
      </c>
      <c r="Z904" s="34">
        <v>310.98317448702983</v>
      </c>
    </row>
    <row r="905" spans="1:26" customFormat="1" x14ac:dyDescent="0.2">
      <c r="A905" s="34">
        <v>2619</v>
      </c>
      <c r="B905" s="34" t="s">
        <v>1046</v>
      </c>
      <c r="C905" s="34" t="s">
        <v>13</v>
      </c>
      <c r="D905" s="34">
        <v>0.05</v>
      </c>
      <c r="E905" s="34">
        <v>4.84</v>
      </c>
      <c r="F905" s="34">
        <v>0.71</v>
      </c>
      <c r="G905" s="34" t="s">
        <v>63</v>
      </c>
      <c r="H905" s="34" t="s">
        <v>70</v>
      </c>
      <c r="I905" s="34" t="s">
        <v>24</v>
      </c>
      <c r="J905" s="34" t="s">
        <v>25</v>
      </c>
      <c r="K905" s="34" t="s">
        <v>26</v>
      </c>
      <c r="L905" s="34" t="s">
        <v>27</v>
      </c>
      <c r="M905" s="34">
        <v>0.52</v>
      </c>
      <c r="N905" s="34" t="s">
        <v>8</v>
      </c>
      <c r="O905" s="34" t="s">
        <v>28</v>
      </c>
      <c r="P905" s="34" t="s">
        <v>1047</v>
      </c>
      <c r="Q905" s="34" t="s">
        <v>1048</v>
      </c>
      <c r="R905" s="34">
        <v>57103</v>
      </c>
      <c r="S905" s="36">
        <v>42086</v>
      </c>
      <c r="T905" s="36">
        <v>42086</v>
      </c>
      <c r="U905" s="61">
        <v>17.836500000000001</v>
      </c>
      <c r="V905" s="34">
        <v>5</v>
      </c>
      <c r="W905" s="34">
        <v>25.85</v>
      </c>
      <c r="X905" s="34">
        <v>88014</v>
      </c>
      <c r="Y905" s="34" t="s">
        <v>3216</v>
      </c>
      <c r="Z905" s="34">
        <v>4.4930843598916965</v>
      </c>
    </row>
    <row r="906" spans="1:26" customFormat="1" x14ac:dyDescent="0.2">
      <c r="A906" s="34">
        <v>2958</v>
      </c>
      <c r="B906" s="34" t="s">
        <v>1779</v>
      </c>
      <c r="C906" s="34" t="s">
        <v>23</v>
      </c>
      <c r="D906" s="34">
        <v>0.06</v>
      </c>
      <c r="E906" s="34">
        <v>20.99</v>
      </c>
      <c r="F906" s="34">
        <v>0.99</v>
      </c>
      <c r="G906" s="34" t="s">
        <v>14</v>
      </c>
      <c r="H906" s="34" t="s">
        <v>70</v>
      </c>
      <c r="I906" s="34" t="s">
        <v>16</v>
      </c>
      <c r="J906" s="34" t="s">
        <v>111</v>
      </c>
      <c r="K906" s="34" t="s">
        <v>26</v>
      </c>
      <c r="L906" s="34" t="s">
        <v>1780</v>
      </c>
      <c r="M906" s="34">
        <v>0.37</v>
      </c>
      <c r="N906" s="34" t="s">
        <v>8</v>
      </c>
      <c r="O906" s="34" t="s">
        <v>28</v>
      </c>
      <c r="P906" s="34" t="s">
        <v>333</v>
      </c>
      <c r="Q906" s="34" t="s">
        <v>1781</v>
      </c>
      <c r="R906" s="34">
        <v>54956</v>
      </c>
      <c r="S906" s="36">
        <v>42086</v>
      </c>
      <c r="T906" s="36">
        <v>42091</v>
      </c>
      <c r="U906" s="61">
        <v>224.9607</v>
      </c>
      <c r="V906" s="34">
        <v>18</v>
      </c>
      <c r="W906" s="34">
        <v>326.02999999999997</v>
      </c>
      <c r="X906" s="34">
        <v>90265</v>
      </c>
      <c r="Y906" s="34" t="s">
        <v>3216</v>
      </c>
      <c r="Z906" s="34">
        <v>308.12009818797117</v>
      </c>
    </row>
    <row r="907" spans="1:26" customFormat="1" x14ac:dyDescent="0.2">
      <c r="A907" s="34">
        <v>1368</v>
      </c>
      <c r="B907" s="34" t="s">
        <v>1782</v>
      </c>
      <c r="C907" s="34" t="s">
        <v>92</v>
      </c>
      <c r="D907" s="34">
        <v>0.09</v>
      </c>
      <c r="E907" s="34">
        <v>4.55</v>
      </c>
      <c r="F907" s="34">
        <v>1.49</v>
      </c>
      <c r="G907" s="34" t="s">
        <v>14</v>
      </c>
      <c r="H907" s="34" t="s">
        <v>15</v>
      </c>
      <c r="I907" s="34" t="s">
        <v>24</v>
      </c>
      <c r="J907" s="34" t="s">
        <v>48</v>
      </c>
      <c r="K907" s="34" t="s">
        <v>49</v>
      </c>
      <c r="L907" s="34" t="s">
        <v>1479</v>
      </c>
      <c r="M907" s="34">
        <v>0.35</v>
      </c>
      <c r="N907" s="34" t="s">
        <v>8</v>
      </c>
      <c r="O907" s="34" t="s">
        <v>28</v>
      </c>
      <c r="P907" s="34" t="s">
        <v>163</v>
      </c>
      <c r="Q907" s="34" t="s">
        <v>1783</v>
      </c>
      <c r="R907" s="34">
        <v>75901</v>
      </c>
      <c r="S907" s="36">
        <v>42086</v>
      </c>
      <c r="T907" s="36">
        <v>42088</v>
      </c>
      <c r="U907" s="61">
        <v>16.898</v>
      </c>
      <c r="V907" s="34">
        <v>6</v>
      </c>
      <c r="W907" s="34">
        <v>25.45</v>
      </c>
      <c r="X907" s="34">
        <v>90514</v>
      </c>
      <c r="Y907" s="34" t="s">
        <v>3216</v>
      </c>
      <c r="Z907" s="34">
        <v>-75.020983747460292</v>
      </c>
    </row>
    <row r="908" spans="1:26" customFormat="1" x14ac:dyDescent="0.2">
      <c r="A908" s="34">
        <v>1369</v>
      </c>
      <c r="B908" s="34" t="s">
        <v>1784</v>
      </c>
      <c r="C908" s="34" t="s">
        <v>92</v>
      </c>
      <c r="D908" s="34">
        <v>7.0000000000000007E-2</v>
      </c>
      <c r="E908" s="34">
        <v>9.7799999999999994</v>
      </c>
      <c r="F908" s="34">
        <v>5.76</v>
      </c>
      <c r="G908" s="34" t="s">
        <v>63</v>
      </c>
      <c r="H908" s="34" t="s">
        <v>15</v>
      </c>
      <c r="I908" s="34" t="s">
        <v>24</v>
      </c>
      <c r="J908" s="34" t="s">
        <v>321</v>
      </c>
      <c r="K908" s="34" t="s">
        <v>49</v>
      </c>
      <c r="L908" s="34" t="s">
        <v>1487</v>
      </c>
      <c r="M908" s="34">
        <v>0.35</v>
      </c>
      <c r="N908" s="34" t="s">
        <v>8</v>
      </c>
      <c r="O908" s="34" t="s">
        <v>28</v>
      </c>
      <c r="P908" s="34" t="s">
        <v>163</v>
      </c>
      <c r="Q908" s="34" t="s">
        <v>1430</v>
      </c>
      <c r="R908" s="34">
        <v>76063</v>
      </c>
      <c r="S908" s="36">
        <v>42086</v>
      </c>
      <c r="T908" s="36">
        <v>42088</v>
      </c>
      <c r="U908" s="61">
        <v>20.14</v>
      </c>
      <c r="V908" s="34">
        <v>11</v>
      </c>
      <c r="W908" s="34">
        <v>110.72</v>
      </c>
      <c r="X908" s="34">
        <v>90514</v>
      </c>
      <c r="Y908" s="34" t="s">
        <v>3216</v>
      </c>
      <c r="Z908" s="34">
        <v>-6.2936881216905718</v>
      </c>
    </row>
    <row r="909" spans="1:26" customFormat="1" x14ac:dyDescent="0.2">
      <c r="A909" s="34">
        <v>2395</v>
      </c>
      <c r="B909" s="34" t="s">
        <v>1785</v>
      </c>
      <c r="C909" s="34" t="s">
        <v>46</v>
      </c>
      <c r="D909" s="34">
        <v>0.04</v>
      </c>
      <c r="E909" s="34">
        <v>60.97</v>
      </c>
      <c r="F909" s="34">
        <v>4.5</v>
      </c>
      <c r="G909" s="34" t="s">
        <v>14</v>
      </c>
      <c r="H909" s="34" t="s">
        <v>70</v>
      </c>
      <c r="I909" s="34" t="s">
        <v>24</v>
      </c>
      <c r="J909" s="34" t="s">
        <v>71</v>
      </c>
      <c r="K909" s="34" t="s">
        <v>49</v>
      </c>
      <c r="L909" s="34" t="s">
        <v>72</v>
      </c>
      <c r="M909" s="34">
        <v>0.56000000000000005</v>
      </c>
      <c r="N909" s="34" t="s">
        <v>8</v>
      </c>
      <c r="O909" s="34" t="s">
        <v>9</v>
      </c>
      <c r="P909" s="34" t="s">
        <v>51</v>
      </c>
      <c r="Q909" s="34" t="s">
        <v>1786</v>
      </c>
      <c r="R909" s="34">
        <v>31401</v>
      </c>
      <c r="S909" s="36">
        <v>42086</v>
      </c>
      <c r="T909" s="36">
        <v>42087</v>
      </c>
      <c r="U909" s="61">
        <v>79.423199999999994</v>
      </c>
      <c r="V909" s="34">
        <v>15</v>
      </c>
      <c r="W909" s="34">
        <v>904.31</v>
      </c>
      <c r="X909" s="34">
        <v>86952</v>
      </c>
      <c r="Y909" s="34" t="s">
        <v>3215</v>
      </c>
      <c r="Z909" s="34">
        <v>673.76701616913851</v>
      </c>
    </row>
    <row r="910" spans="1:26" customFormat="1" x14ac:dyDescent="0.2">
      <c r="A910" s="34">
        <v>3381</v>
      </c>
      <c r="B910" s="34" t="s">
        <v>1787</v>
      </c>
      <c r="C910" s="34" t="s">
        <v>46</v>
      </c>
      <c r="D910" s="34">
        <v>0.05</v>
      </c>
      <c r="E910" s="34">
        <v>11.97</v>
      </c>
      <c r="F910" s="34">
        <v>5.81</v>
      </c>
      <c r="G910" s="34" t="s">
        <v>14</v>
      </c>
      <c r="H910" s="34" t="s">
        <v>70</v>
      </c>
      <c r="I910" s="34" t="s">
        <v>24</v>
      </c>
      <c r="J910" s="34" t="s">
        <v>25</v>
      </c>
      <c r="K910" s="34" t="s">
        <v>18</v>
      </c>
      <c r="L910" s="34" t="s">
        <v>1788</v>
      </c>
      <c r="M910" s="34">
        <v>0.6</v>
      </c>
      <c r="N910" s="34" t="s">
        <v>8</v>
      </c>
      <c r="O910" s="34" t="s">
        <v>9</v>
      </c>
      <c r="P910" s="34" t="s">
        <v>51</v>
      </c>
      <c r="Q910" s="34" t="s">
        <v>1789</v>
      </c>
      <c r="R910" s="34">
        <v>31204</v>
      </c>
      <c r="S910" s="36">
        <v>42086</v>
      </c>
      <c r="T910" s="36">
        <v>42088</v>
      </c>
      <c r="U910" s="61">
        <v>349.05930000000001</v>
      </c>
      <c r="V910" s="34">
        <v>2</v>
      </c>
      <c r="W910" s="34">
        <v>25.31</v>
      </c>
      <c r="X910" s="34">
        <v>88836</v>
      </c>
      <c r="Y910" s="34" t="s">
        <v>3215</v>
      </c>
      <c r="Z910" s="34">
        <v>859.20222145083903</v>
      </c>
    </row>
    <row r="911" spans="1:26" customFormat="1" x14ac:dyDescent="0.2">
      <c r="A911" s="34">
        <v>618</v>
      </c>
      <c r="B911" s="34" t="s">
        <v>1790</v>
      </c>
      <c r="C911" s="34" t="s">
        <v>1</v>
      </c>
      <c r="D911" s="34">
        <v>0.06</v>
      </c>
      <c r="E911" s="34">
        <v>17.98</v>
      </c>
      <c r="F911" s="34">
        <v>4</v>
      </c>
      <c r="G911" s="34" t="s">
        <v>14</v>
      </c>
      <c r="H911" s="34" t="s">
        <v>15</v>
      </c>
      <c r="I911" s="34" t="s">
        <v>16</v>
      </c>
      <c r="J911" s="34" t="s">
        <v>17</v>
      </c>
      <c r="K911" s="34" t="s">
        <v>49</v>
      </c>
      <c r="L911" s="34" t="s">
        <v>1633</v>
      </c>
      <c r="M911" s="34">
        <v>0.79</v>
      </c>
      <c r="N911" s="34" t="s">
        <v>8</v>
      </c>
      <c r="O911" s="34" t="s">
        <v>35</v>
      </c>
      <c r="P911" s="34" t="s">
        <v>36</v>
      </c>
      <c r="Q911" s="34" t="s">
        <v>1791</v>
      </c>
      <c r="R911" s="34">
        <v>81007</v>
      </c>
      <c r="S911" s="36">
        <v>42087</v>
      </c>
      <c r="T911" s="36">
        <v>42088</v>
      </c>
      <c r="U911" s="61">
        <v>-78.13</v>
      </c>
      <c r="V911" s="34">
        <v>4</v>
      </c>
      <c r="W911" s="34">
        <v>70.06</v>
      </c>
      <c r="X911" s="34">
        <v>88197</v>
      </c>
      <c r="Y911" s="34" t="s">
        <v>3217</v>
      </c>
      <c r="Z911" s="34">
        <v>601.9153760192346</v>
      </c>
    </row>
    <row r="912" spans="1:26" customFormat="1" x14ac:dyDescent="0.2">
      <c r="A912" s="34">
        <v>3309</v>
      </c>
      <c r="B912" s="34" t="s">
        <v>1792</v>
      </c>
      <c r="C912" s="34" t="s">
        <v>1</v>
      </c>
      <c r="D912" s="34">
        <v>0.1</v>
      </c>
      <c r="E912" s="34">
        <v>6.64</v>
      </c>
      <c r="F912" s="34">
        <v>54.95</v>
      </c>
      <c r="G912" s="34" t="s">
        <v>14</v>
      </c>
      <c r="H912" s="34" t="s">
        <v>3</v>
      </c>
      <c r="I912" s="34" t="s">
        <v>4</v>
      </c>
      <c r="J912" s="34" t="s">
        <v>102</v>
      </c>
      <c r="K912" s="34" t="s">
        <v>18</v>
      </c>
      <c r="L912" s="34" t="s">
        <v>244</v>
      </c>
      <c r="M912" s="34">
        <v>0.37</v>
      </c>
      <c r="N912" s="34" t="s">
        <v>8</v>
      </c>
      <c r="O912" s="34" t="s">
        <v>87</v>
      </c>
      <c r="P912" s="34" t="s">
        <v>379</v>
      </c>
      <c r="Q912" s="34" t="s">
        <v>1793</v>
      </c>
      <c r="R912" s="34">
        <v>1760</v>
      </c>
      <c r="S912" s="36">
        <v>42087</v>
      </c>
      <c r="T912" s="36">
        <v>42089</v>
      </c>
      <c r="U912" s="61">
        <v>-25</v>
      </c>
      <c r="V912" s="34">
        <v>4</v>
      </c>
      <c r="W912" s="34">
        <v>25.31</v>
      </c>
      <c r="X912" s="34">
        <v>90460</v>
      </c>
      <c r="Y912" s="34" t="s">
        <v>3218</v>
      </c>
      <c r="Z912" s="34">
        <v>1673.3846484292346</v>
      </c>
    </row>
    <row r="913" spans="1:26" customFormat="1" x14ac:dyDescent="0.2">
      <c r="A913" s="34">
        <v>3310</v>
      </c>
      <c r="B913" s="34" t="s">
        <v>1794</v>
      </c>
      <c r="C913" s="34" t="s">
        <v>1</v>
      </c>
      <c r="D913" s="34">
        <v>0.05</v>
      </c>
      <c r="E913" s="34">
        <v>90.48</v>
      </c>
      <c r="F913" s="34">
        <v>19.989999999999998</v>
      </c>
      <c r="G913" s="34" t="s">
        <v>14</v>
      </c>
      <c r="H913" s="34" t="s">
        <v>3</v>
      </c>
      <c r="I913" s="34" t="s">
        <v>24</v>
      </c>
      <c r="J913" s="34" t="s">
        <v>321</v>
      </c>
      <c r="K913" s="34" t="s">
        <v>49</v>
      </c>
      <c r="L913" s="34" t="s">
        <v>478</v>
      </c>
      <c r="M913" s="34">
        <v>0.4</v>
      </c>
      <c r="N913" s="34" t="s">
        <v>8</v>
      </c>
      <c r="O913" s="34" t="s">
        <v>87</v>
      </c>
      <c r="P913" s="34" t="s">
        <v>379</v>
      </c>
      <c r="Q913" s="34" t="s">
        <v>1795</v>
      </c>
      <c r="R913" s="34">
        <v>2563</v>
      </c>
      <c r="S913" s="36">
        <v>42087</v>
      </c>
      <c r="T913" s="36">
        <v>42088</v>
      </c>
      <c r="U913" s="61">
        <v>255.1482</v>
      </c>
      <c r="V913" s="34">
        <v>4</v>
      </c>
      <c r="W913" s="34">
        <v>369.78</v>
      </c>
      <c r="X913" s="34">
        <v>90460</v>
      </c>
      <c r="Y913" s="34" t="s">
        <v>3218</v>
      </c>
      <c r="Z913" s="34">
        <v>1314.6550108181129</v>
      </c>
    </row>
    <row r="914" spans="1:26" customFormat="1" x14ac:dyDescent="0.2">
      <c r="A914" s="34">
        <v>1689</v>
      </c>
      <c r="B914" s="34" t="s">
        <v>1796</v>
      </c>
      <c r="C914" s="34" t="s">
        <v>13</v>
      </c>
      <c r="D914" s="34">
        <v>0</v>
      </c>
      <c r="E914" s="34">
        <v>48.91</v>
      </c>
      <c r="F914" s="34">
        <v>35</v>
      </c>
      <c r="G914" s="34" t="s">
        <v>14</v>
      </c>
      <c r="H914" s="34" t="s">
        <v>70</v>
      </c>
      <c r="I914" s="34" t="s">
        <v>24</v>
      </c>
      <c r="J914" s="34" t="s">
        <v>54</v>
      </c>
      <c r="K914" s="34" t="s">
        <v>40</v>
      </c>
      <c r="L914" s="34" t="s">
        <v>1797</v>
      </c>
      <c r="M914" s="34">
        <v>0.83</v>
      </c>
      <c r="N914" s="34" t="s">
        <v>8</v>
      </c>
      <c r="O914" s="34" t="s">
        <v>28</v>
      </c>
      <c r="P914" s="34" t="s">
        <v>29</v>
      </c>
      <c r="Q914" s="34" t="s">
        <v>1798</v>
      </c>
      <c r="R914" s="34">
        <v>46322</v>
      </c>
      <c r="S914" s="36">
        <v>42087</v>
      </c>
      <c r="T914" s="36">
        <v>42088</v>
      </c>
      <c r="U914" s="61">
        <v>-628.38</v>
      </c>
      <c r="V914" s="34">
        <v>10</v>
      </c>
      <c r="W914" s="34">
        <v>514.79</v>
      </c>
      <c r="X914" s="34">
        <v>91077</v>
      </c>
      <c r="Y914" s="34" t="s">
        <v>3216</v>
      </c>
      <c r="Z914" s="34">
        <v>801.50778666753718</v>
      </c>
    </row>
    <row r="915" spans="1:26" customFormat="1" x14ac:dyDescent="0.2">
      <c r="A915" s="34">
        <v>2308</v>
      </c>
      <c r="B915" s="34" t="s">
        <v>1799</v>
      </c>
      <c r="C915" s="34" t="s">
        <v>23</v>
      </c>
      <c r="D915" s="34">
        <v>0.08</v>
      </c>
      <c r="E915" s="34">
        <v>9.48</v>
      </c>
      <c r="F915" s="34">
        <v>7.29</v>
      </c>
      <c r="G915" s="34" t="s">
        <v>14</v>
      </c>
      <c r="H915" s="34" t="s">
        <v>3</v>
      </c>
      <c r="I915" s="34" t="s">
        <v>4</v>
      </c>
      <c r="J915" s="34" t="s">
        <v>102</v>
      </c>
      <c r="K915" s="34" t="s">
        <v>18</v>
      </c>
      <c r="L915" s="34" t="s">
        <v>480</v>
      </c>
      <c r="M915" s="34">
        <v>0.45</v>
      </c>
      <c r="N915" s="34" t="s">
        <v>8</v>
      </c>
      <c r="O915" s="34" t="s">
        <v>9</v>
      </c>
      <c r="P915" s="34" t="s">
        <v>99</v>
      </c>
      <c r="Q915" s="34" t="s">
        <v>1800</v>
      </c>
      <c r="R915" s="34">
        <v>33971</v>
      </c>
      <c r="S915" s="36">
        <v>42087</v>
      </c>
      <c r="T915" s="36">
        <v>42089</v>
      </c>
      <c r="U915" s="61">
        <v>-50.4</v>
      </c>
      <c r="V915" s="34">
        <v>2</v>
      </c>
      <c r="W915" s="34">
        <v>20.22</v>
      </c>
      <c r="X915" s="34">
        <v>90557</v>
      </c>
      <c r="Y915" s="34" t="s">
        <v>3215</v>
      </c>
      <c r="Z915" s="34">
        <v>208.45001618310434</v>
      </c>
    </row>
    <row r="916" spans="1:26" customFormat="1" x14ac:dyDescent="0.2">
      <c r="A916" s="34">
        <v>2308</v>
      </c>
      <c r="B916" s="34" t="s">
        <v>1799</v>
      </c>
      <c r="C916" s="34" t="s">
        <v>23</v>
      </c>
      <c r="D916" s="34">
        <v>0.03</v>
      </c>
      <c r="E916" s="34">
        <v>193.17</v>
      </c>
      <c r="F916" s="34">
        <v>19.989999999999998</v>
      </c>
      <c r="G916" s="34" t="s">
        <v>14</v>
      </c>
      <c r="H916" s="34" t="s">
        <v>3</v>
      </c>
      <c r="I916" s="34" t="s">
        <v>24</v>
      </c>
      <c r="J916" s="34" t="s">
        <v>54</v>
      </c>
      <c r="K916" s="34" t="s">
        <v>49</v>
      </c>
      <c r="L916" s="34" t="s">
        <v>1558</v>
      </c>
      <c r="M916" s="34">
        <v>0.71</v>
      </c>
      <c r="N916" s="34" t="s">
        <v>8</v>
      </c>
      <c r="O916" s="34" t="s">
        <v>9</v>
      </c>
      <c r="P916" s="34" t="s">
        <v>99</v>
      </c>
      <c r="Q916" s="34" t="s">
        <v>1800</v>
      </c>
      <c r="R916" s="34">
        <v>33971</v>
      </c>
      <c r="S916" s="36">
        <v>42087</v>
      </c>
      <c r="T916" s="36">
        <v>42091</v>
      </c>
      <c r="U916" s="61">
        <v>-348.75400000000002</v>
      </c>
      <c r="V916" s="34">
        <v>8</v>
      </c>
      <c r="W916" s="34">
        <v>1548.97</v>
      </c>
      <c r="X916" s="34">
        <v>90557</v>
      </c>
      <c r="Y916" s="34" t="s">
        <v>3215</v>
      </c>
      <c r="Z916" s="34">
        <v>1078.6303041697345</v>
      </c>
    </row>
    <row r="917" spans="1:26" customFormat="1" x14ac:dyDescent="0.2">
      <c r="A917" s="34">
        <v>1060</v>
      </c>
      <c r="B917" s="34" t="s">
        <v>1801</v>
      </c>
      <c r="C917" s="34" t="s">
        <v>92</v>
      </c>
      <c r="D917" s="34">
        <v>0.09</v>
      </c>
      <c r="E917" s="34">
        <v>138.75</v>
      </c>
      <c r="F917" s="34">
        <v>52.42</v>
      </c>
      <c r="G917" s="34" t="s">
        <v>2</v>
      </c>
      <c r="H917" s="34" t="s">
        <v>3</v>
      </c>
      <c r="I917" s="34" t="s">
        <v>4</v>
      </c>
      <c r="J917" s="34" t="s">
        <v>5</v>
      </c>
      <c r="K917" s="34" t="s">
        <v>6</v>
      </c>
      <c r="L917" s="34" t="s">
        <v>1802</v>
      </c>
      <c r="M917" s="34">
        <v>0.74</v>
      </c>
      <c r="N917" s="34" t="s">
        <v>8</v>
      </c>
      <c r="O917" s="34" t="s">
        <v>9</v>
      </c>
      <c r="P917" s="34" t="s">
        <v>51</v>
      </c>
      <c r="Q917" s="34" t="s">
        <v>337</v>
      </c>
      <c r="R917" s="34">
        <v>30318</v>
      </c>
      <c r="S917" s="36">
        <v>42087</v>
      </c>
      <c r="T917" s="36">
        <v>42088</v>
      </c>
      <c r="U917" s="61">
        <v>-445.97177625</v>
      </c>
      <c r="V917" s="34">
        <v>23</v>
      </c>
      <c r="W917" s="34">
        <v>2527.79</v>
      </c>
      <c r="X917" s="34">
        <v>58628</v>
      </c>
      <c r="Y917" s="34" t="s">
        <v>3215</v>
      </c>
      <c r="Z917" s="34">
        <v>1819.6257085429538</v>
      </c>
    </row>
    <row r="918" spans="1:26" customFormat="1" x14ac:dyDescent="0.2">
      <c r="A918" s="34">
        <v>1062</v>
      </c>
      <c r="B918" s="34" t="s">
        <v>1803</v>
      </c>
      <c r="C918" s="34" t="s">
        <v>92</v>
      </c>
      <c r="D918" s="34">
        <v>0.09</v>
      </c>
      <c r="E918" s="34">
        <v>138.75</v>
      </c>
      <c r="F918" s="34">
        <v>52.42</v>
      </c>
      <c r="G918" s="34" t="s">
        <v>2</v>
      </c>
      <c r="H918" s="34" t="s">
        <v>3</v>
      </c>
      <c r="I918" s="34" t="s">
        <v>4</v>
      </c>
      <c r="J918" s="34" t="s">
        <v>5</v>
      </c>
      <c r="K918" s="34" t="s">
        <v>6</v>
      </c>
      <c r="L918" s="34" t="s">
        <v>1802</v>
      </c>
      <c r="M918" s="34">
        <v>0.74</v>
      </c>
      <c r="N918" s="34" t="s">
        <v>8</v>
      </c>
      <c r="O918" s="34" t="s">
        <v>87</v>
      </c>
      <c r="P918" s="34" t="s">
        <v>88</v>
      </c>
      <c r="Q918" s="34" t="s">
        <v>1804</v>
      </c>
      <c r="R918" s="34">
        <v>11727</v>
      </c>
      <c r="S918" s="36">
        <v>42087</v>
      </c>
      <c r="T918" s="36">
        <v>42088</v>
      </c>
      <c r="U918" s="61">
        <v>-335.31712499999998</v>
      </c>
      <c r="V918" s="34">
        <v>6</v>
      </c>
      <c r="W918" s="34">
        <v>659.42</v>
      </c>
      <c r="X918" s="34">
        <v>91354</v>
      </c>
      <c r="Y918" s="34" t="s">
        <v>3218</v>
      </c>
      <c r="Z918" s="34">
        <v>1932.9389177242035</v>
      </c>
    </row>
    <row r="919" spans="1:26" customFormat="1" x14ac:dyDescent="0.2">
      <c r="A919" s="34">
        <v>1254</v>
      </c>
      <c r="B919" s="34" t="s">
        <v>1566</v>
      </c>
      <c r="C919" s="34" t="s">
        <v>92</v>
      </c>
      <c r="D919" s="34">
        <v>0.06</v>
      </c>
      <c r="E919" s="34">
        <v>3.95</v>
      </c>
      <c r="F919" s="34">
        <v>2</v>
      </c>
      <c r="G919" s="34" t="s">
        <v>14</v>
      </c>
      <c r="H919" s="34" t="s">
        <v>47</v>
      </c>
      <c r="I919" s="34" t="s">
        <v>24</v>
      </c>
      <c r="J919" s="34" t="s">
        <v>152</v>
      </c>
      <c r="K919" s="34" t="s">
        <v>26</v>
      </c>
      <c r="L919" s="34" t="s">
        <v>1805</v>
      </c>
      <c r="M919" s="34">
        <v>0.53</v>
      </c>
      <c r="N919" s="34" t="s">
        <v>8</v>
      </c>
      <c r="O919" s="34" t="s">
        <v>28</v>
      </c>
      <c r="P919" s="34" t="s">
        <v>163</v>
      </c>
      <c r="Q919" s="34" t="s">
        <v>1567</v>
      </c>
      <c r="R919" s="34">
        <v>77530</v>
      </c>
      <c r="S919" s="36">
        <v>42087</v>
      </c>
      <c r="T919" s="36">
        <v>42088</v>
      </c>
      <c r="U919" s="61">
        <v>-9.68</v>
      </c>
      <c r="V919" s="34">
        <v>5</v>
      </c>
      <c r="W919" s="34">
        <v>19.66</v>
      </c>
      <c r="X919" s="34">
        <v>89984</v>
      </c>
      <c r="Y919" s="34" t="s">
        <v>3216</v>
      </c>
      <c r="Z919" s="34">
        <v>138.79174166792691</v>
      </c>
    </row>
    <row r="920" spans="1:26" customFormat="1" x14ac:dyDescent="0.2">
      <c r="A920" s="34">
        <v>2256</v>
      </c>
      <c r="B920" s="34" t="s">
        <v>69</v>
      </c>
      <c r="C920" s="34" t="s">
        <v>92</v>
      </c>
      <c r="D920" s="34">
        <v>7.0000000000000007E-2</v>
      </c>
      <c r="E920" s="34">
        <v>70.98</v>
      </c>
      <c r="F920" s="34">
        <v>30</v>
      </c>
      <c r="G920" s="34" t="s">
        <v>2</v>
      </c>
      <c r="H920" s="34" t="s">
        <v>70</v>
      </c>
      <c r="I920" s="34" t="s">
        <v>4</v>
      </c>
      <c r="J920" s="34" t="s">
        <v>85</v>
      </c>
      <c r="K920" s="34" t="s">
        <v>33</v>
      </c>
      <c r="L920" s="34" t="s">
        <v>1806</v>
      </c>
      <c r="M920" s="34">
        <v>0.73</v>
      </c>
      <c r="N920" s="34" t="s">
        <v>8</v>
      </c>
      <c r="O920" s="34" t="s">
        <v>9</v>
      </c>
      <c r="P920" s="34" t="s">
        <v>73</v>
      </c>
      <c r="Q920" s="34" t="s">
        <v>74</v>
      </c>
      <c r="R920" s="34">
        <v>28560</v>
      </c>
      <c r="S920" s="36">
        <v>42087</v>
      </c>
      <c r="T920" s="36">
        <v>42089</v>
      </c>
      <c r="U920" s="61">
        <v>-222.95</v>
      </c>
      <c r="V920" s="34">
        <v>20</v>
      </c>
      <c r="W920" s="34">
        <v>1373.47</v>
      </c>
      <c r="X920" s="34">
        <v>87964</v>
      </c>
      <c r="Y920" s="34" t="s">
        <v>3215</v>
      </c>
      <c r="Z920" s="34">
        <v>1229.9378526589521</v>
      </c>
    </row>
    <row r="921" spans="1:26" customFormat="1" x14ac:dyDescent="0.2">
      <c r="A921" s="34">
        <v>2330</v>
      </c>
      <c r="B921" s="34" t="s">
        <v>1807</v>
      </c>
      <c r="C921" s="34" t="s">
        <v>92</v>
      </c>
      <c r="D921" s="34">
        <v>0.06</v>
      </c>
      <c r="E921" s="34">
        <v>28.53</v>
      </c>
      <c r="F921" s="34">
        <v>1.49</v>
      </c>
      <c r="G921" s="34" t="s">
        <v>14</v>
      </c>
      <c r="H921" s="34" t="s">
        <v>47</v>
      </c>
      <c r="I921" s="34" t="s">
        <v>24</v>
      </c>
      <c r="J921" s="34" t="s">
        <v>48</v>
      </c>
      <c r="K921" s="34" t="s">
        <v>49</v>
      </c>
      <c r="L921" s="34" t="s">
        <v>1808</v>
      </c>
      <c r="M921" s="34">
        <v>0.38</v>
      </c>
      <c r="N921" s="34" t="s">
        <v>8</v>
      </c>
      <c r="O921" s="34" t="s">
        <v>28</v>
      </c>
      <c r="P921" s="34" t="s">
        <v>189</v>
      </c>
      <c r="Q921" s="34" t="s">
        <v>1809</v>
      </c>
      <c r="R921" s="34">
        <v>52302</v>
      </c>
      <c r="S921" s="36">
        <v>42087</v>
      </c>
      <c r="T921" s="36">
        <v>42090</v>
      </c>
      <c r="U921" s="61">
        <v>74.638499999999993</v>
      </c>
      <c r="V921" s="34">
        <v>5</v>
      </c>
      <c r="W921" s="34">
        <v>134.09</v>
      </c>
      <c r="X921" s="34">
        <v>90964</v>
      </c>
      <c r="Y921" s="34" t="s">
        <v>3216</v>
      </c>
      <c r="Z921" s="34">
        <v>163.37586514285235</v>
      </c>
    </row>
    <row r="922" spans="1:26" customFormat="1" x14ac:dyDescent="0.2">
      <c r="A922" s="34">
        <v>3143</v>
      </c>
      <c r="B922" s="34" t="s">
        <v>1810</v>
      </c>
      <c r="C922" s="34" t="s">
        <v>92</v>
      </c>
      <c r="D922" s="34">
        <v>0.02</v>
      </c>
      <c r="E922" s="34">
        <v>15.42</v>
      </c>
      <c r="F922" s="34">
        <v>5.41</v>
      </c>
      <c r="G922" s="34" t="s">
        <v>14</v>
      </c>
      <c r="H922" s="34" t="s">
        <v>15</v>
      </c>
      <c r="I922" s="34" t="s">
        <v>24</v>
      </c>
      <c r="J922" s="34" t="s">
        <v>54</v>
      </c>
      <c r="K922" s="34" t="s">
        <v>49</v>
      </c>
      <c r="L922" s="34" t="s">
        <v>1811</v>
      </c>
      <c r="M922" s="34">
        <v>0.59</v>
      </c>
      <c r="N922" s="34" t="s">
        <v>8</v>
      </c>
      <c r="O922" s="34" t="s">
        <v>28</v>
      </c>
      <c r="P922" s="34" t="s">
        <v>163</v>
      </c>
      <c r="Q922" s="34" t="s">
        <v>1812</v>
      </c>
      <c r="R922" s="34">
        <v>78660</v>
      </c>
      <c r="S922" s="36">
        <v>42087</v>
      </c>
      <c r="T922" s="36">
        <v>42088</v>
      </c>
      <c r="U922" s="61">
        <v>-16.37</v>
      </c>
      <c r="V922" s="34">
        <v>2</v>
      </c>
      <c r="W922" s="34">
        <v>33.840000000000003</v>
      </c>
      <c r="X922" s="34">
        <v>86368</v>
      </c>
      <c r="Y922" s="34" t="s">
        <v>3216</v>
      </c>
      <c r="Z922" s="34">
        <v>279.05843094104733</v>
      </c>
    </row>
    <row r="923" spans="1:26" customFormat="1" x14ac:dyDescent="0.2">
      <c r="A923" s="34">
        <v>2430</v>
      </c>
      <c r="B923" s="34" t="s">
        <v>1813</v>
      </c>
      <c r="C923" s="34" t="s">
        <v>46</v>
      </c>
      <c r="D923" s="34">
        <v>0.1</v>
      </c>
      <c r="E923" s="34">
        <v>14.28</v>
      </c>
      <c r="F923" s="34">
        <v>2.99</v>
      </c>
      <c r="G923" s="34" t="s">
        <v>14</v>
      </c>
      <c r="H923" s="34" t="s">
        <v>47</v>
      </c>
      <c r="I923" s="34" t="s">
        <v>24</v>
      </c>
      <c r="J923" s="34" t="s">
        <v>48</v>
      </c>
      <c r="K923" s="34" t="s">
        <v>49</v>
      </c>
      <c r="L923" s="34" t="s">
        <v>661</v>
      </c>
      <c r="M923" s="34">
        <v>0.39</v>
      </c>
      <c r="N923" s="34" t="s">
        <v>8</v>
      </c>
      <c r="O923" s="34" t="s">
        <v>28</v>
      </c>
      <c r="P923" s="34" t="s">
        <v>163</v>
      </c>
      <c r="Q923" s="34" t="s">
        <v>1814</v>
      </c>
      <c r="R923" s="34">
        <v>76541</v>
      </c>
      <c r="S923" s="36">
        <v>42087</v>
      </c>
      <c r="T923" s="36">
        <v>42088</v>
      </c>
      <c r="U923" s="61">
        <v>104.9145</v>
      </c>
      <c r="V923" s="34">
        <v>11</v>
      </c>
      <c r="W923" s="34">
        <v>152.05000000000001</v>
      </c>
      <c r="X923" s="34">
        <v>91108</v>
      </c>
      <c r="Y923" s="34" t="s">
        <v>3216</v>
      </c>
      <c r="Z923" s="34">
        <v>361.3349089517709</v>
      </c>
    </row>
    <row r="924" spans="1:26" customFormat="1" x14ac:dyDescent="0.2">
      <c r="A924" s="34">
        <v>880</v>
      </c>
      <c r="B924" s="34" t="s">
        <v>1815</v>
      </c>
      <c r="C924" s="34" t="s">
        <v>1</v>
      </c>
      <c r="D924" s="34">
        <v>7.0000000000000007E-2</v>
      </c>
      <c r="E924" s="34">
        <v>5.68</v>
      </c>
      <c r="F924" s="34">
        <v>1.39</v>
      </c>
      <c r="G924" s="34" t="s">
        <v>14</v>
      </c>
      <c r="H924" s="34" t="s">
        <v>3</v>
      </c>
      <c r="I924" s="34" t="s">
        <v>24</v>
      </c>
      <c r="J924" s="34" t="s">
        <v>321</v>
      </c>
      <c r="K924" s="34" t="s">
        <v>49</v>
      </c>
      <c r="L924" s="34" t="s">
        <v>574</v>
      </c>
      <c r="M924" s="34">
        <v>0.38</v>
      </c>
      <c r="N924" s="34" t="s">
        <v>8</v>
      </c>
      <c r="O924" s="34" t="s">
        <v>35</v>
      </c>
      <c r="P924" s="34" t="s">
        <v>564</v>
      </c>
      <c r="Q924" s="34" t="s">
        <v>1816</v>
      </c>
      <c r="R924" s="34">
        <v>85254</v>
      </c>
      <c r="S924" s="36">
        <v>42088</v>
      </c>
      <c r="T924" s="36">
        <v>42090</v>
      </c>
      <c r="U924" s="61">
        <v>18.643799999999999</v>
      </c>
      <c r="V924" s="34">
        <v>5</v>
      </c>
      <c r="W924" s="34">
        <v>27.02</v>
      </c>
      <c r="X924" s="34">
        <v>86153</v>
      </c>
      <c r="Y924" s="34" t="s">
        <v>3217</v>
      </c>
      <c r="Z924" s="34">
        <v>262.84285703761554</v>
      </c>
    </row>
    <row r="925" spans="1:26" customFormat="1" x14ac:dyDescent="0.2">
      <c r="A925" s="34">
        <v>880</v>
      </c>
      <c r="B925" s="34" t="s">
        <v>1815</v>
      </c>
      <c r="C925" s="34" t="s">
        <v>1</v>
      </c>
      <c r="D925" s="34">
        <v>0.06</v>
      </c>
      <c r="E925" s="34">
        <v>22.84</v>
      </c>
      <c r="F925" s="34">
        <v>11.54</v>
      </c>
      <c r="G925" s="34" t="s">
        <v>14</v>
      </c>
      <c r="H925" s="34" t="s">
        <v>3</v>
      </c>
      <c r="I925" s="34" t="s">
        <v>24</v>
      </c>
      <c r="J925" s="34" t="s">
        <v>64</v>
      </c>
      <c r="K925" s="34" t="s">
        <v>49</v>
      </c>
      <c r="L925" s="34" t="s">
        <v>1817</v>
      </c>
      <c r="M925" s="34">
        <v>0.39</v>
      </c>
      <c r="N925" s="34" t="s">
        <v>8</v>
      </c>
      <c r="O925" s="34" t="s">
        <v>35</v>
      </c>
      <c r="P925" s="34" t="s">
        <v>564</v>
      </c>
      <c r="Q925" s="34" t="s">
        <v>1816</v>
      </c>
      <c r="R925" s="34">
        <v>85254</v>
      </c>
      <c r="S925" s="36">
        <v>42088</v>
      </c>
      <c r="T925" s="36">
        <v>42090</v>
      </c>
      <c r="U925" s="61">
        <v>-31.24</v>
      </c>
      <c r="V925" s="34">
        <v>1</v>
      </c>
      <c r="W925" s="34">
        <v>27.67</v>
      </c>
      <c r="X925" s="34">
        <v>86153</v>
      </c>
      <c r="Y925" s="34" t="s">
        <v>3217</v>
      </c>
      <c r="Z925" s="34">
        <v>560.98543627111178</v>
      </c>
    </row>
    <row r="926" spans="1:26" customFormat="1" x14ac:dyDescent="0.2">
      <c r="A926" s="34">
        <v>1241</v>
      </c>
      <c r="B926" s="34" t="s">
        <v>1660</v>
      </c>
      <c r="C926" s="34" t="s">
        <v>1</v>
      </c>
      <c r="D926" s="34">
        <v>0.06</v>
      </c>
      <c r="E926" s="34">
        <v>200.97</v>
      </c>
      <c r="F926" s="34">
        <v>15.59</v>
      </c>
      <c r="G926" s="34" t="s">
        <v>2</v>
      </c>
      <c r="H926" s="34" t="s">
        <v>3</v>
      </c>
      <c r="I926" s="34" t="s">
        <v>16</v>
      </c>
      <c r="J926" s="34" t="s">
        <v>32</v>
      </c>
      <c r="K926" s="34" t="s">
        <v>33</v>
      </c>
      <c r="L926" s="34" t="s">
        <v>916</v>
      </c>
      <c r="M926" s="34">
        <v>0.36</v>
      </c>
      <c r="N926" s="34" t="s">
        <v>8</v>
      </c>
      <c r="O926" s="34" t="s">
        <v>9</v>
      </c>
      <c r="P926" s="34" t="s">
        <v>140</v>
      </c>
      <c r="Q926" s="34" t="s">
        <v>1180</v>
      </c>
      <c r="R926" s="34">
        <v>36830</v>
      </c>
      <c r="S926" s="36">
        <v>42088</v>
      </c>
      <c r="T926" s="36">
        <v>42088</v>
      </c>
      <c r="U926" s="61">
        <v>531.61800000000005</v>
      </c>
      <c r="V926" s="34">
        <v>7</v>
      </c>
      <c r="W926" s="34">
        <v>1348.83</v>
      </c>
      <c r="X926" s="34">
        <v>90881</v>
      </c>
      <c r="Y926" s="34" t="s">
        <v>3215</v>
      </c>
      <c r="Z926" s="34">
        <v>1978.9152948442002</v>
      </c>
    </row>
    <row r="927" spans="1:26" customFormat="1" x14ac:dyDescent="0.2">
      <c r="A927" s="34">
        <v>1648</v>
      </c>
      <c r="B927" s="34" t="s">
        <v>1818</v>
      </c>
      <c r="C927" s="34" t="s">
        <v>1</v>
      </c>
      <c r="D927" s="34">
        <v>0.08</v>
      </c>
      <c r="E927" s="34">
        <v>46.89</v>
      </c>
      <c r="F927" s="34">
        <v>5.0999999999999996</v>
      </c>
      <c r="G927" s="34" t="s">
        <v>14</v>
      </c>
      <c r="H927" s="34" t="s">
        <v>70</v>
      </c>
      <c r="I927" s="34" t="s">
        <v>24</v>
      </c>
      <c r="J927" s="34" t="s">
        <v>71</v>
      </c>
      <c r="K927" s="34" t="s">
        <v>120</v>
      </c>
      <c r="L927" s="34" t="s">
        <v>1819</v>
      </c>
      <c r="M927" s="34">
        <v>0.46</v>
      </c>
      <c r="N927" s="34" t="s">
        <v>8</v>
      </c>
      <c r="O927" s="34" t="s">
        <v>28</v>
      </c>
      <c r="P927" s="34" t="s">
        <v>79</v>
      </c>
      <c r="Q927" s="34" t="s">
        <v>640</v>
      </c>
      <c r="R927" s="34">
        <v>60098</v>
      </c>
      <c r="S927" s="36">
        <v>42088</v>
      </c>
      <c r="T927" s="36">
        <v>42090</v>
      </c>
      <c r="U927" s="61">
        <v>507.63299999999998</v>
      </c>
      <c r="V927" s="34">
        <v>17</v>
      </c>
      <c r="W927" s="34">
        <v>735.7</v>
      </c>
      <c r="X927" s="34">
        <v>91043</v>
      </c>
      <c r="Y927" s="34" t="s">
        <v>3216</v>
      </c>
      <c r="Z927" s="34">
        <v>1064.1634286589351</v>
      </c>
    </row>
    <row r="928" spans="1:26" customFormat="1" x14ac:dyDescent="0.2">
      <c r="A928" s="34">
        <v>1648</v>
      </c>
      <c r="B928" s="34" t="s">
        <v>1818</v>
      </c>
      <c r="C928" s="34" t="s">
        <v>1</v>
      </c>
      <c r="D928" s="34">
        <v>0.05</v>
      </c>
      <c r="E928" s="34">
        <v>12.98</v>
      </c>
      <c r="F928" s="34">
        <v>3.14</v>
      </c>
      <c r="G928" s="34" t="s">
        <v>14</v>
      </c>
      <c r="H928" s="34" t="s">
        <v>70</v>
      </c>
      <c r="I928" s="34" t="s">
        <v>24</v>
      </c>
      <c r="J928" s="34" t="s">
        <v>544</v>
      </c>
      <c r="K928" s="34" t="s">
        <v>18</v>
      </c>
      <c r="L928" s="34" t="s">
        <v>545</v>
      </c>
      <c r="M928" s="34">
        <v>0.6</v>
      </c>
      <c r="N928" s="34" t="s">
        <v>8</v>
      </c>
      <c r="O928" s="34" t="s">
        <v>28</v>
      </c>
      <c r="P928" s="34" t="s">
        <v>79</v>
      </c>
      <c r="Q928" s="34" t="s">
        <v>640</v>
      </c>
      <c r="R928" s="34">
        <v>60098</v>
      </c>
      <c r="S928" s="36">
        <v>42088</v>
      </c>
      <c r="T928" s="36">
        <v>42088</v>
      </c>
      <c r="U928" s="61">
        <v>38.229999999999997</v>
      </c>
      <c r="V928" s="34">
        <v>18</v>
      </c>
      <c r="W928" s="34">
        <v>225.59</v>
      </c>
      <c r="X928" s="34">
        <v>91043</v>
      </c>
      <c r="Y928" s="34" t="s">
        <v>3216</v>
      </c>
      <c r="Z928" s="34">
        <v>559.2544897959599</v>
      </c>
    </row>
    <row r="929" spans="1:26" customFormat="1" x14ac:dyDescent="0.2">
      <c r="A929" s="34">
        <v>1829</v>
      </c>
      <c r="B929" s="34" t="s">
        <v>230</v>
      </c>
      <c r="C929" s="34" t="s">
        <v>1</v>
      </c>
      <c r="D929" s="34">
        <v>0.01</v>
      </c>
      <c r="E929" s="34">
        <v>10.64</v>
      </c>
      <c r="F929" s="34">
        <v>5.16</v>
      </c>
      <c r="G929" s="34" t="s">
        <v>63</v>
      </c>
      <c r="H929" s="34" t="s">
        <v>70</v>
      </c>
      <c r="I929" s="34" t="s">
        <v>4</v>
      </c>
      <c r="J929" s="34" t="s">
        <v>102</v>
      </c>
      <c r="K929" s="34" t="s">
        <v>49</v>
      </c>
      <c r="L929" s="34" t="s">
        <v>1820</v>
      </c>
      <c r="M929" s="34">
        <v>0.56999999999999995</v>
      </c>
      <c r="N929" s="34" t="s">
        <v>8</v>
      </c>
      <c r="O929" s="34" t="s">
        <v>28</v>
      </c>
      <c r="P929" s="34" t="s">
        <v>189</v>
      </c>
      <c r="Q929" s="34" t="s">
        <v>232</v>
      </c>
      <c r="R929" s="34">
        <v>52402</v>
      </c>
      <c r="S929" s="36">
        <v>42088</v>
      </c>
      <c r="T929" s="36">
        <v>42090</v>
      </c>
      <c r="U929" s="61">
        <v>-11.69</v>
      </c>
      <c r="V929" s="34">
        <v>5</v>
      </c>
      <c r="W929" s="34">
        <v>58.52</v>
      </c>
      <c r="X929" s="34">
        <v>86957</v>
      </c>
      <c r="Y929" s="34" t="s">
        <v>3216</v>
      </c>
      <c r="Z929" s="34">
        <v>475.9171264820788</v>
      </c>
    </row>
    <row r="930" spans="1:26" customFormat="1" x14ac:dyDescent="0.2">
      <c r="A930" s="34">
        <v>2201</v>
      </c>
      <c r="B930" s="34" t="s">
        <v>1821</v>
      </c>
      <c r="C930" s="34" t="s">
        <v>1</v>
      </c>
      <c r="D930" s="34">
        <v>0.17</v>
      </c>
      <c r="E930" s="34">
        <v>14.89</v>
      </c>
      <c r="F930" s="34">
        <v>13.56</v>
      </c>
      <c r="G930" s="34" t="s">
        <v>14</v>
      </c>
      <c r="H930" s="34" t="s">
        <v>3</v>
      </c>
      <c r="I930" s="34" t="s">
        <v>4</v>
      </c>
      <c r="J930" s="34" t="s">
        <v>102</v>
      </c>
      <c r="K930" s="34" t="s">
        <v>40</v>
      </c>
      <c r="L930" s="34" t="s">
        <v>1822</v>
      </c>
      <c r="M930" s="34">
        <v>0.57999999999999996</v>
      </c>
      <c r="N930" s="34" t="s">
        <v>8</v>
      </c>
      <c r="O930" s="34" t="s">
        <v>28</v>
      </c>
      <c r="P930" s="34" t="s">
        <v>60</v>
      </c>
      <c r="Q930" s="34" t="s">
        <v>1823</v>
      </c>
      <c r="R930" s="34">
        <v>55420</v>
      </c>
      <c r="S930" s="36">
        <v>42088</v>
      </c>
      <c r="T930" s="36">
        <v>42090</v>
      </c>
      <c r="U930" s="61">
        <v>-9.1300000000000008</v>
      </c>
      <c r="V930" s="34">
        <v>1</v>
      </c>
      <c r="W930" s="34">
        <v>27.96</v>
      </c>
      <c r="X930" s="34">
        <v>86054</v>
      </c>
      <c r="Y930" s="34" t="s">
        <v>3216</v>
      </c>
      <c r="Z930" s="34">
        <v>699.78203039152868</v>
      </c>
    </row>
    <row r="931" spans="1:26" customFormat="1" x14ac:dyDescent="0.2">
      <c r="A931" s="34">
        <v>3100</v>
      </c>
      <c r="B931" s="34" t="s">
        <v>1824</v>
      </c>
      <c r="C931" s="34" t="s">
        <v>1</v>
      </c>
      <c r="D931" s="34">
        <v>7.0000000000000007E-2</v>
      </c>
      <c r="E931" s="34">
        <v>35.99</v>
      </c>
      <c r="F931" s="34">
        <v>5</v>
      </c>
      <c r="G931" s="34" t="s">
        <v>14</v>
      </c>
      <c r="H931" s="34" t="s">
        <v>15</v>
      </c>
      <c r="I931" s="34" t="s">
        <v>16</v>
      </c>
      <c r="J931" s="34" t="s">
        <v>111</v>
      </c>
      <c r="K931" s="34" t="s">
        <v>26</v>
      </c>
      <c r="L931" s="34" t="s">
        <v>1825</v>
      </c>
      <c r="M931" s="34">
        <v>0.82</v>
      </c>
      <c r="N931" s="34" t="s">
        <v>8</v>
      </c>
      <c r="O931" s="34" t="s">
        <v>9</v>
      </c>
      <c r="P931" s="34" t="s">
        <v>99</v>
      </c>
      <c r="Q931" s="34" t="s">
        <v>1826</v>
      </c>
      <c r="R931" s="34">
        <v>33334</v>
      </c>
      <c r="S931" s="36">
        <v>42088</v>
      </c>
      <c r="T931" s="36">
        <v>42090</v>
      </c>
      <c r="U931" s="61">
        <v>-299.81420000000003</v>
      </c>
      <c r="V931" s="34">
        <v>1</v>
      </c>
      <c r="W931" s="34">
        <v>31.71</v>
      </c>
      <c r="X931" s="34">
        <v>89988</v>
      </c>
      <c r="Y931" s="34" t="s">
        <v>3215</v>
      </c>
      <c r="Z931" s="34">
        <v>477.30001743902596</v>
      </c>
    </row>
    <row r="932" spans="1:26" customFormat="1" x14ac:dyDescent="0.2">
      <c r="A932" s="34">
        <v>693</v>
      </c>
      <c r="B932" s="34" t="s">
        <v>1525</v>
      </c>
      <c r="C932" s="34" t="s">
        <v>23</v>
      </c>
      <c r="D932" s="34">
        <v>0.02</v>
      </c>
      <c r="E932" s="34">
        <v>500.98</v>
      </c>
      <c r="F932" s="34">
        <v>41.44</v>
      </c>
      <c r="G932" s="34" t="s">
        <v>2</v>
      </c>
      <c r="H932" s="34" t="s">
        <v>3</v>
      </c>
      <c r="I932" s="34" t="s">
        <v>4</v>
      </c>
      <c r="J932" s="34" t="s">
        <v>93</v>
      </c>
      <c r="K932" s="34" t="s">
        <v>6</v>
      </c>
      <c r="L932" s="34" t="s">
        <v>1827</v>
      </c>
      <c r="M932" s="34">
        <v>0.66</v>
      </c>
      <c r="N932" s="34" t="s">
        <v>8</v>
      </c>
      <c r="O932" s="34" t="s">
        <v>35</v>
      </c>
      <c r="P932" s="34" t="s">
        <v>36</v>
      </c>
      <c r="Q932" s="34" t="s">
        <v>1526</v>
      </c>
      <c r="R932" s="34">
        <v>80229</v>
      </c>
      <c r="S932" s="36">
        <v>42088</v>
      </c>
      <c r="T932" s="36">
        <v>42088</v>
      </c>
      <c r="U932" s="61">
        <v>2568.4629</v>
      </c>
      <c r="V932" s="34">
        <v>7</v>
      </c>
      <c r="W932" s="34">
        <v>3722.41</v>
      </c>
      <c r="X932" s="34">
        <v>87811</v>
      </c>
      <c r="Y932" s="34" t="s">
        <v>3217</v>
      </c>
      <c r="Z932" s="34">
        <v>5784.7037639247928</v>
      </c>
    </row>
    <row r="933" spans="1:26" customFormat="1" x14ac:dyDescent="0.2">
      <c r="A933" s="34">
        <v>1557</v>
      </c>
      <c r="B933" s="34" t="s">
        <v>1828</v>
      </c>
      <c r="C933" s="34" t="s">
        <v>23</v>
      </c>
      <c r="D933" s="34">
        <v>0.09</v>
      </c>
      <c r="E933" s="34">
        <v>60.98</v>
      </c>
      <c r="F933" s="34">
        <v>49</v>
      </c>
      <c r="G933" s="34" t="s">
        <v>14</v>
      </c>
      <c r="H933" s="34" t="s">
        <v>15</v>
      </c>
      <c r="I933" s="34" t="s">
        <v>24</v>
      </c>
      <c r="J933" s="34" t="s">
        <v>71</v>
      </c>
      <c r="K933" s="34" t="s">
        <v>40</v>
      </c>
      <c r="L933" s="34" t="s">
        <v>1506</v>
      </c>
      <c r="M933" s="34">
        <v>0.59</v>
      </c>
      <c r="N933" s="34" t="s">
        <v>8</v>
      </c>
      <c r="O933" s="34" t="s">
        <v>9</v>
      </c>
      <c r="P933" s="34" t="s">
        <v>218</v>
      </c>
      <c r="Q933" s="34" t="s">
        <v>1829</v>
      </c>
      <c r="R933" s="34">
        <v>22003</v>
      </c>
      <c r="S933" s="36">
        <v>42088</v>
      </c>
      <c r="T933" s="36">
        <v>42096</v>
      </c>
      <c r="U933" s="61">
        <v>-954.75800000000004</v>
      </c>
      <c r="V933" s="34">
        <v>15</v>
      </c>
      <c r="W933" s="34">
        <v>879.62</v>
      </c>
      <c r="X933" s="34">
        <v>87426</v>
      </c>
      <c r="Y933" s="34" t="s">
        <v>3215</v>
      </c>
      <c r="Z933" s="34">
        <v>686.41799601602895</v>
      </c>
    </row>
    <row r="934" spans="1:26" customFormat="1" x14ac:dyDescent="0.2">
      <c r="A934" s="34">
        <v>1557</v>
      </c>
      <c r="B934" s="34" t="s">
        <v>1828</v>
      </c>
      <c r="C934" s="34" t="s">
        <v>23</v>
      </c>
      <c r="D934" s="34">
        <v>0.05</v>
      </c>
      <c r="E934" s="34">
        <v>29.89</v>
      </c>
      <c r="F934" s="34">
        <v>1.99</v>
      </c>
      <c r="G934" s="34" t="s">
        <v>14</v>
      </c>
      <c r="H934" s="34" t="s">
        <v>15</v>
      </c>
      <c r="I934" s="34" t="s">
        <v>16</v>
      </c>
      <c r="J934" s="34" t="s">
        <v>17</v>
      </c>
      <c r="K934" s="34" t="s">
        <v>18</v>
      </c>
      <c r="L934" s="34" t="s">
        <v>419</v>
      </c>
      <c r="M934" s="34">
        <v>0.5</v>
      </c>
      <c r="N934" s="34" t="s">
        <v>8</v>
      </c>
      <c r="O934" s="34" t="s">
        <v>9</v>
      </c>
      <c r="P934" s="34" t="s">
        <v>218</v>
      </c>
      <c r="Q934" s="34" t="s">
        <v>1829</v>
      </c>
      <c r="R934" s="34">
        <v>22003</v>
      </c>
      <c r="S934" s="36">
        <v>42088</v>
      </c>
      <c r="T934" s="36">
        <v>42090</v>
      </c>
      <c r="U934" s="61">
        <v>219.4734</v>
      </c>
      <c r="V934" s="34">
        <v>12</v>
      </c>
      <c r="W934" s="34">
        <v>361.19</v>
      </c>
      <c r="X934" s="34">
        <v>87426</v>
      </c>
      <c r="Y934" s="34" t="s">
        <v>3215</v>
      </c>
      <c r="Z934" s="34">
        <v>443.752120571273</v>
      </c>
    </row>
    <row r="935" spans="1:26" customFormat="1" x14ac:dyDescent="0.2">
      <c r="A935" s="34">
        <v>1699</v>
      </c>
      <c r="B935" s="34" t="s">
        <v>1830</v>
      </c>
      <c r="C935" s="34" t="s">
        <v>23</v>
      </c>
      <c r="D935" s="34">
        <v>0.05</v>
      </c>
      <c r="E935" s="34">
        <v>3.98</v>
      </c>
      <c r="F935" s="34">
        <v>5.26</v>
      </c>
      <c r="G935" s="34" t="s">
        <v>14</v>
      </c>
      <c r="H935" s="34" t="s">
        <v>3</v>
      </c>
      <c r="I935" s="34" t="s">
        <v>24</v>
      </c>
      <c r="J935" s="34" t="s">
        <v>48</v>
      </c>
      <c r="K935" s="34" t="s">
        <v>49</v>
      </c>
      <c r="L935" s="34" t="s">
        <v>1831</v>
      </c>
      <c r="M935" s="34">
        <v>0.38</v>
      </c>
      <c r="N935" s="34" t="s">
        <v>8</v>
      </c>
      <c r="O935" s="34" t="s">
        <v>87</v>
      </c>
      <c r="P935" s="34" t="s">
        <v>296</v>
      </c>
      <c r="Q935" s="34" t="s">
        <v>1832</v>
      </c>
      <c r="R935" s="34">
        <v>19057</v>
      </c>
      <c r="S935" s="36">
        <v>42088</v>
      </c>
      <c r="T935" s="36">
        <v>42092</v>
      </c>
      <c r="U935" s="61">
        <v>-152.52449999999999</v>
      </c>
      <c r="V935" s="34">
        <v>12</v>
      </c>
      <c r="W935" s="34">
        <v>49.44</v>
      </c>
      <c r="X935" s="34">
        <v>87345</v>
      </c>
      <c r="Y935" s="34" t="s">
        <v>3218</v>
      </c>
      <c r="Z935" s="34">
        <v>-7.8261382715989392</v>
      </c>
    </row>
    <row r="936" spans="1:26" customFormat="1" x14ac:dyDescent="0.2">
      <c r="A936" s="34">
        <v>1699</v>
      </c>
      <c r="B936" s="34" t="s">
        <v>1830</v>
      </c>
      <c r="C936" s="34" t="s">
        <v>23</v>
      </c>
      <c r="D936" s="34">
        <v>0.01</v>
      </c>
      <c r="E936" s="34">
        <v>6.48</v>
      </c>
      <c r="F936" s="34">
        <v>5.4</v>
      </c>
      <c r="G936" s="34" t="s">
        <v>14</v>
      </c>
      <c r="H936" s="34" t="s">
        <v>3</v>
      </c>
      <c r="I936" s="34" t="s">
        <v>24</v>
      </c>
      <c r="J936" s="34" t="s">
        <v>64</v>
      </c>
      <c r="K936" s="34" t="s">
        <v>49</v>
      </c>
      <c r="L936" s="34" t="s">
        <v>1833</v>
      </c>
      <c r="M936" s="34">
        <v>0.37</v>
      </c>
      <c r="N936" s="34" t="s">
        <v>8</v>
      </c>
      <c r="O936" s="34" t="s">
        <v>87</v>
      </c>
      <c r="P936" s="34" t="s">
        <v>296</v>
      </c>
      <c r="Q936" s="34" t="s">
        <v>1832</v>
      </c>
      <c r="R936" s="34">
        <v>19057</v>
      </c>
      <c r="S936" s="36">
        <v>42088</v>
      </c>
      <c r="T936" s="36">
        <v>42088</v>
      </c>
      <c r="U936" s="61">
        <v>-18.850000000000001</v>
      </c>
      <c r="V936" s="34">
        <v>2</v>
      </c>
      <c r="W936" s="34">
        <v>14.29</v>
      </c>
      <c r="X936" s="34">
        <v>87345</v>
      </c>
      <c r="Y936" s="34" t="s">
        <v>3218</v>
      </c>
      <c r="Z936" s="34">
        <v>158.88415313017899</v>
      </c>
    </row>
    <row r="937" spans="1:26" customFormat="1" x14ac:dyDescent="0.2">
      <c r="A937" s="34">
        <v>290</v>
      </c>
      <c r="B937" s="34" t="s">
        <v>1834</v>
      </c>
      <c r="C937" s="34" t="s">
        <v>46</v>
      </c>
      <c r="D937" s="34">
        <v>0.04</v>
      </c>
      <c r="E937" s="34">
        <v>4.9800000000000004</v>
      </c>
      <c r="F937" s="34">
        <v>4.62</v>
      </c>
      <c r="G937" s="34" t="s">
        <v>14</v>
      </c>
      <c r="H937" s="34" t="s">
        <v>3</v>
      </c>
      <c r="I937" s="34" t="s">
        <v>16</v>
      </c>
      <c r="J937" s="34" t="s">
        <v>17</v>
      </c>
      <c r="K937" s="34" t="s">
        <v>18</v>
      </c>
      <c r="L937" s="34" t="s">
        <v>1197</v>
      </c>
      <c r="M937" s="34">
        <v>0.64</v>
      </c>
      <c r="N937" s="34" t="s">
        <v>8</v>
      </c>
      <c r="O937" s="34" t="s">
        <v>35</v>
      </c>
      <c r="P937" s="34" t="s">
        <v>36</v>
      </c>
      <c r="Q937" s="34" t="s">
        <v>1835</v>
      </c>
      <c r="R937" s="34">
        <v>80538</v>
      </c>
      <c r="S937" s="36">
        <v>42088</v>
      </c>
      <c r="T937" s="36">
        <v>42089</v>
      </c>
      <c r="U937" s="61">
        <v>-135.16</v>
      </c>
      <c r="V937" s="34">
        <v>20</v>
      </c>
      <c r="W937" s="34">
        <v>102.54</v>
      </c>
      <c r="X937" s="34">
        <v>90837</v>
      </c>
      <c r="Y937" s="34" t="s">
        <v>3217</v>
      </c>
      <c r="Z937" s="34">
        <v>339.37663242311561</v>
      </c>
    </row>
    <row r="938" spans="1:26" customFormat="1" x14ac:dyDescent="0.2">
      <c r="A938" s="34">
        <v>2287</v>
      </c>
      <c r="B938" s="34" t="s">
        <v>1239</v>
      </c>
      <c r="C938" s="34" t="s">
        <v>46</v>
      </c>
      <c r="D938" s="34">
        <v>0.01</v>
      </c>
      <c r="E938" s="34">
        <v>18.97</v>
      </c>
      <c r="F938" s="34">
        <v>9.0299999999999994</v>
      </c>
      <c r="G938" s="34" t="s">
        <v>14</v>
      </c>
      <c r="H938" s="34" t="s">
        <v>70</v>
      </c>
      <c r="I938" s="34" t="s">
        <v>24</v>
      </c>
      <c r="J938" s="34" t="s">
        <v>64</v>
      </c>
      <c r="K938" s="34" t="s">
        <v>49</v>
      </c>
      <c r="L938" s="34" t="s">
        <v>606</v>
      </c>
      <c r="M938" s="34">
        <v>0.37</v>
      </c>
      <c r="N938" s="34" t="s">
        <v>8</v>
      </c>
      <c r="O938" s="34" t="s">
        <v>9</v>
      </c>
      <c r="P938" s="34" t="s">
        <v>247</v>
      </c>
      <c r="Q938" s="34" t="s">
        <v>1241</v>
      </c>
      <c r="R938" s="34">
        <v>29483</v>
      </c>
      <c r="S938" s="36">
        <v>42088</v>
      </c>
      <c r="T938" s="36">
        <v>42088</v>
      </c>
      <c r="U938" s="61">
        <v>-12.0267</v>
      </c>
      <c r="V938" s="34">
        <v>8</v>
      </c>
      <c r="W938" s="34">
        <v>164.67</v>
      </c>
      <c r="X938" s="34">
        <v>90146</v>
      </c>
      <c r="Y938" s="34" t="s">
        <v>3215</v>
      </c>
      <c r="Z938" s="34">
        <v>435.6330573557189</v>
      </c>
    </row>
    <row r="939" spans="1:26" customFormat="1" x14ac:dyDescent="0.2">
      <c r="A939" s="34">
        <v>2287</v>
      </c>
      <c r="B939" s="34" t="s">
        <v>1239</v>
      </c>
      <c r="C939" s="34" t="s">
        <v>46</v>
      </c>
      <c r="D939" s="34">
        <v>0.03</v>
      </c>
      <c r="E939" s="34">
        <v>12.28</v>
      </c>
      <c r="F939" s="34">
        <v>4.8600000000000003</v>
      </c>
      <c r="G939" s="34" t="s">
        <v>14</v>
      </c>
      <c r="H939" s="34" t="s">
        <v>70</v>
      </c>
      <c r="I939" s="34" t="s">
        <v>24</v>
      </c>
      <c r="J939" s="34" t="s">
        <v>64</v>
      </c>
      <c r="K939" s="34" t="s">
        <v>49</v>
      </c>
      <c r="L939" s="34" t="s">
        <v>1836</v>
      </c>
      <c r="M939" s="34">
        <v>0.38</v>
      </c>
      <c r="N939" s="34" t="s">
        <v>8</v>
      </c>
      <c r="O939" s="34" t="s">
        <v>9</v>
      </c>
      <c r="P939" s="34" t="s">
        <v>247</v>
      </c>
      <c r="Q939" s="34" t="s">
        <v>1241</v>
      </c>
      <c r="R939" s="34">
        <v>29483</v>
      </c>
      <c r="S939" s="36">
        <v>42088</v>
      </c>
      <c r="T939" s="36">
        <v>42089</v>
      </c>
      <c r="U939" s="61">
        <v>122.508</v>
      </c>
      <c r="V939" s="34">
        <v>6</v>
      </c>
      <c r="W939" s="34">
        <v>72.739999999999995</v>
      </c>
      <c r="X939" s="34">
        <v>90146</v>
      </c>
      <c r="Y939" s="34" t="s">
        <v>3215</v>
      </c>
      <c r="Z939" s="34">
        <v>432.27809745383172</v>
      </c>
    </row>
    <row r="940" spans="1:26" customFormat="1" x14ac:dyDescent="0.2">
      <c r="A940" s="34">
        <v>2287</v>
      </c>
      <c r="B940" s="34" t="s">
        <v>1239</v>
      </c>
      <c r="C940" s="34" t="s">
        <v>46</v>
      </c>
      <c r="D940" s="34">
        <v>0.05</v>
      </c>
      <c r="E940" s="34">
        <v>34.99</v>
      </c>
      <c r="F940" s="34">
        <v>7.73</v>
      </c>
      <c r="G940" s="34" t="s">
        <v>63</v>
      </c>
      <c r="H940" s="34" t="s">
        <v>70</v>
      </c>
      <c r="I940" s="34" t="s">
        <v>24</v>
      </c>
      <c r="J940" s="34" t="s">
        <v>25</v>
      </c>
      <c r="K940" s="34" t="s">
        <v>49</v>
      </c>
      <c r="L940" s="34" t="s">
        <v>1280</v>
      </c>
      <c r="M940" s="34">
        <v>0.59</v>
      </c>
      <c r="N940" s="34" t="s">
        <v>8</v>
      </c>
      <c r="O940" s="34" t="s">
        <v>9</v>
      </c>
      <c r="P940" s="34" t="s">
        <v>247</v>
      </c>
      <c r="Q940" s="34" t="s">
        <v>1241</v>
      </c>
      <c r="R940" s="34">
        <v>29483</v>
      </c>
      <c r="S940" s="36">
        <v>42088</v>
      </c>
      <c r="T940" s="36">
        <v>42090</v>
      </c>
      <c r="U940" s="61">
        <v>-12.0267</v>
      </c>
      <c r="V940" s="34">
        <v>12</v>
      </c>
      <c r="W940" s="34">
        <v>418.75</v>
      </c>
      <c r="X940" s="34">
        <v>90146</v>
      </c>
      <c r="Y940" s="34" t="s">
        <v>3215</v>
      </c>
      <c r="Z940" s="34">
        <v>524.1063898619235</v>
      </c>
    </row>
    <row r="941" spans="1:26" customFormat="1" x14ac:dyDescent="0.2">
      <c r="A941" s="34">
        <v>2833</v>
      </c>
      <c r="B941" s="34" t="s">
        <v>1837</v>
      </c>
      <c r="C941" s="34" t="s">
        <v>46</v>
      </c>
      <c r="D941" s="34">
        <v>0.03</v>
      </c>
      <c r="E941" s="34">
        <v>140.97999999999999</v>
      </c>
      <c r="F941" s="34">
        <v>36.090000000000003</v>
      </c>
      <c r="G941" s="34" t="s">
        <v>2</v>
      </c>
      <c r="H941" s="34" t="s">
        <v>3</v>
      </c>
      <c r="I941" s="34" t="s">
        <v>4</v>
      </c>
      <c r="J941" s="34" t="s">
        <v>93</v>
      </c>
      <c r="K941" s="34" t="s">
        <v>6</v>
      </c>
      <c r="L941" s="34" t="s">
        <v>1838</v>
      </c>
      <c r="M941" s="34">
        <v>0.77</v>
      </c>
      <c r="N941" s="34" t="s">
        <v>8</v>
      </c>
      <c r="O941" s="34" t="s">
        <v>28</v>
      </c>
      <c r="P941" s="34" t="s">
        <v>60</v>
      </c>
      <c r="Q941" s="34" t="s">
        <v>1839</v>
      </c>
      <c r="R941" s="34">
        <v>55076</v>
      </c>
      <c r="S941" s="36">
        <v>42088</v>
      </c>
      <c r="T941" s="36">
        <v>42090</v>
      </c>
      <c r="U941" s="61">
        <v>-221.5</v>
      </c>
      <c r="V941" s="34">
        <v>4</v>
      </c>
      <c r="W941" s="34">
        <v>608.80999999999995</v>
      </c>
      <c r="X941" s="34">
        <v>91030</v>
      </c>
      <c r="Y941" s="34" t="s">
        <v>3216</v>
      </c>
      <c r="Z941" s="34">
        <v>1857.9790015494325</v>
      </c>
    </row>
    <row r="942" spans="1:26" customFormat="1" x14ac:dyDescent="0.2">
      <c r="A942" s="34">
        <v>2833</v>
      </c>
      <c r="B942" s="34" t="s">
        <v>1837</v>
      </c>
      <c r="C942" s="34" t="s">
        <v>46</v>
      </c>
      <c r="D942" s="34">
        <v>0.08</v>
      </c>
      <c r="E942" s="34">
        <v>65.989999999999995</v>
      </c>
      <c r="F942" s="34">
        <v>8.99</v>
      </c>
      <c r="G942" s="34" t="s">
        <v>14</v>
      </c>
      <c r="H942" s="34" t="s">
        <v>3</v>
      </c>
      <c r="I942" s="34" t="s">
        <v>16</v>
      </c>
      <c r="J942" s="34" t="s">
        <v>111</v>
      </c>
      <c r="K942" s="34" t="s">
        <v>49</v>
      </c>
      <c r="L942" s="34" t="s">
        <v>1840</v>
      </c>
      <c r="M942" s="34">
        <v>0.56000000000000005</v>
      </c>
      <c r="N942" s="34" t="s">
        <v>8</v>
      </c>
      <c r="O942" s="34" t="s">
        <v>28</v>
      </c>
      <c r="P942" s="34" t="s">
        <v>60</v>
      </c>
      <c r="Q942" s="34" t="s">
        <v>1839</v>
      </c>
      <c r="R942" s="34">
        <v>55076</v>
      </c>
      <c r="S942" s="36">
        <v>42088</v>
      </c>
      <c r="T942" s="36">
        <v>42089</v>
      </c>
      <c r="U942" s="61">
        <v>206.352</v>
      </c>
      <c r="V942" s="34">
        <v>15</v>
      </c>
      <c r="W942" s="34">
        <v>808.61</v>
      </c>
      <c r="X942" s="34">
        <v>91030</v>
      </c>
      <c r="Y942" s="34" t="s">
        <v>3216</v>
      </c>
      <c r="Z942" s="34">
        <v>908.10442077376047</v>
      </c>
    </row>
    <row r="943" spans="1:26" customFormat="1" x14ac:dyDescent="0.2">
      <c r="A943" s="34">
        <v>1767</v>
      </c>
      <c r="B943" s="34" t="s">
        <v>1841</v>
      </c>
      <c r="C943" s="34" t="s">
        <v>1</v>
      </c>
      <c r="D943" s="34">
        <v>0.01</v>
      </c>
      <c r="E943" s="34">
        <v>50.98</v>
      </c>
      <c r="F943" s="34">
        <v>6.5</v>
      </c>
      <c r="G943" s="34" t="s">
        <v>14</v>
      </c>
      <c r="H943" s="34" t="s">
        <v>47</v>
      </c>
      <c r="I943" s="34" t="s">
        <v>16</v>
      </c>
      <c r="J943" s="34" t="s">
        <v>17</v>
      </c>
      <c r="K943" s="34" t="s">
        <v>49</v>
      </c>
      <c r="L943" s="34" t="s">
        <v>1842</v>
      </c>
      <c r="M943" s="34">
        <v>0.73</v>
      </c>
      <c r="N943" s="34" t="s">
        <v>8</v>
      </c>
      <c r="O943" s="34" t="s">
        <v>9</v>
      </c>
      <c r="P943" s="34" t="s">
        <v>51</v>
      </c>
      <c r="Q943" s="34" t="s">
        <v>1843</v>
      </c>
      <c r="R943" s="34">
        <v>30265</v>
      </c>
      <c r="S943" s="36">
        <v>42089</v>
      </c>
      <c r="T943" s="36">
        <v>42090</v>
      </c>
      <c r="U943" s="61">
        <v>5.3396999999999997</v>
      </c>
      <c r="V943" s="34">
        <v>16</v>
      </c>
      <c r="W943" s="34">
        <v>818.49</v>
      </c>
      <c r="X943" s="34">
        <v>89211</v>
      </c>
      <c r="Y943" s="34" t="s">
        <v>3215</v>
      </c>
      <c r="Z943" s="34">
        <v>902.4294245067656</v>
      </c>
    </row>
    <row r="944" spans="1:26" customFormat="1" x14ac:dyDescent="0.2">
      <c r="A944" s="34">
        <v>2114</v>
      </c>
      <c r="B944" s="34" t="s">
        <v>1351</v>
      </c>
      <c r="C944" s="34" t="s">
        <v>1</v>
      </c>
      <c r="D944" s="34">
        <v>0.08</v>
      </c>
      <c r="E944" s="34">
        <v>6.68</v>
      </c>
      <c r="F944" s="34">
        <v>1.5</v>
      </c>
      <c r="G944" s="34" t="s">
        <v>14</v>
      </c>
      <c r="H944" s="34" t="s">
        <v>70</v>
      </c>
      <c r="I944" s="34" t="s">
        <v>24</v>
      </c>
      <c r="J944" s="34" t="s">
        <v>25</v>
      </c>
      <c r="K944" s="34" t="s">
        <v>26</v>
      </c>
      <c r="L944" s="34" t="s">
        <v>1844</v>
      </c>
      <c r="M944" s="34">
        <v>0.48</v>
      </c>
      <c r="N944" s="34" t="s">
        <v>8</v>
      </c>
      <c r="O944" s="34" t="s">
        <v>9</v>
      </c>
      <c r="P944" s="34" t="s">
        <v>218</v>
      </c>
      <c r="Q944" s="34" t="s">
        <v>1353</v>
      </c>
      <c r="R944" s="34">
        <v>23518</v>
      </c>
      <c r="S944" s="36">
        <v>42089</v>
      </c>
      <c r="T944" s="36">
        <v>42091</v>
      </c>
      <c r="U944" s="61">
        <v>-601.80399999999997</v>
      </c>
      <c r="V944" s="34">
        <v>10</v>
      </c>
      <c r="W944" s="34">
        <v>66.12</v>
      </c>
      <c r="X944" s="34">
        <v>88403</v>
      </c>
      <c r="Y944" s="34" t="s">
        <v>3215</v>
      </c>
      <c r="Z944" s="34">
        <v>-280.79155254241533</v>
      </c>
    </row>
    <row r="945" spans="1:26" customFormat="1" x14ac:dyDescent="0.2">
      <c r="A945" s="34">
        <v>3379</v>
      </c>
      <c r="B945" s="34" t="s">
        <v>1845</v>
      </c>
      <c r="C945" s="34" t="s">
        <v>1</v>
      </c>
      <c r="D945" s="34">
        <v>0</v>
      </c>
      <c r="E945" s="34">
        <v>19.98</v>
      </c>
      <c r="F945" s="34">
        <v>5.97</v>
      </c>
      <c r="G945" s="34" t="s">
        <v>63</v>
      </c>
      <c r="H945" s="34" t="s">
        <v>70</v>
      </c>
      <c r="I945" s="34" t="s">
        <v>24</v>
      </c>
      <c r="J945" s="34" t="s">
        <v>64</v>
      </c>
      <c r="K945" s="34" t="s">
        <v>49</v>
      </c>
      <c r="L945" s="34" t="s">
        <v>1846</v>
      </c>
      <c r="M945" s="34">
        <v>0.38</v>
      </c>
      <c r="N945" s="34" t="s">
        <v>8</v>
      </c>
      <c r="O945" s="34" t="s">
        <v>9</v>
      </c>
      <c r="P945" s="34" t="s">
        <v>51</v>
      </c>
      <c r="Q945" s="34" t="s">
        <v>1847</v>
      </c>
      <c r="R945" s="34">
        <v>30144</v>
      </c>
      <c r="S945" s="36">
        <v>42089</v>
      </c>
      <c r="T945" s="36">
        <v>42092</v>
      </c>
      <c r="U945" s="61">
        <v>-189.714</v>
      </c>
      <c r="V945" s="34">
        <v>12</v>
      </c>
      <c r="W945" s="34">
        <v>249.07</v>
      </c>
      <c r="X945" s="34">
        <v>88837</v>
      </c>
      <c r="Y945" s="34" t="s">
        <v>3215</v>
      </c>
      <c r="Z945" s="34">
        <v>193.95115577128638</v>
      </c>
    </row>
    <row r="946" spans="1:26" customFormat="1" x14ac:dyDescent="0.2">
      <c r="A946" s="34">
        <v>2124</v>
      </c>
      <c r="B946" s="34" t="s">
        <v>12</v>
      </c>
      <c r="C946" s="34" t="s">
        <v>13</v>
      </c>
      <c r="D946" s="34">
        <v>0.03</v>
      </c>
      <c r="E946" s="34">
        <v>124.49</v>
      </c>
      <c r="F946" s="34">
        <v>51.94</v>
      </c>
      <c r="G946" s="34" t="s">
        <v>2</v>
      </c>
      <c r="H946" s="34" t="s">
        <v>70</v>
      </c>
      <c r="I946" s="34" t="s">
        <v>4</v>
      </c>
      <c r="J946" s="34" t="s">
        <v>5</v>
      </c>
      <c r="K946" s="34" t="s">
        <v>6</v>
      </c>
      <c r="L946" s="34" t="s">
        <v>1125</v>
      </c>
      <c r="M946" s="34">
        <v>0.63</v>
      </c>
      <c r="N946" s="34" t="s">
        <v>8</v>
      </c>
      <c r="O946" s="34" t="s">
        <v>9</v>
      </c>
      <c r="P946" s="34" t="s">
        <v>20</v>
      </c>
      <c r="Q946" s="34" t="s">
        <v>21</v>
      </c>
      <c r="R946" s="34">
        <v>72301</v>
      </c>
      <c r="S946" s="36">
        <v>42089</v>
      </c>
      <c r="T946" s="36">
        <v>42090</v>
      </c>
      <c r="U946" s="61">
        <v>18.173999999999999</v>
      </c>
      <c r="V946" s="34">
        <v>21</v>
      </c>
      <c r="W946" s="34">
        <v>2761.94</v>
      </c>
      <c r="X946" s="34">
        <v>89666</v>
      </c>
      <c r="Y946" s="34" t="s">
        <v>3215</v>
      </c>
      <c r="Z946" s="34">
        <v>2178.9820783766195</v>
      </c>
    </row>
    <row r="947" spans="1:26" customFormat="1" x14ac:dyDescent="0.2">
      <c r="A947" s="34">
        <v>2066</v>
      </c>
      <c r="B947" s="34" t="s">
        <v>1848</v>
      </c>
      <c r="C947" s="34" t="s">
        <v>92</v>
      </c>
      <c r="D947" s="34">
        <v>0.09</v>
      </c>
      <c r="E947" s="34">
        <v>20.89</v>
      </c>
      <c r="F947" s="34">
        <v>11.52</v>
      </c>
      <c r="G947" s="34" t="s">
        <v>14</v>
      </c>
      <c r="H947" s="34" t="s">
        <v>47</v>
      </c>
      <c r="I947" s="34" t="s">
        <v>24</v>
      </c>
      <c r="J947" s="34" t="s">
        <v>54</v>
      </c>
      <c r="K947" s="34" t="s">
        <v>49</v>
      </c>
      <c r="L947" s="34" t="s">
        <v>1849</v>
      </c>
      <c r="M947" s="34">
        <v>0.83</v>
      </c>
      <c r="N947" s="34" t="s">
        <v>8</v>
      </c>
      <c r="O947" s="34" t="s">
        <v>9</v>
      </c>
      <c r="P947" s="34" t="s">
        <v>73</v>
      </c>
      <c r="Q947" s="34" t="s">
        <v>1850</v>
      </c>
      <c r="R947" s="34">
        <v>28079</v>
      </c>
      <c r="S947" s="36">
        <v>42089</v>
      </c>
      <c r="T947" s="36">
        <v>42090</v>
      </c>
      <c r="U947" s="61">
        <v>-133.54599999999999</v>
      </c>
      <c r="V947" s="34">
        <v>7</v>
      </c>
      <c r="W947" s="34">
        <v>146.5</v>
      </c>
      <c r="X947" s="34">
        <v>85833</v>
      </c>
      <c r="Y947" s="34" t="s">
        <v>3215</v>
      </c>
      <c r="Z947" s="34">
        <v>557.68232337640541</v>
      </c>
    </row>
    <row r="948" spans="1:26" customFormat="1" x14ac:dyDescent="0.2">
      <c r="A948" s="34">
        <v>2419</v>
      </c>
      <c r="B948" s="34" t="s">
        <v>1851</v>
      </c>
      <c r="C948" s="34" t="s">
        <v>46</v>
      </c>
      <c r="D948" s="34">
        <v>7.0000000000000007E-2</v>
      </c>
      <c r="E948" s="34">
        <v>225.04</v>
      </c>
      <c r="F948" s="34">
        <v>11.79</v>
      </c>
      <c r="G948" s="34" t="s">
        <v>14</v>
      </c>
      <c r="H948" s="34" t="s">
        <v>15</v>
      </c>
      <c r="I948" s="34" t="s">
        <v>24</v>
      </c>
      <c r="J948" s="34" t="s">
        <v>71</v>
      </c>
      <c r="K948" s="34" t="s">
        <v>120</v>
      </c>
      <c r="L948" s="34" t="s">
        <v>1852</v>
      </c>
      <c r="M948" s="34">
        <v>0.42</v>
      </c>
      <c r="N948" s="34" t="s">
        <v>8</v>
      </c>
      <c r="O948" s="34" t="s">
        <v>9</v>
      </c>
      <c r="P948" s="34" t="s">
        <v>218</v>
      </c>
      <c r="Q948" s="34" t="s">
        <v>1853</v>
      </c>
      <c r="R948" s="34">
        <v>23701</v>
      </c>
      <c r="S948" s="36">
        <v>42089</v>
      </c>
      <c r="T948" s="36">
        <v>42089</v>
      </c>
      <c r="U948" s="61">
        <v>-162.91800000000001</v>
      </c>
      <c r="V948" s="34">
        <v>5</v>
      </c>
      <c r="W948" s="34">
        <v>1130.1500000000001</v>
      </c>
      <c r="X948" s="34">
        <v>86751</v>
      </c>
      <c r="Y948" s="34" t="s">
        <v>3215</v>
      </c>
      <c r="Z948" s="34">
        <v>976.02769110740451</v>
      </c>
    </row>
    <row r="949" spans="1:26" customFormat="1" x14ac:dyDescent="0.2">
      <c r="A949" s="34">
        <v>2419</v>
      </c>
      <c r="B949" s="34" t="s">
        <v>1851</v>
      </c>
      <c r="C949" s="34" t="s">
        <v>46</v>
      </c>
      <c r="D949" s="34">
        <v>0.03</v>
      </c>
      <c r="E949" s="34">
        <v>7.84</v>
      </c>
      <c r="F949" s="34">
        <v>4.71</v>
      </c>
      <c r="G949" s="34" t="s">
        <v>14</v>
      </c>
      <c r="H949" s="34" t="s">
        <v>15</v>
      </c>
      <c r="I949" s="34" t="s">
        <v>24</v>
      </c>
      <c r="J949" s="34" t="s">
        <v>48</v>
      </c>
      <c r="K949" s="34" t="s">
        <v>49</v>
      </c>
      <c r="L949" s="34" t="s">
        <v>655</v>
      </c>
      <c r="M949" s="34">
        <v>0.35</v>
      </c>
      <c r="N949" s="34" t="s">
        <v>8</v>
      </c>
      <c r="O949" s="34" t="s">
        <v>9</v>
      </c>
      <c r="P949" s="34" t="s">
        <v>218</v>
      </c>
      <c r="Q949" s="34" t="s">
        <v>1853</v>
      </c>
      <c r="R949" s="34">
        <v>23701</v>
      </c>
      <c r="S949" s="36">
        <v>42089</v>
      </c>
      <c r="T949" s="36">
        <v>42092</v>
      </c>
      <c r="U949" s="61">
        <v>859.71780000000001</v>
      </c>
      <c r="V949" s="34">
        <v>7</v>
      </c>
      <c r="W949" s="34">
        <v>54.37</v>
      </c>
      <c r="X949" s="34">
        <v>86751</v>
      </c>
      <c r="Y949" s="34" t="s">
        <v>3215</v>
      </c>
      <c r="Z949" s="34">
        <v>1115.2714374966226</v>
      </c>
    </row>
    <row r="950" spans="1:26" customFormat="1" x14ac:dyDescent="0.2">
      <c r="A950" s="34">
        <v>2773</v>
      </c>
      <c r="B950" s="34" t="s">
        <v>1854</v>
      </c>
      <c r="C950" s="34" t="s">
        <v>46</v>
      </c>
      <c r="D950" s="34">
        <v>0.1</v>
      </c>
      <c r="E950" s="34">
        <v>5.18</v>
      </c>
      <c r="F950" s="34">
        <v>5.74</v>
      </c>
      <c r="G950" s="34" t="s">
        <v>14</v>
      </c>
      <c r="H950" s="34" t="s">
        <v>70</v>
      </c>
      <c r="I950" s="34" t="s">
        <v>24</v>
      </c>
      <c r="J950" s="34" t="s">
        <v>48</v>
      </c>
      <c r="K950" s="34" t="s">
        <v>49</v>
      </c>
      <c r="L950" s="34" t="s">
        <v>826</v>
      </c>
      <c r="M950" s="34">
        <v>0.36</v>
      </c>
      <c r="N950" s="34" t="s">
        <v>8</v>
      </c>
      <c r="O950" s="34" t="s">
        <v>35</v>
      </c>
      <c r="P950" s="34" t="s">
        <v>66</v>
      </c>
      <c r="Q950" s="34" t="s">
        <v>1586</v>
      </c>
      <c r="R950" s="34">
        <v>94568</v>
      </c>
      <c r="S950" s="36">
        <v>42089</v>
      </c>
      <c r="T950" s="36">
        <v>42091</v>
      </c>
      <c r="U950" s="61">
        <v>-29.003</v>
      </c>
      <c r="V950" s="34">
        <v>2</v>
      </c>
      <c r="W950" s="34">
        <v>10.96</v>
      </c>
      <c r="X950" s="34">
        <v>91584</v>
      </c>
      <c r="Y950" s="34" t="s">
        <v>3217</v>
      </c>
      <c r="Z950" s="34">
        <v>216.32161232489153</v>
      </c>
    </row>
    <row r="951" spans="1:26" customFormat="1" x14ac:dyDescent="0.2">
      <c r="A951" s="34">
        <v>2059</v>
      </c>
      <c r="B951" s="34" t="s">
        <v>592</v>
      </c>
      <c r="C951" s="34" t="s">
        <v>1</v>
      </c>
      <c r="D951" s="34">
        <v>0.1</v>
      </c>
      <c r="E951" s="34">
        <v>9.85</v>
      </c>
      <c r="F951" s="34">
        <v>4.82</v>
      </c>
      <c r="G951" s="34" t="s">
        <v>14</v>
      </c>
      <c r="H951" s="34" t="s">
        <v>70</v>
      </c>
      <c r="I951" s="34" t="s">
        <v>24</v>
      </c>
      <c r="J951" s="34" t="s">
        <v>25</v>
      </c>
      <c r="K951" s="34" t="s">
        <v>26</v>
      </c>
      <c r="L951" s="34" t="s">
        <v>1855</v>
      </c>
      <c r="M951" s="34">
        <v>0.47</v>
      </c>
      <c r="N951" s="34" t="s">
        <v>8</v>
      </c>
      <c r="O951" s="34" t="s">
        <v>9</v>
      </c>
      <c r="P951" s="34" t="s">
        <v>73</v>
      </c>
      <c r="Q951" s="34" t="s">
        <v>593</v>
      </c>
      <c r="R951" s="34">
        <v>27260</v>
      </c>
      <c r="S951" s="36">
        <v>42090</v>
      </c>
      <c r="T951" s="36">
        <v>42091</v>
      </c>
      <c r="U951" s="61">
        <v>374.904</v>
      </c>
      <c r="V951" s="34">
        <v>12</v>
      </c>
      <c r="W951" s="34">
        <v>114.91</v>
      </c>
      <c r="X951" s="34">
        <v>88041</v>
      </c>
      <c r="Y951" s="34" t="s">
        <v>3215</v>
      </c>
      <c r="Z951" s="34">
        <v>799.5487382339852</v>
      </c>
    </row>
    <row r="952" spans="1:26" customFormat="1" x14ac:dyDescent="0.2">
      <c r="A952" s="34">
        <v>2059</v>
      </c>
      <c r="B952" s="34" t="s">
        <v>592</v>
      </c>
      <c r="C952" s="34" t="s">
        <v>1</v>
      </c>
      <c r="D952" s="34">
        <v>0.04</v>
      </c>
      <c r="E952" s="34">
        <v>125.99</v>
      </c>
      <c r="F952" s="34">
        <v>7.69</v>
      </c>
      <c r="G952" s="34" t="s">
        <v>14</v>
      </c>
      <c r="H952" s="34" t="s">
        <v>70</v>
      </c>
      <c r="I952" s="34" t="s">
        <v>16</v>
      </c>
      <c r="J952" s="34" t="s">
        <v>111</v>
      </c>
      <c r="K952" s="34" t="s">
        <v>49</v>
      </c>
      <c r="L952" s="34" t="s">
        <v>1025</v>
      </c>
      <c r="M952" s="34">
        <v>0.57999999999999996</v>
      </c>
      <c r="N952" s="34" t="s">
        <v>8</v>
      </c>
      <c r="O952" s="34" t="s">
        <v>9</v>
      </c>
      <c r="P952" s="34" t="s">
        <v>73</v>
      </c>
      <c r="Q952" s="34" t="s">
        <v>593</v>
      </c>
      <c r="R952" s="34">
        <v>27260</v>
      </c>
      <c r="S952" s="36">
        <v>42090</v>
      </c>
      <c r="T952" s="36">
        <v>42091</v>
      </c>
      <c r="U952" s="61">
        <v>-528.83600000000001</v>
      </c>
      <c r="V952" s="34">
        <v>9</v>
      </c>
      <c r="W952" s="34">
        <v>934.52</v>
      </c>
      <c r="X952" s="34">
        <v>88041</v>
      </c>
      <c r="Y952" s="34" t="s">
        <v>3215</v>
      </c>
      <c r="Z952" s="34">
        <v>448.38822585100598</v>
      </c>
    </row>
    <row r="953" spans="1:26" customFormat="1" x14ac:dyDescent="0.2">
      <c r="A953" s="34">
        <v>32</v>
      </c>
      <c r="B953" s="34" t="s">
        <v>620</v>
      </c>
      <c r="C953" s="34" t="s">
        <v>13</v>
      </c>
      <c r="D953" s="34">
        <v>0.01</v>
      </c>
      <c r="E953" s="34">
        <v>17.98</v>
      </c>
      <c r="F953" s="34">
        <v>8.51</v>
      </c>
      <c r="G953" s="34" t="s">
        <v>14</v>
      </c>
      <c r="H953" s="34" t="s">
        <v>70</v>
      </c>
      <c r="I953" s="34" t="s">
        <v>16</v>
      </c>
      <c r="J953" s="34" t="s">
        <v>32</v>
      </c>
      <c r="K953" s="34" t="s">
        <v>120</v>
      </c>
      <c r="L953" s="34" t="s">
        <v>1856</v>
      </c>
      <c r="M953" s="34">
        <v>0.4</v>
      </c>
      <c r="N953" s="34" t="s">
        <v>8</v>
      </c>
      <c r="O953" s="34" t="s">
        <v>35</v>
      </c>
      <c r="P953" s="34" t="s">
        <v>115</v>
      </c>
      <c r="Q953" s="34" t="s">
        <v>622</v>
      </c>
      <c r="R953" s="34">
        <v>97526</v>
      </c>
      <c r="S953" s="36">
        <v>42090</v>
      </c>
      <c r="T953" s="36">
        <v>42091</v>
      </c>
      <c r="U953" s="61">
        <v>-35.878799999999998</v>
      </c>
      <c r="V953" s="34">
        <v>2</v>
      </c>
      <c r="W953" s="34">
        <v>40.17</v>
      </c>
      <c r="X953" s="34">
        <v>89200</v>
      </c>
      <c r="Y953" s="34" t="s">
        <v>3217</v>
      </c>
      <c r="Z953" s="34">
        <v>215.15143287477778</v>
      </c>
    </row>
    <row r="954" spans="1:26" customFormat="1" x14ac:dyDescent="0.2">
      <c r="A954" s="34">
        <v>234</v>
      </c>
      <c r="B954" s="34" t="s">
        <v>961</v>
      </c>
      <c r="C954" s="34" t="s">
        <v>13</v>
      </c>
      <c r="D954" s="34">
        <v>0.03</v>
      </c>
      <c r="E954" s="34">
        <v>28.53</v>
      </c>
      <c r="F954" s="34">
        <v>1.49</v>
      </c>
      <c r="G954" s="34" t="s">
        <v>14</v>
      </c>
      <c r="H954" s="34" t="s">
        <v>3</v>
      </c>
      <c r="I954" s="34" t="s">
        <v>24</v>
      </c>
      <c r="J954" s="34" t="s">
        <v>48</v>
      </c>
      <c r="K954" s="34" t="s">
        <v>49</v>
      </c>
      <c r="L954" s="34" t="s">
        <v>1808</v>
      </c>
      <c r="M954" s="34">
        <v>0.38</v>
      </c>
      <c r="N954" s="34" t="s">
        <v>8</v>
      </c>
      <c r="O954" s="34" t="s">
        <v>28</v>
      </c>
      <c r="P954" s="34" t="s">
        <v>189</v>
      </c>
      <c r="Q954" s="34" t="s">
        <v>713</v>
      </c>
      <c r="R954" s="34">
        <v>50208</v>
      </c>
      <c r="S954" s="36">
        <v>42090</v>
      </c>
      <c r="T954" s="36">
        <v>42092</v>
      </c>
      <c r="U954" s="61">
        <v>136.33709999999999</v>
      </c>
      <c r="V954" s="34">
        <v>7</v>
      </c>
      <c r="W954" s="34">
        <v>197.59</v>
      </c>
      <c r="X954" s="34">
        <v>90238</v>
      </c>
      <c r="Y954" s="34" t="s">
        <v>3216</v>
      </c>
      <c r="Z954" s="34">
        <v>191.65469282728074</v>
      </c>
    </row>
    <row r="955" spans="1:26" customFormat="1" x14ac:dyDescent="0.2">
      <c r="A955" s="34">
        <v>234</v>
      </c>
      <c r="B955" s="34" t="s">
        <v>961</v>
      </c>
      <c r="C955" s="34" t="s">
        <v>13</v>
      </c>
      <c r="D955" s="34">
        <v>0.01</v>
      </c>
      <c r="E955" s="34">
        <v>15.28</v>
      </c>
      <c r="F955" s="34">
        <v>1.99</v>
      </c>
      <c r="G955" s="34" t="s">
        <v>14</v>
      </c>
      <c r="H955" s="34" t="s">
        <v>3</v>
      </c>
      <c r="I955" s="34" t="s">
        <v>16</v>
      </c>
      <c r="J955" s="34" t="s">
        <v>17</v>
      </c>
      <c r="K955" s="34" t="s">
        <v>18</v>
      </c>
      <c r="L955" s="34" t="s">
        <v>488</v>
      </c>
      <c r="M955" s="34">
        <v>0.42</v>
      </c>
      <c r="N955" s="34" t="s">
        <v>8</v>
      </c>
      <c r="O955" s="34" t="s">
        <v>28</v>
      </c>
      <c r="P955" s="34" t="s">
        <v>189</v>
      </c>
      <c r="Q955" s="34" t="s">
        <v>713</v>
      </c>
      <c r="R955" s="34">
        <v>50208</v>
      </c>
      <c r="S955" s="36">
        <v>42090</v>
      </c>
      <c r="T955" s="36">
        <v>42092</v>
      </c>
      <c r="U955" s="61">
        <v>-12.46</v>
      </c>
      <c r="V955" s="34">
        <v>2</v>
      </c>
      <c r="W955" s="34">
        <v>33.04</v>
      </c>
      <c r="X955" s="34">
        <v>90238</v>
      </c>
      <c r="Y955" s="34" t="s">
        <v>3216</v>
      </c>
      <c r="Z955" s="34">
        <v>58.051863587707473</v>
      </c>
    </row>
    <row r="956" spans="1:26" customFormat="1" x14ac:dyDescent="0.2">
      <c r="A956" s="34">
        <v>920</v>
      </c>
      <c r="B956" s="34" t="s">
        <v>1857</v>
      </c>
      <c r="C956" s="34" t="s">
        <v>23</v>
      </c>
      <c r="D956" s="34">
        <v>0.1</v>
      </c>
      <c r="E956" s="34">
        <v>15.98</v>
      </c>
      <c r="F956" s="34">
        <v>4</v>
      </c>
      <c r="G956" s="34" t="s">
        <v>14</v>
      </c>
      <c r="H956" s="34" t="s">
        <v>70</v>
      </c>
      <c r="I956" s="34" t="s">
        <v>16</v>
      </c>
      <c r="J956" s="34" t="s">
        <v>17</v>
      </c>
      <c r="K956" s="34" t="s">
        <v>49</v>
      </c>
      <c r="L956" s="34" t="s">
        <v>1858</v>
      </c>
      <c r="M956" s="34">
        <v>0.37</v>
      </c>
      <c r="N956" s="34" t="s">
        <v>8</v>
      </c>
      <c r="O956" s="34" t="s">
        <v>35</v>
      </c>
      <c r="P956" s="34" t="s">
        <v>66</v>
      </c>
      <c r="Q956" s="34" t="s">
        <v>1205</v>
      </c>
      <c r="R956" s="34">
        <v>92374</v>
      </c>
      <c r="S956" s="36">
        <v>42090</v>
      </c>
      <c r="T956" s="36">
        <v>42095</v>
      </c>
      <c r="U956" s="61">
        <v>92.722200000000001</v>
      </c>
      <c r="V956" s="34">
        <v>9</v>
      </c>
      <c r="W956" s="34">
        <v>134.38</v>
      </c>
      <c r="X956" s="34">
        <v>90491</v>
      </c>
      <c r="Y956" s="34" t="s">
        <v>3217</v>
      </c>
      <c r="Z956" s="34">
        <v>213.76813533199646</v>
      </c>
    </row>
    <row r="957" spans="1:26" customFormat="1" x14ac:dyDescent="0.2">
      <c r="A957" s="34">
        <v>696</v>
      </c>
      <c r="B957" s="34" t="s">
        <v>1859</v>
      </c>
      <c r="C957" s="34" t="s">
        <v>92</v>
      </c>
      <c r="D957" s="34">
        <v>0.06</v>
      </c>
      <c r="E957" s="34">
        <v>8.1199999999999992</v>
      </c>
      <c r="F957" s="34">
        <v>2.83</v>
      </c>
      <c r="G957" s="34" t="s">
        <v>14</v>
      </c>
      <c r="H957" s="34" t="s">
        <v>70</v>
      </c>
      <c r="I957" s="34" t="s">
        <v>16</v>
      </c>
      <c r="J957" s="34" t="s">
        <v>17</v>
      </c>
      <c r="K957" s="34" t="s">
        <v>18</v>
      </c>
      <c r="L957" s="34" t="s">
        <v>1674</v>
      </c>
      <c r="M957" s="34">
        <v>0.77</v>
      </c>
      <c r="N957" s="34" t="s">
        <v>8</v>
      </c>
      <c r="O957" s="34" t="s">
        <v>28</v>
      </c>
      <c r="P957" s="34" t="s">
        <v>29</v>
      </c>
      <c r="Q957" s="34" t="s">
        <v>1860</v>
      </c>
      <c r="R957" s="34">
        <v>46307</v>
      </c>
      <c r="S957" s="36">
        <v>42090</v>
      </c>
      <c r="T957" s="36">
        <v>42091</v>
      </c>
      <c r="U957" s="61">
        <v>-82.83</v>
      </c>
      <c r="V957" s="34">
        <v>10</v>
      </c>
      <c r="W957" s="34">
        <v>78.540000000000006</v>
      </c>
      <c r="X957" s="34">
        <v>89847</v>
      </c>
      <c r="Y957" s="34" t="s">
        <v>3216</v>
      </c>
      <c r="Z957" s="34">
        <v>268.93526909961781</v>
      </c>
    </row>
    <row r="958" spans="1:26" customFormat="1" x14ac:dyDescent="0.2">
      <c r="A958" s="34">
        <v>696</v>
      </c>
      <c r="B958" s="34" t="s">
        <v>1859</v>
      </c>
      <c r="C958" s="34" t="s">
        <v>92</v>
      </c>
      <c r="D958" s="34">
        <v>0.05</v>
      </c>
      <c r="E958" s="34">
        <v>51.65</v>
      </c>
      <c r="F958" s="34">
        <v>18.45</v>
      </c>
      <c r="G958" s="34" t="s">
        <v>14</v>
      </c>
      <c r="H958" s="34" t="s">
        <v>70</v>
      </c>
      <c r="I958" s="34" t="s">
        <v>4</v>
      </c>
      <c r="J958" s="34" t="s">
        <v>102</v>
      </c>
      <c r="K958" s="34" t="s">
        <v>120</v>
      </c>
      <c r="L958" s="34" t="s">
        <v>1861</v>
      </c>
      <c r="M958" s="34">
        <v>0.65</v>
      </c>
      <c r="N958" s="34" t="s">
        <v>8</v>
      </c>
      <c r="O958" s="34" t="s">
        <v>28</v>
      </c>
      <c r="P958" s="34" t="s">
        <v>29</v>
      </c>
      <c r="Q958" s="34" t="s">
        <v>1860</v>
      </c>
      <c r="R958" s="34">
        <v>46307</v>
      </c>
      <c r="S958" s="36">
        <v>42090</v>
      </c>
      <c r="T958" s="36">
        <v>42091</v>
      </c>
      <c r="U958" s="61">
        <v>25.04</v>
      </c>
      <c r="V958" s="34">
        <v>12</v>
      </c>
      <c r="W958" s="34">
        <v>605.1</v>
      </c>
      <c r="X958" s="34">
        <v>89847</v>
      </c>
      <c r="Y958" s="34" t="s">
        <v>3216</v>
      </c>
      <c r="Z958" s="34">
        <v>854.37695312620292</v>
      </c>
    </row>
    <row r="959" spans="1:26" customFormat="1" x14ac:dyDescent="0.2">
      <c r="A959" s="34">
        <v>697</v>
      </c>
      <c r="B959" s="34" t="s">
        <v>1017</v>
      </c>
      <c r="C959" s="34" t="s">
        <v>92</v>
      </c>
      <c r="D959" s="34">
        <v>0.1</v>
      </c>
      <c r="E959" s="34">
        <v>175.99</v>
      </c>
      <c r="F959" s="34">
        <v>8.99</v>
      </c>
      <c r="G959" s="34" t="s">
        <v>14</v>
      </c>
      <c r="H959" s="34" t="s">
        <v>70</v>
      </c>
      <c r="I959" s="34" t="s">
        <v>16</v>
      </c>
      <c r="J959" s="34" t="s">
        <v>111</v>
      </c>
      <c r="K959" s="34" t="s">
        <v>49</v>
      </c>
      <c r="L959" s="34" t="s">
        <v>1155</v>
      </c>
      <c r="M959" s="34">
        <v>0.56999999999999995</v>
      </c>
      <c r="N959" s="34" t="s">
        <v>8</v>
      </c>
      <c r="O959" s="34" t="s">
        <v>28</v>
      </c>
      <c r="P959" s="34" t="s">
        <v>29</v>
      </c>
      <c r="Q959" s="34" t="s">
        <v>1018</v>
      </c>
      <c r="R959" s="34">
        <v>46312</v>
      </c>
      <c r="S959" s="36">
        <v>42090</v>
      </c>
      <c r="T959" s="36">
        <v>42091</v>
      </c>
      <c r="U959" s="61">
        <v>928.96079999999995</v>
      </c>
      <c r="V959" s="34">
        <v>10</v>
      </c>
      <c r="W959" s="34">
        <v>1346.32</v>
      </c>
      <c r="X959" s="34">
        <v>89847</v>
      </c>
      <c r="Y959" s="34" t="s">
        <v>3216</v>
      </c>
      <c r="Z959" s="34">
        <v>1808.589298309922</v>
      </c>
    </row>
    <row r="960" spans="1:26" customFormat="1" x14ac:dyDescent="0.2">
      <c r="A960" s="34">
        <v>698</v>
      </c>
      <c r="B960" s="34" t="s">
        <v>1019</v>
      </c>
      <c r="C960" s="34" t="s">
        <v>92</v>
      </c>
      <c r="D960" s="34">
        <v>0.06</v>
      </c>
      <c r="E960" s="34">
        <v>8.1199999999999992</v>
      </c>
      <c r="F960" s="34">
        <v>2.83</v>
      </c>
      <c r="G960" s="34" t="s">
        <v>14</v>
      </c>
      <c r="H960" s="34" t="s">
        <v>70</v>
      </c>
      <c r="I960" s="34" t="s">
        <v>16</v>
      </c>
      <c r="J960" s="34" t="s">
        <v>17</v>
      </c>
      <c r="K960" s="34" t="s">
        <v>18</v>
      </c>
      <c r="L960" s="34" t="s">
        <v>1674</v>
      </c>
      <c r="M960" s="34">
        <v>0.77</v>
      </c>
      <c r="N960" s="34" t="s">
        <v>8</v>
      </c>
      <c r="O960" s="34" t="s">
        <v>35</v>
      </c>
      <c r="P960" s="34" t="s">
        <v>42</v>
      </c>
      <c r="Q960" s="34" t="s">
        <v>118</v>
      </c>
      <c r="R960" s="34">
        <v>98105</v>
      </c>
      <c r="S960" s="36">
        <v>42090</v>
      </c>
      <c r="T960" s="36">
        <v>42091</v>
      </c>
      <c r="U960" s="61">
        <v>-82.83</v>
      </c>
      <c r="V960" s="34">
        <v>41</v>
      </c>
      <c r="W960" s="34">
        <v>322.02999999999997</v>
      </c>
      <c r="X960" s="34">
        <v>32869</v>
      </c>
      <c r="Y960" s="34" t="s">
        <v>3217</v>
      </c>
      <c r="Z960" s="34">
        <v>268.93526909961781</v>
      </c>
    </row>
    <row r="961" spans="1:26" customFormat="1" x14ac:dyDescent="0.2">
      <c r="A961" s="34">
        <v>698</v>
      </c>
      <c r="B961" s="34" t="s">
        <v>1019</v>
      </c>
      <c r="C961" s="34" t="s">
        <v>92</v>
      </c>
      <c r="D961" s="34">
        <v>0.05</v>
      </c>
      <c r="E961" s="34">
        <v>51.65</v>
      </c>
      <c r="F961" s="34">
        <v>18.45</v>
      </c>
      <c r="G961" s="34" t="s">
        <v>14</v>
      </c>
      <c r="H961" s="34" t="s">
        <v>70</v>
      </c>
      <c r="I961" s="34" t="s">
        <v>4</v>
      </c>
      <c r="J961" s="34" t="s">
        <v>102</v>
      </c>
      <c r="K961" s="34" t="s">
        <v>120</v>
      </c>
      <c r="L961" s="34" t="s">
        <v>1861</v>
      </c>
      <c r="M961" s="34">
        <v>0.65</v>
      </c>
      <c r="N961" s="34" t="s">
        <v>8</v>
      </c>
      <c r="O961" s="34" t="s">
        <v>35</v>
      </c>
      <c r="P961" s="34" t="s">
        <v>42</v>
      </c>
      <c r="Q961" s="34" t="s">
        <v>118</v>
      </c>
      <c r="R961" s="34">
        <v>98105</v>
      </c>
      <c r="S961" s="36">
        <v>42090</v>
      </c>
      <c r="T961" s="36">
        <v>42091</v>
      </c>
      <c r="U961" s="61">
        <v>25.04</v>
      </c>
      <c r="V961" s="34">
        <v>49</v>
      </c>
      <c r="W961" s="34">
        <v>2470.84</v>
      </c>
      <c r="X961" s="34">
        <v>32869</v>
      </c>
      <c r="Y961" s="34" t="s">
        <v>3217</v>
      </c>
      <c r="Z961" s="34">
        <v>854.37695312620292</v>
      </c>
    </row>
    <row r="962" spans="1:26" customFormat="1" x14ac:dyDescent="0.2">
      <c r="A962" s="34">
        <v>698</v>
      </c>
      <c r="B962" s="34" t="s">
        <v>1019</v>
      </c>
      <c r="C962" s="34" t="s">
        <v>92</v>
      </c>
      <c r="D962" s="34">
        <v>0.1</v>
      </c>
      <c r="E962" s="34">
        <v>175.99</v>
      </c>
      <c r="F962" s="34">
        <v>8.99</v>
      </c>
      <c r="G962" s="34" t="s">
        <v>14</v>
      </c>
      <c r="H962" s="34" t="s">
        <v>70</v>
      </c>
      <c r="I962" s="34" t="s">
        <v>16</v>
      </c>
      <c r="J962" s="34" t="s">
        <v>111</v>
      </c>
      <c r="K962" s="34" t="s">
        <v>49</v>
      </c>
      <c r="L962" s="34" t="s">
        <v>1155</v>
      </c>
      <c r="M962" s="34">
        <v>0.56999999999999995</v>
      </c>
      <c r="N962" s="34" t="s">
        <v>8</v>
      </c>
      <c r="O962" s="34" t="s">
        <v>35</v>
      </c>
      <c r="P962" s="34" t="s">
        <v>42</v>
      </c>
      <c r="Q962" s="34" t="s">
        <v>118</v>
      </c>
      <c r="R962" s="34">
        <v>98105</v>
      </c>
      <c r="S962" s="36">
        <v>42090</v>
      </c>
      <c r="T962" s="36">
        <v>42091</v>
      </c>
      <c r="U962" s="61">
        <v>930.98699999999997</v>
      </c>
      <c r="V962" s="34">
        <v>39</v>
      </c>
      <c r="W962" s="34">
        <v>5250.66</v>
      </c>
      <c r="X962" s="34">
        <v>32869</v>
      </c>
      <c r="Y962" s="34" t="s">
        <v>3217</v>
      </c>
      <c r="Z962" s="34">
        <v>1810.6641792286132</v>
      </c>
    </row>
    <row r="963" spans="1:26" customFormat="1" x14ac:dyDescent="0.2">
      <c r="A963" s="34">
        <v>1625</v>
      </c>
      <c r="B963" s="34" t="s">
        <v>1199</v>
      </c>
      <c r="C963" s="34" t="s">
        <v>92</v>
      </c>
      <c r="D963" s="34">
        <v>0.08</v>
      </c>
      <c r="E963" s="34">
        <v>213.45</v>
      </c>
      <c r="F963" s="34">
        <v>14.7</v>
      </c>
      <c r="G963" s="34" t="s">
        <v>2</v>
      </c>
      <c r="H963" s="34" t="s">
        <v>47</v>
      </c>
      <c r="I963" s="34" t="s">
        <v>16</v>
      </c>
      <c r="J963" s="34" t="s">
        <v>32</v>
      </c>
      <c r="K963" s="34" t="s">
        <v>33</v>
      </c>
      <c r="L963" s="34" t="s">
        <v>156</v>
      </c>
      <c r="M963" s="34">
        <v>0.59</v>
      </c>
      <c r="N963" s="34" t="s">
        <v>8</v>
      </c>
      <c r="O963" s="34" t="s">
        <v>87</v>
      </c>
      <c r="P963" s="34" t="s">
        <v>88</v>
      </c>
      <c r="Q963" s="34" t="s">
        <v>1201</v>
      </c>
      <c r="R963" s="34">
        <v>11542</v>
      </c>
      <c r="S963" s="36">
        <v>42090</v>
      </c>
      <c r="T963" s="36">
        <v>42092</v>
      </c>
      <c r="U963" s="61">
        <v>1674.7542000000001</v>
      </c>
      <c r="V963" s="34">
        <v>12</v>
      </c>
      <c r="W963" s="34">
        <v>2427.1799999999998</v>
      </c>
      <c r="X963" s="34">
        <v>90600</v>
      </c>
      <c r="Y963" s="34" t="s">
        <v>3218</v>
      </c>
      <c r="Z963" s="34">
        <v>3104.2023017600595</v>
      </c>
    </row>
    <row r="964" spans="1:26" customFormat="1" x14ac:dyDescent="0.2">
      <c r="A964" s="34">
        <v>1625</v>
      </c>
      <c r="B964" s="34" t="s">
        <v>1199</v>
      </c>
      <c r="C964" s="34" t="s">
        <v>92</v>
      </c>
      <c r="D964" s="34">
        <v>0.1</v>
      </c>
      <c r="E964" s="34">
        <v>55.98</v>
      </c>
      <c r="F964" s="34">
        <v>13.88</v>
      </c>
      <c r="G964" s="34" t="s">
        <v>14</v>
      </c>
      <c r="H964" s="34" t="s">
        <v>47</v>
      </c>
      <c r="I964" s="34" t="s">
        <v>24</v>
      </c>
      <c r="J964" s="34" t="s">
        <v>64</v>
      </c>
      <c r="K964" s="34" t="s">
        <v>49</v>
      </c>
      <c r="L964" s="34" t="s">
        <v>1862</v>
      </c>
      <c r="M964" s="34">
        <v>0.36</v>
      </c>
      <c r="N964" s="34" t="s">
        <v>8</v>
      </c>
      <c r="O964" s="34" t="s">
        <v>87</v>
      </c>
      <c r="P964" s="34" t="s">
        <v>88</v>
      </c>
      <c r="Q964" s="34" t="s">
        <v>1201</v>
      </c>
      <c r="R964" s="34">
        <v>11542</v>
      </c>
      <c r="S964" s="36">
        <v>42090</v>
      </c>
      <c r="T964" s="36">
        <v>42092</v>
      </c>
      <c r="U964" s="61">
        <v>300.04649999999998</v>
      </c>
      <c r="V964" s="34">
        <v>8</v>
      </c>
      <c r="W964" s="34">
        <v>434.85</v>
      </c>
      <c r="X964" s="34">
        <v>90600</v>
      </c>
      <c r="Y964" s="34" t="s">
        <v>3218</v>
      </c>
      <c r="Z964" s="34">
        <v>779.59937731928824</v>
      </c>
    </row>
    <row r="965" spans="1:26" customFormat="1" x14ac:dyDescent="0.2">
      <c r="A965" s="34">
        <v>1625</v>
      </c>
      <c r="B965" s="34" t="s">
        <v>1199</v>
      </c>
      <c r="C965" s="34" t="s">
        <v>92</v>
      </c>
      <c r="D965" s="34">
        <v>0</v>
      </c>
      <c r="E965" s="34">
        <v>16.059999999999999</v>
      </c>
      <c r="F965" s="34">
        <v>8.34</v>
      </c>
      <c r="G965" s="34" t="s">
        <v>14</v>
      </c>
      <c r="H965" s="34" t="s">
        <v>47</v>
      </c>
      <c r="I965" s="34" t="s">
        <v>24</v>
      </c>
      <c r="J965" s="34" t="s">
        <v>54</v>
      </c>
      <c r="K965" s="34" t="s">
        <v>49</v>
      </c>
      <c r="L965" s="34" t="s">
        <v>1863</v>
      </c>
      <c r="M965" s="34">
        <v>0.59</v>
      </c>
      <c r="N965" s="34" t="s">
        <v>8</v>
      </c>
      <c r="O965" s="34" t="s">
        <v>87</v>
      </c>
      <c r="P965" s="34" t="s">
        <v>88</v>
      </c>
      <c r="Q965" s="34" t="s">
        <v>1201</v>
      </c>
      <c r="R965" s="34">
        <v>11542</v>
      </c>
      <c r="S965" s="36">
        <v>42090</v>
      </c>
      <c r="T965" s="36">
        <v>42091</v>
      </c>
      <c r="U965" s="61">
        <v>-28.09</v>
      </c>
      <c r="V965" s="34">
        <v>1</v>
      </c>
      <c r="W965" s="34">
        <v>19.16</v>
      </c>
      <c r="X965" s="34">
        <v>90600</v>
      </c>
      <c r="Y965" s="34" t="s">
        <v>3218</v>
      </c>
      <c r="Z965" s="34">
        <v>422.63699874621898</v>
      </c>
    </row>
    <row r="966" spans="1:26" customFormat="1" x14ac:dyDescent="0.2">
      <c r="A966" s="34">
        <v>1917</v>
      </c>
      <c r="B966" s="34" t="s">
        <v>1432</v>
      </c>
      <c r="C966" s="34" t="s">
        <v>92</v>
      </c>
      <c r="D966" s="34">
        <v>0.08</v>
      </c>
      <c r="E966" s="34">
        <v>18.7</v>
      </c>
      <c r="F966" s="34">
        <v>8.99</v>
      </c>
      <c r="G966" s="34" t="s">
        <v>14</v>
      </c>
      <c r="H966" s="34" t="s">
        <v>47</v>
      </c>
      <c r="I966" s="34" t="s">
        <v>4</v>
      </c>
      <c r="J966" s="34" t="s">
        <v>102</v>
      </c>
      <c r="K966" s="34" t="s">
        <v>18</v>
      </c>
      <c r="L966" s="34" t="s">
        <v>1864</v>
      </c>
      <c r="M966" s="34">
        <v>0.47</v>
      </c>
      <c r="N966" s="34" t="s">
        <v>8</v>
      </c>
      <c r="O966" s="34" t="s">
        <v>9</v>
      </c>
      <c r="P966" s="34" t="s">
        <v>20</v>
      </c>
      <c r="Q966" s="34" t="s">
        <v>1434</v>
      </c>
      <c r="R966" s="34">
        <v>72113</v>
      </c>
      <c r="S966" s="36">
        <v>42090</v>
      </c>
      <c r="T966" s="36">
        <v>42091</v>
      </c>
      <c r="U966" s="61">
        <v>16.136399999999998</v>
      </c>
      <c r="V966" s="34">
        <v>7</v>
      </c>
      <c r="W966" s="34">
        <v>132.22999999999999</v>
      </c>
      <c r="X966" s="34">
        <v>85894</v>
      </c>
      <c r="Y966" s="34" t="s">
        <v>3215</v>
      </c>
      <c r="Z966" s="34">
        <v>341.55395151859909</v>
      </c>
    </row>
    <row r="967" spans="1:26" customFormat="1" x14ac:dyDescent="0.2">
      <c r="A967" s="34">
        <v>1072</v>
      </c>
      <c r="B967" s="34" t="s">
        <v>1865</v>
      </c>
      <c r="C967" s="34" t="s">
        <v>46</v>
      </c>
      <c r="D967" s="34">
        <v>0.01</v>
      </c>
      <c r="E967" s="34">
        <v>150.88999999999999</v>
      </c>
      <c r="F967" s="34">
        <v>60.2</v>
      </c>
      <c r="G967" s="34" t="s">
        <v>2</v>
      </c>
      <c r="H967" s="34" t="s">
        <v>70</v>
      </c>
      <c r="I967" s="34" t="s">
        <v>4</v>
      </c>
      <c r="J967" s="34" t="s">
        <v>85</v>
      </c>
      <c r="K967" s="34" t="s">
        <v>33</v>
      </c>
      <c r="L967" s="34" t="s">
        <v>1279</v>
      </c>
      <c r="M967" s="34">
        <v>0.77</v>
      </c>
      <c r="N967" s="34" t="s">
        <v>8</v>
      </c>
      <c r="O967" s="34" t="s">
        <v>87</v>
      </c>
      <c r="P967" s="34" t="s">
        <v>296</v>
      </c>
      <c r="Q967" s="34" t="s">
        <v>1866</v>
      </c>
      <c r="R967" s="34">
        <v>18018</v>
      </c>
      <c r="S967" s="36">
        <v>42090</v>
      </c>
      <c r="T967" s="36">
        <v>42093</v>
      </c>
      <c r="U967" s="61">
        <v>-505.76</v>
      </c>
      <c r="V967" s="34">
        <v>3</v>
      </c>
      <c r="W967" s="34">
        <v>473.53</v>
      </c>
      <c r="X967" s="34">
        <v>89631</v>
      </c>
      <c r="Y967" s="34" t="s">
        <v>3218</v>
      </c>
      <c r="Z967" s="34">
        <v>2286.5772040518827</v>
      </c>
    </row>
    <row r="968" spans="1:26" customFormat="1" x14ac:dyDescent="0.2">
      <c r="A968" s="34">
        <v>1481</v>
      </c>
      <c r="B968" s="34" t="s">
        <v>1867</v>
      </c>
      <c r="C968" s="34" t="s">
        <v>46</v>
      </c>
      <c r="D968" s="34">
        <v>7.0000000000000007E-2</v>
      </c>
      <c r="E968" s="34">
        <v>8.9499999999999993</v>
      </c>
      <c r="F968" s="34">
        <v>2.0099999999999998</v>
      </c>
      <c r="G968" s="34" t="s">
        <v>14</v>
      </c>
      <c r="H968" s="34" t="s">
        <v>70</v>
      </c>
      <c r="I968" s="34" t="s">
        <v>24</v>
      </c>
      <c r="J968" s="34" t="s">
        <v>64</v>
      </c>
      <c r="K968" s="34" t="s">
        <v>26</v>
      </c>
      <c r="L968" s="34" t="s">
        <v>1868</v>
      </c>
      <c r="M968" s="34">
        <v>0.39</v>
      </c>
      <c r="N968" s="34" t="s">
        <v>8</v>
      </c>
      <c r="O968" s="34" t="s">
        <v>35</v>
      </c>
      <c r="P968" s="34" t="s">
        <v>66</v>
      </c>
      <c r="Q968" s="34" t="s">
        <v>76</v>
      </c>
      <c r="R968" s="34">
        <v>90049</v>
      </c>
      <c r="S968" s="36">
        <v>42090</v>
      </c>
      <c r="T968" s="36">
        <v>42091</v>
      </c>
      <c r="U968" s="61">
        <v>91.73</v>
      </c>
      <c r="V968" s="34">
        <v>36</v>
      </c>
      <c r="W968" s="34">
        <v>307.64999999999998</v>
      </c>
      <c r="X968" s="34">
        <v>53953</v>
      </c>
      <c r="Y968" s="34" t="s">
        <v>3217</v>
      </c>
      <c r="Z968" s="34">
        <v>293.43330787987134</v>
      </c>
    </row>
    <row r="969" spans="1:26" customFormat="1" x14ac:dyDescent="0.2">
      <c r="A969" s="34">
        <v>1482</v>
      </c>
      <c r="B969" s="34" t="s">
        <v>1414</v>
      </c>
      <c r="C969" s="34" t="s">
        <v>46</v>
      </c>
      <c r="D969" s="34">
        <v>7.0000000000000007E-2</v>
      </c>
      <c r="E969" s="34">
        <v>8.9499999999999993</v>
      </c>
      <c r="F969" s="34">
        <v>2.0099999999999998</v>
      </c>
      <c r="G969" s="34" t="s">
        <v>14</v>
      </c>
      <c r="H969" s="34" t="s">
        <v>70</v>
      </c>
      <c r="I969" s="34" t="s">
        <v>24</v>
      </c>
      <c r="J969" s="34" t="s">
        <v>64</v>
      </c>
      <c r="K969" s="34" t="s">
        <v>26</v>
      </c>
      <c r="L969" s="34" t="s">
        <v>1868</v>
      </c>
      <c r="M969" s="34">
        <v>0.39</v>
      </c>
      <c r="N969" s="34" t="s">
        <v>8</v>
      </c>
      <c r="O969" s="34" t="s">
        <v>28</v>
      </c>
      <c r="P969" s="34" t="s">
        <v>265</v>
      </c>
      <c r="Q969" s="34" t="s">
        <v>970</v>
      </c>
      <c r="R969" s="34">
        <v>48708</v>
      </c>
      <c r="S969" s="36">
        <v>42090</v>
      </c>
      <c r="T969" s="36">
        <v>42091</v>
      </c>
      <c r="U969" s="61">
        <v>53.067900000000002</v>
      </c>
      <c r="V969" s="34">
        <v>9</v>
      </c>
      <c r="W969" s="34">
        <v>76.91</v>
      </c>
      <c r="X969" s="34">
        <v>91362</v>
      </c>
      <c r="Y969" s="34" t="s">
        <v>3216</v>
      </c>
      <c r="Z969" s="34">
        <v>253.84232299855211</v>
      </c>
    </row>
    <row r="970" spans="1:26" customFormat="1" x14ac:dyDescent="0.2">
      <c r="A970" s="34">
        <v>3354</v>
      </c>
      <c r="B970" s="34" t="s">
        <v>1869</v>
      </c>
      <c r="C970" s="34" t="s">
        <v>46</v>
      </c>
      <c r="D970" s="34">
        <v>0.04</v>
      </c>
      <c r="E970" s="34">
        <v>3.69</v>
      </c>
      <c r="F970" s="34">
        <v>0.5</v>
      </c>
      <c r="G970" s="34" t="s">
        <v>14</v>
      </c>
      <c r="H970" s="34" t="s">
        <v>70</v>
      </c>
      <c r="I970" s="34" t="s">
        <v>24</v>
      </c>
      <c r="J970" s="34" t="s">
        <v>128</v>
      </c>
      <c r="K970" s="34" t="s">
        <v>49</v>
      </c>
      <c r="L970" s="34" t="s">
        <v>1870</v>
      </c>
      <c r="M970" s="34">
        <v>0.38</v>
      </c>
      <c r="N970" s="34" t="s">
        <v>8</v>
      </c>
      <c r="O970" s="34" t="s">
        <v>35</v>
      </c>
      <c r="P970" s="34" t="s">
        <v>66</v>
      </c>
      <c r="Q970" s="34" t="s">
        <v>1871</v>
      </c>
      <c r="R970" s="34">
        <v>92231</v>
      </c>
      <c r="S970" s="36">
        <v>42090</v>
      </c>
      <c r="T970" s="36">
        <v>42092</v>
      </c>
      <c r="U970" s="61">
        <v>47.527200000000001</v>
      </c>
      <c r="V970" s="34">
        <v>19</v>
      </c>
      <c r="W970" s="34">
        <v>68.88</v>
      </c>
      <c r="X970" s="34">
        <v>88590</v>
      </c>
      <c r="Y970" s="34" t="s">
        <v>3217</v>
      </c>
      <c r="Z970" s="34">
        <v>201.46591754614403</v>
      </c>
    </row>
    <row r="971" spans="1:26" customFormat="1" x14ac:dyDescent="0.2">
      <c r="A971" s="34">
        <v>2668</v>
      </c>
      <c r="B971" s="34" t="s">
        <v>1872</v>
      </c>
      <c r="C971" s="34" t="s">
        <v>13</v>
      </c>
      <c r="D971" s="34">
        <v>0.04</v>
      </c>
      <c r="E971" s="34">
        <v>10.4</v>
      </c>
      <c r="F971" s="34">
        <v>5.4</v>
      </c>
      <c r="G971" s="34" t="s">
        <v>14</v>
      </c>
      <c r="H971" s="34" t="s">
        <v>70</v>
      </c>
      <c r="I971" s="34" t="s">
        <v>4</v>
      </c>
      <c r="J971" s="34" t="s">
        <v>102</v>
      </c>
      <c r="K971" s="34" t="s">
        <v>18</v>
      </c>
      <c r="L971" s="34" t="s">
        <v>1873</v>
      </c>
      <c r="M971" s="34">
        <v>0.51</v>
      </c>
      <c r="N971" s="34" t="s">
        <v>8</v>
      </c>
      <c r="O971" s="34" t="s">
        <v>28</v>
      </c>
      <c r="P971" s="34" t="s">
        <v>1047</v>
      </c>
      <c r="Q971" s="34" t="s">
        <v>1874</v>
      </c>
      <c r="R971" s="34">
        <v>57701</v>
      </c>
      <c r="S971" s="36">
        <v>42091</v>
      </c>
      <c r="T971" s="36">
        <v>42092</v>
      </c>
      <c r="U971" s="61">
        <v>29.98</v>
      </c>
      <c r="V971" s="34">
        <v>12</v>
      </c>
      <c r="W971" s="34">
        <v>130.74</v>
      </c>
      <c r="X971" s="34">
        <v>87830</v>
      </c>
      <c r="Y971" s="34" t="s">
        <v>3216</v>
      </c>
      <c r="Z971" s="34">
        <v>244.4897617090742</v>
      </c>
    </row>
    <row r="972" spans="1:26" customFormat="1" x14ac:dyDescent="0.2">
      <c r="A972" s="34">
        <v>2668</v>
      </c>
      <c r="B972" s="34" t="s">
        <v>1872</v>
      </c>
      <c r="C972" s="34" t="s">
        <v>13</v>
      </c>
      <c r="D972" s="34">
        <v>0.08</v>
      </c>
      <c r="E972" s="34">
        <v>4.28</v>
      </c>
      <c r="F972" s="34">
        <v>4.79</v>
      </c>
      <c r="G972" s="34" t="s">
        <v>14</v>
      </c>
      <c r="H972" s="34" t="s">
        <v>70</v>
      </c>
      <c r="I972" s="34" t="s">
        <v>24</v>
      </c>
      <c r="J972" s="34" t="s">
        <v>64</v>
      </c>
      <c r="K972" s="34" t="s">
        <v>49</v>
      </c>
      <c r="L972" s="34" t="s">
        <v>1875</v>
      </c>
      <c r="M972" s="34">
        <v>0.4</v>
      </c>
      <c r="N972" s="34" t="s">
        <v>8</v>
      </c>
      <c r="O972" s="34" t="s">
        <v>28</v>
      </c>
      <c r="P972" s="34" t="s">
        <v>1047</v>
      </c>
      <c r="Q972" s="34" t="s">
        <v>1874</v>
      </c>
      <c r="R972" s="34">
        <v>57701</v>
      </c>
      <c r="S972" s="36">
        <v>42091</v>
      </c>
      <c r="T972" s="36">
        <v>42093</v>
      </c>
      <c r="U972" s="61">
        <v>-121.2</v>
      </c>
      <c r="V972" s="34">
        <v>12</v>
      </c>
      <c r="W972" s="34">
        <v>49.87</v>
      </c>
      <c r="X972" s="34">
        <v>87830</v>
      </c>
      <c r="Y972" s="34" t="s">
        <v>3216</v>
      </c>
      <c r="Z972" s="34">
        <v>-64.221263534301983</v>
      </c>
    </row>
    <row r="973" spans="1:26" customFormat="1" x14ac:dyDescent="0.2">
      <c r="A973" s="34">
        <v>2968</v>
      </c>
      <c r="B973" s="34" t="s">
        <v>1295</v>
      </c>
      <c r="C973" s="34" t="s">
        <v>13</v>
      </c>
      <c r="D973" s="34">
        <v>0.06</v>
      </c>
      <c r="E973" s="34">
        <v>363.25</v>
      </c>
      <c r="F973" s="34">
        <v>19.989999999999998</v>
      </c>
      <c r="G973" s="34" t="s">
        <v>14</v>
      </c>
      <c r="H973" s="34" t="s">
        <v>3</v>
      </c>
      <c r="I973" s="34" t="s">
        <v>24</v>
      </c>
      <c r="J973" s="34" t="s">
        <v>71</v>
      </c>
      <c r="K973" s="34" t="s">
        <v>49</v>
      </c>
      <c r="L973" s="34" t="s">
        <v>175</v>
      </c>
      <c r="M973" s="34">
        <v>0.56999999999999995</v>
      </c>
      <c r="N973" s="34" t="s">
        <v>8</v>
      </c>
      <c r="O973" s="34" t="s">
        <v>9</v>
      </c>
      <c r="P973" s="34" t="s">
        <v>99</v>
      </c>
      <c r="Q973" s="34" t="s">
        <v>1297</v>
      </c>
      <c r="R973" s="34">
        <v>33021</v>
      </c>
      <c r="S973" s="36">
        <v>42091</v>
      </c>
      <c r="T973" s="36">
        <v>42093</v>
      </c>
      <c r="U973" s="61">
        <v>36.164099999999998</v>
      </c>
      <c r="V973" s="34">
        <v>1</v>
      </c>
      <c r="W973" s="34">
        <v>344.87</v>
      </c>
      <c r="X973" s="34">
        <v>86086</v>
      </c>
      <c r="Y973" s="34" t="s">
        <v>3215</v>
      </c>
      <c r="Z973" s="34">
        <v>1787.2391515629654</v>
      </c>
    </row>
    <row r="974" spans="1:26" customFormat="1" x14ac:dyDescent="0.2">
      <c r="A974" s="34">
        <v>800</v>
      </c>
      <c r="B974" s="34" t="s">
        <v>1876</v>
      </c>
      <c r="C974" s="34" t="s">
        <v>23</v>
      </c>
      <c r="D974" s="34">
        <v>0.04</v>
      </c>
      <c r="E974" s="34">
        <v>50.98</v>
      </c>
      <c r="F974" s="34">
        <v>6.5</v>
      </c>
      <c r="G974" s="34" t="s">
        <v>14</v>
      </c>
      <c r="H974" s="34" t="s">
        <v>15</v>
      </c>
      <c r="I974" s="34" t="s">
        <v>16</v>
      </c>
      <c r="J974" s="34" t="s">
        <v>17</v>
      </c>
      <c r="K974" s="34" t="s">
        <v>49</v>
      </c>
      <c r="L974" s="34" t="s">
        <v>1842</v>
      </c>
      <c r="M974" s="34">
        <v>0.73</v>
      </c>
      <c r="N974" s="34" t="s">
        <v>8</v>
      </c>
      <c r="O974" s="34" t="s">
        <v>35</v>
      </c>
      <c r="P974" s="34" t="s">
        <v>122</v>
      </c>
      <c r="Q974" s="34" t="s">
        <v>1502</v>
      </c>
      <c r="R974" s="34">
        <v>84067</v>
      </c>
      <c r="S974" s="36">
        <v>42091</v>
      </c>
      <c r="T974" s="36">
        <v>42097</v>
      </c>
      <c r="U974" s="61">
        <v>-13.28</v>
      </c>
      <c r="V974" s="34">
        <v>11</v>
      </c>
      <c r="W974" s="34">
        <v>568.25</v>
      </c>
      <c r="X974" s="34">
        <v>89910</v>
      </c>
      <c r="Y974" s="34" t="s">
        <v>3217</v>
      </c>
      <c r="Z974" s="34">
        <v>593.91944953389952</v>
      </c>
    </row>
    <row r="975" spans="1:26" customFormat="1" x14ac:dyDescent="0.2">
      <c r="A975" s="34">
        <v>800</v>
      </c>
      <c r="B975" s="34" t="s">
        <v>1876</v>
      </c>
      <c r="C975" s="34" t="s">
        <v>23</v>
      </c>
      <c r="D975" s="34">
        <v>0.02</v>
      </c>
      <c r="E975" s="34">
        <v>6.48</v>
      </c>
      <c r="F975" s="34">
        <v>5.14</v>
      </c>
      <c r="G975" s="34" t="s">
        <v>14</v>
      </c>
      <c r="H975" s="34" t="s">
        <v>15</v>
      </c>
      <c r="I975" s="34" t="s">
        <v>24</v>
      </c>
      <c r="J975" s="34" t="s">
        <v>64</v>
      </c>
      <c r="K975" s="34" t="s">
        <v>49</v>
      </c>
      <c r="L975" s="34" t="s">
        <v>1721</v>
      </c>
      <c r="M975" s="34">
        <v>0.37</v>
      </c>
      <c r="N975" s="34" t="s">
        <v>8</v>
      </c>
      <c r="O975" s="34" t="s">
        <v>35</v>
      </c>
      <c r="P975" s="34" t="s">
        <v>122</v>
      </c>
      <c r="Q975" s="34" t="s">
        <v>1502</v>
      </c>
      <c r="R975" s="34">
        <v>84067</v>
      </c>
      <c r="S975" s="36">
        <v>42091</v>
      </c>
      <c r="T975" s="36">
        <v>42093</v>
      </c>
      <c r="U975" s="61">
        <v>-48.68</v>
      </c>
      <c r="V975" s="34">
        <v>19</v>
      </c>
      <c r="W975" s="34">
        <v>126.66</v>
      </c>
      <c r="X975" s="34">
        <v>89910</v>
      </c>
      <c r="Y975" s="34" t="s">
        <v>3217</v>
      </c>
      <c r="Z975" s="34">
        <v>94.643702546902603</v>
      </c>
    </row>
    <row r="976" spans="1:26" customFormat="1" x14ac:dyDescent="0.2">
      <c r="A976" s="34">
        <v>1738</v>
      </c>
      <c r="B976" s="34" t="s">
        <v>1877</v>
      </c>
      <c r="C976" s="34" t="s">
        <v>92</v>
      </c>
      <c r="D976" s="34">
        <v>0.08</v>
      </c>
      <c r="E976" s="34">
        <v>175.99</v>
      </c>
      <c r="F976" s="34">
        <v>4.99</v>
      </c>
      <c r="G976" s="34" t="s">
        <v>14</v>
      </c>
      <c r="H976" s="34" t="s">
        <v>70</v>
      </c>
      <c r="I976" s="34" t="s">
        <v>16</v>
      </c>
      <c r="J976" s="34" t="s">
        <v>111</v>
      </c>
      <c r="K976" s="34" t="s">
        <v>49</v>
      </c>
      <c r="L976" s="34" t="s">
        <v>1225</v>
      </c>
      <c r="M976" s="34">
        <v>0.59</v>
      </c>
      <c r="N976" s="34" t="s">
        <v>8</v>
      </c>
      <c r="O976" s="34" t="s">
        <v>9</v>
      </c>
      <c r="P976" s="34" t="s">
        <v>73</v>
      </c>
      <c r="Q976" s="34" t="s">
        <v>1878</v>
      </c>
      <c r="R976" s="34">
        <v>28052</v>
      </c>
      <c r="S976" s="36">
        <v>42091</v>
      </c>
      <c r="T976" s="36">
        <v>42091</v>
      </c>
      <c r="U976" s="61">
        <v>-16476.838</v>
      </c>
      <c r="V976" s="34">
        <v>10</v>
      </c>
      <c r="W976" s="34">
        <v>1486.34</v>
      </c>
      <c r="X976" s="34">
        <v>85865</v>
      </c>
      <c r="Y976" s="34" t="s">
        <v>3215</v>
      </c>
      <c r="Z976" s="34">
        <v>-16096.113316386231</v>
      </c>
    </row>
    <row r="977" spans="1:26" customFormat="1" x14ac:dyDescent="0.2">
      <c r="A977" s="34">
        <v>2880</v>
      </c>
      <c r="B977" s="34" t="s">
        <v>1879</v>
      </c>
      <c r="C977" s="34" t="s">
        <v>92</v>
      </c>
      <c r="D977" s="34">
        <v>0.05</v>
      </c>
      <c r="E977" s="34">
        <v>6.68</v>
      </c>
      <c r="F977" s="34">
        <v>6.93</v>
      </c>
      <c r="G977" s="34" t="s">
        <v>14</v>
      </c>
      <c r="H977" s="34" t="s">
        <v>3</v>
      </c>
      <c r="I977" s="34" t="s">
        <v>24</v>
      </c>
      <c r="J977" s="34" t="s">
        <v>64</v>
      </c>
      <c r="K977" s="34" t="s">
        <v>49</v>
      </c>
      <c r="L977" s="34" t="s">
        <v>952</v>
      </c>
      <c r="M977" s="34">
        <v>0.37</v>
      </c>
      <c r="N977" s="34" t="s">
        <v>8</v>
      </c>
      <c r="O977" s="34" t="s">
        <v>9</v>
      </c>
      <c r="P977" s="34" t="s">
        <v>99</v>
      </c>
      <c r="Q977" s="34" t="s">
        <v>1880</v>
      </c>
      <c r="R977" s="34">
        <v>33160</v>
      </c>
      <c r="S977" s="36">
        <v>42091</v>
      </c>
      <c r="T977" s="36">
        <v>42092</v>
      </c>
      <c r="U977" s="61">
        <v>-2.3519999999999999</v>
      </c>
      <c r="V977" s="34">
        <v>11</v>
      </c>
      <c r="W977" s="34">
        <v>77.2</v>
      </c>
      <c r="X977" s="34">
        <v>88626</v>
      </c>
      <c r="Y977" s="34" t="s">
        <v>3215</v>
      </c>
      <c r="Z977" s="34">
        <v>125.25460043916969</v>
      </c>
    </row>
    <row r="978" spans="1:26" customFormat="1" x14ac:dyDescent="0.2">
      <c r="A978" s="34">
        <v>152</v>
      </c>
      <c r="B978" s="34" t="s">
        <v>481</v>
      </c>
      <c r="C978" s="34" t="s">
        <v>13</v>
      </c>
      <c r="D978" s="34">
        <v>0.01</v>
      </c>
      <c r="E978" s="34">
        <v>65.989999999999995</v>
      </c>
      <c r="F978" s="34">
        <v>8.99</v>
      </c>
      <c r="G978" s="34" t="s">
        <v>14</v>
      </c>
      <c r="H978" s="34" t="s">
        <v>15</v>
      </c>
      <c r="I978" s="34" t="s">
        <v>16</v>
      </c>
      <c r="J978" s="34" t="s">
        <v>111</v>
      </c>
      <c r="K978" s="34" t="s">
        <v>49</v>
      </c>
      <c r="L978" s="34" t="s">
        <v>1881</v>
      </c>
      <c r="M978" s="34">
        <v>0.6</v>
      </c>
      <c r="N978" s="34" t="s">
        <v>8</v>
      </c>
      <c r="O978" s="34" t="s">
        <v>9</v>
      </c>
      <c r="P978" s="34" t="s">
        <v>376</v>
      </c>
      <c r="Q978" s="34" t="s">
        <v>483</v>
      </c>
      <c r="R978" s="34">
        <v>37918</v>
      </c>
      <c r="S978" s="36">
        <v>42092</v>
      </c>
      <c r="T978" s="36">
        <v>42095</v>
      </c>
      <c r="U978" s="61">
        <v>97.86</v>
      </c>
      <c r="V978" s="34">
        <v>5</v>
      </c>
      <c r="W978" s="34">
        <v>292.23</v>
      </c>
      <c r="X978" s="34">
        <v>89524</v>
      </c>
      <c r="Y978" s="34" t="s">
        <v>3215</v>
      </c>
      <c r="Z978" s="34">
        <v>653.09508253291074</v>
      </c>
    </row>
    <row r="979" spans="1:26" customFormat="1" x14ac:dyDescent="0.2">
      <c r="A979" s="34">
        <v>2338</v>
      </c>
      <c r="B979" s="34" t="s">
        <v>434</v>
      </c>
      <c r="C979" s="34" t="s">
        <v>13</v>
      </c>
      <c r="D979" s="34">
        <v>0.1</v>
      </c>
      <c r="E979" s="34">
        <v>6.75</v>
      </c>
      <c r="F979" s="34">
        <v>2.99</v>
      </c>
      <c r="G979" s="34" t="s">
        <v>14</v>
      </c>
      <c r="H979" s="34" t="s">
        <v>47</v>
      </c>
      <c r="I979" s="34" t="s">
        <v>24</v>
      </c>
      <c r="J979" s="34" t="s">
        <v>48</v>
      </c>
      <c r="K979" s="34" t="s">
        <v>49</v>
      </c>
      <c r="L979" s="34" t="s">
        <v>1882</v>
      </c>
      <c r="M979" s="34">
        <v>0.35</v>
      </c>
      <c r="N979" s="34" t="s">
        <v>8</v>
      </c>
      <c r="O979" s="34" t="s">
        <v>87</v>
      </c>
      <c r="P979" s="34" t="s">
        <v>394</v>
      </c>
      <c r="Q979" s="34" t="s">
        <v>436</v>
      </c>
      <c r="R979" s="34">
        <v>20740</v>
      </c>
      <c r="S979" s="36">
        <v>42092</v>
      </c>
      <c r="T979" s="36">
        <v>42092</v>
      </c>
      <c r="U979" s="61">
        <v>18.147500000000001</v>
      </c>
      <c r="V979" s="34">
        <v>15</v>
      </c>
      <c r="W979" s="34">
        <v>96.13</v>
      </c>
      <c r="X979" s="34">
        <v>91481</v>
      </c>
      <c r="Y979" s="34" t="s">
        <v>3218</v>
      </c>
      <c r="Z979" s="34">
        <v>12.125429081526544</v>
      </c>
    </row>
    <row r="980" spans="1:26" customFormat="1" x14ac:dyDescent="0.2">
      <c r="A980" s="34">
        <v>2530</v>
      </c>
      <c r="B980" s="34" t="s">
        <v>1883</v>
      </c>
      <c r="C980" s="34" t="s">
        <v>13</v>
      </c>
      <c r="D980" s="34">
        <v>0.04</v>
      </c>
      <c r="E980" s="34">
        <v>40.98</v>
      </c>
      <c r="F980" s="34">
        <v>6.5</v>
      </c>
      <c r="G980" s="34" t="s">
        <v>14</v>
      </c>
      <c r="H980" s="34" t="s">
        <v>3</v>
      </c>
      <c r="I980" s="34" t="s">
        <v>16</v>
      </c>
      <c r="J980" s="34" t="s">
        <v>17</v>
      </c>
      <c r="K980" s="34" t="s">
        <v>49</v>
      </c>
      <c r="L980" s="34" t="s">
        <v>422</v>
      </c>
      <c r="M980" s="34">
        <v>0.74</v>
      </c>
      <c r="N980" s="34" t="s">
        <v>8</v>
      </c>
      <c r="O980" s="34" t="s">
        <v>35</v>
      </c>
      <c r="P980" s="34" t="s">
        <v>66</v>
      </c>
      <c r="Q980" s="34" t="s">
        <v>1884</v>
      </c>
      <c r="R980" s="34">
        <v>92307</v>
      </c>
      <c r="S980" s="36">
        <v>42092</v>
      </c>
      <c r="T980" s="36">
        <v>42093</v>
      </c>
      <c r="U980" s="61">
        <v>-89.5</v>
      </c>
      <c r="V980" s="34">
        <v>7</v>
      </c>
      <c r="W980" s="34">
        <v>277.07</v>
      </c>
      <c r="X980" s="34">
        <v>87451</v>
      </c>
      <c r="Y980" s="34" t="s">
        <v>3217</v>
      </c>
      <c r="Z980" s="34">
        <v>430.49065044935963</v>
      </c>
    </row>
    <row r="981" spans="1:26" customFormat="1" x14ac:dyDescent="0.2">
      <c r="A981" s="34">
        <v>2534</v>
      </c>
      <c r="B981" s="34" t="s">
        <v>1885</v>
      </c>
      <c r="C981" s="34" t="s">
        <v>13</v>
      </c>
      <c r="D981" s="34">
        <v>0.05</v>
      </c>
      <c r="E981" s="34">
        <v>35.99</v>
      </c>
      <c r="F981" s="34">
        <v>3.3</v>
      </c>
      <c r="G981" s="34" t="s">
        <v>14</v>
      </c>
      <c r="H981" s="34" t="s">
        <v>3</v>
      </c>
      <c r="I981" s="34" t="s">
        <v>16</v>
      </c>
      <c r="J981" s="34" t="s">
        <v>111</v>
      </c>
      <c r="K981" s="34" t="s">
        <v>18</v>
      </c>
      <c r="L981" s="34" t="s">
        <v>1886</v>
      </c>
      <c r="M981" s="34">
        <v>0.39</v>
      </c>
      <c r="N981" s="34" t="s">
        <v>8</v>
      </c>
      <c r="O981" s="34" t="s">
        <v>87</v>
      </c>
      <c r="P981" s="34" t="s">
        <v>307</v>
      </c>
      <c r="Q981" s="34" t="s">
        <v>863</v>
      </c>
      <c r="R981" s="34">
        <v>4401</v>
      </c>
      <c r="S981" s="36">
        <v>42092</v>
      </c>
      <c r="T981" s="36">
        <v>42094</v>
      </c>
      <c r="U981" s="61">
        <v>103.2723</v>
      </c>
      <c r="V981" s="34">
        <v>5</v>
      </c>
      <c r="W981" s="34">
        <v>149.66999999999999</v>
      </c>
      <c r="X981" s="34">
        <v>87451</v>
      </c>
      <c r="Y981" s="34" t="s">
        <v>3218</v>
      </c>
      <c r="Z981" s="34">
        <v>226.29125217315308</v>
      </c>
    </row>
    <row r="982" spans="1:26" customFormat="1" x14ac:dyDescent="0.2">
      <c r="A982" s="34">
        <v>3151</v>
      </c>
      <c r="B982" s="34" t="s">
        <v>929</v>
      </c>
      <c r="C982" s="34" t="s">
        <v>13</v>
      </c>
      <c r="D982" s="34">
        <v>0.01</v>
      </c>
      <c r="E982" s="34">
        <v>99.23</v>
      </c>
      <c r="F982" s="34">
        <v>8.99</v>
      </c>
      <c r="G982" s="34" t="s">
        <v>14</v>
      </c>
      <c r="H982" s="34" t="s">
        <v>70</v>
      </c>
      <c r="I982" s="34" t="s">
        <v>4</v>
      </c>
      <c r="J982" s="34" t="s">
        <v>102</v>
      </c>
      <c r="K982" s="34" t="s">
        <v>18</v>
      </c>
      <c r="L982" s="34" t="s">
        <v>103</v>
      </c>
      <c r="M982" s="34">
        <v>0.35</v>
      </c>
      <c r="N982" s="34" t="s">
        <v>8</v>
      </c>
      <c r="O982" s="34" t="s">
        <v>35</v>
      </c>
      <c r="P982" s="34" t="s">
        <v>66</v>
      </c>
      <c r="Q982" s="34" t="s">
        <v>930</v>
      </c>
      <c r="R982" s="34">
        <v>92277</v>
      </c>
      <c r="S982" s="36">
        <v>42092</v>
      </c>
      <c r="T982" s="36">
        <v>42096</v>
      </c>
      <c r="U982" s="61">
        <v>-87.46</v>
      </c>
      <c r="V982" s="34">
        <v>1</v>
      </c>
      <c r="W982" s="34">
        <v>99.22</v>
      </c>
      <c r="X982" s="34">
        <v>88548</v>
      </c>
      <c r="Y982" s="34" t="s">
        <v>3217</v>
      </c>
      <c r="Z982" s="34">
        <v>388.60916712484754</v>
      </c>
    </row>
    <row r="983" spans="1:26" customFormat="1" x14ac:dyDescent="0.2">
      <c r="A983" s="34">
        <v>2430</v>
      </c>
      <c r="B983" s="34" t="s">
        <v>1813</v>
      </c>
      <c r="C983" s="34" t="s">
        <v>23</v>
      </c>
      <c r="D983" s="34">
        <v>0.03</v>
      </c>
      <c r="E983" s="34">
        <v>140.99</v>
      </c>
      <c r="F983" s="34">
        <v>4.2</v>
      </c>
      <c r="G983" s="34" t="s">
        <v>14</v>
      </c>
      <c r="H983" s="34" t="s">
        <v>47</v>
      </c>
      <c r="I983" s="34" t="s">
        <v>16</v>
      </c>
      <c r="J983" s="34" t="s">
        <v>111</v>
      </c>
      <c r="K983" s="34" t="s">
        <v>49</v>
      </c>
      <c r="L983" s="34" t="s">
        <v>1887</v>
      </c>
      <c r="M983" s="34">
        <v>0.59</v>
      </c>
      <c r="N983" s="34" t="s">
        <v>8</v>
      </c>
      <c r="O983" s="34" t="s">
        <v>28</v>
      </c>
      <c r="P983" s="34" t="s">
        <v>163</v>
      </c>
      <c r="Q983" s="34" t="s">
        <v>1814</v>
      </c>
      <c r="R983" s="34">
        <v>76541</v>
      </c>
      <c r="S983" s="36">
        <v>42092</v>
      </c>
      <c r="T983" s="36">
        <v>42100</v>
      </c>
      <c r="U983" s="61">
        <v>-458.74400000000003</v>
      </c>
      <c r="V983" s="34">
        <v>2</v>
      </c>
      <c r="W983" s="34">
        <v>246.44</v>
      </c>
      <c r="X983" s="34">
        <v>91110</v>
      </c>
      <c r="Y983" s="34" t="s">
        <v>3216</v>
      </c>
      <c r="Z983" s="34">
        <v>305.81700285095133</v>
      </c>
    </row>
    <row r="984" spans="1:26" customFormat="1" x14ac:dyDescent="0.2">
      <c r="A984" s="34">
        <v>1028</v>
      </c>
      <c r="B984" s="34" t="s">
        <v>1888</v>
      </c>
      <c r="C984" s="34" t="s">
        <v>92</v>
      </c>
      <c r="D984" s="34">
        <v>7.0000000000000007E-2</v>
      </c>
      <c r="E984" s="34">
        <v>7.08</v>
      </c>
      <c r="F984" s="34">
        <v>2.35</v>
      </c>
      <c r="G984" s="34" t="s">
        <v>63</v>
      </c>
      <c r="H984" s="34" t="s">
        <v>3</v>
      </c>
      <c r="I984" s="34" t="s">
        <v>24</v>
      </c>
      <c r="J984" s="34" t="s">
        <v>25</v>
      </c>
      <c r="K984" s="34" t="s">
        <v>26</v>
      </c>
      <c r="L984" s="34" t="s">
        <v>1889</v>
      </c>
      <c r="M984" s="34">
        <v>0.47</v>
      </c>
      <c r="N984" s="34" t="s">
        <v>8</v>
      </c>
      <c r="O984" s="34" t="s">
        <v>87</v>
      </c>
      <c r="P984" s="34" t="s">
        <v>88</v>
      </c>
      <c r="Q984" s="34" t="s">
        <v>1890</v>
      </c>
      <c r="R984" s="34">
        <v>11725</v>
      </c>
      <c r="S984" s="36">
        <v>42092</v>
      </c>
      <c r="T984" s="36">
        <v>42093</v>
      </c>
      <c r="U984" s="61">
        <v>30.49</v>
      </c>
      <c r="V984" s="34">
        <v>13</v>
      </c>
      <c r="W984" s="34">
        <v>93.82</v>
      </c>
      <c r="X984" s="34">
        <v>89006</v>
      </c>
      <c r="Y984" s="34" t="s">
        <v>3218</v>
      </c>
      <c r="Z984" s="34">
        <v>21.236445452390068</v>
      </c>
    </row>
    <row r="985" spans="1:26" customFormat="1" x14ac:dyDescent="0.2">
      <c r="A985" s="34">
        <v>1129</v>
      </c>
      <c r="B985" s="34" t="s">
        <v>762</v>
      </c>
      <c r="C985" s="34" t="s">
        <v>46</v>
      </c>
      <c r="D985" s="34">
        <v>0.05</v>
      </c>
      <c r="E985" s="34">
        <v>5.78</v>
      </c>
      <c r="F985" s="34">
        <v>7.64</v>
      </c>
      <c r="G985" s="34" t="s">
        <v>63</v>
      </c>
      <c r="H985" s="34" t="s">
        <v>70</v>
      </c>
      <c r="I985" s="34" t="s">
        <v>24</v>
      </c>
      <c r="J985" s="34" t="s">
        <v>64</v>
      </c>
      <c r="K985" s="34" t="s">
        <v>49</v>
      </c>
      <c r="L985" s="34" t="s">
        <v>1891</v>
      </c>
      <c r="M985" s="34">
        <v>0.36</v>
      </c>
      <c r="N985" s="34" t="s">
        <v>8</v>
      </c>
      <c r="O985" s="34" t="s">
        <v>87</v>
      </c>
      <c r="P985" s="34" t="s">
        <v>379</v>
      </c>
      <c r="Q985" s="34" t="s">
        <v>764</v>
      </c>
      <c r="R985" s="34">
        <v>2118</v>
      </c>
      <c r="S985" s="36">
        <v>42092</v>
      </c>
      <c r="T985" s="36">
        <v>42094</v>
      </c>
      <c r="U985" s="61">
        <v>-116.05</v>
      </c>
      <c r="V985" s="34">
        <v>29</v>
      </c>
      <c r="W985" s="34">
        <v>177.41</v>
      </c>
      <c r="X985" s="34">
        <v>49125</v>
      </c>
      <c r="Y985" s="34" t="s">
        <v>3218</v>
      </c>
      <c r="Z985" s="34">
        <v>132.40396587002687</v>
      </c>
    </row>
    <row r="986" spans="1:26" customFormat="1" x14ac:dyDescent="0.2">
      <c r="A986" s="34">
        <v>1237</v>
      </c>
      <c r="B986" s="34" t="s">
        <v>1892</v>
      </c>
      <c r="C986" s="34" t="s">
        <v>46</v>
      </c>
      <c r="D986" s="34">
        <v>0.02</v>
      </c>
      <c r="E986" s="34">
        <v>7.38</v>
      </c>
      <c r="F986" s="34">
        <v>5.21</v>
      </c>
      <c r="G986" s="34" t="s">
        <v>14</v>
      </c>
      <c r="H986" s="34" t="s">
        <v>70</v>
      </c>
      <c r="I986" s="34" t="s">
        <v>4</v>
      </c>
      <c r="J986" s="34" t="s">
        <v>102</v>
      </c>
      <c r="K986" s="34" t="s">
        <v>49</v>
      </c>
      <c r="L986" s="34" t="s">
        <v>1893</v>
      </c>
      <c r="M986" s="34">
        <v>0.56000000000000005</v>
      </c>
      <c r="N986" s="34" t="s">
        <v>8</v>
      </c>
      <c r="O986" s="34" t="s">
        <v>28</v>
      </c>
      <c r="P986" s="34" t="s">
        <v>163</v>
      </c>
      <c r="Q986" s="34" t="s">
        <v>1894</v>
      </c>
      <c r="R986" s="34">
        <v>75007</v>
      </c>
      <c r="S986" s="36">
        <v>42092</v>
      </c>
      <c r="T986" s="36">
        <v>42093</v>
      </c>
      <c r="U986" s="61">
        <v>7.74</v>
      </c>
      <c r="V986" s="34">
        <v>3</v>
      </c>
      <c r="W986" s="34">
        <v>24.52</v>
      </c>
      <c r="X986" s="34">
        <v>86076</v>
      </c>
      <c r="Y986" s="34" t="s">
        <v>3216</v>
      </c>
      <c r="Z986" s="34">
        <v>465.29540832181038</v>
      </c>
    </row>
    <row r="987" spans="1:26" customFormat="1" x14ac:dyDescent="0.2">
      <c r="A987" s="34">
        <v>3399</v>
      </c>
      <c r="B987" s="34" t="s">
        <v>1895</v>
      </c>
      <c r="C987" s="34" t="s">
        <v>46</v>
      </c>
      <c r="D987" s="34">
        <v>0.08</v>
      </c>
      <c r="E987" s="34">
        <v>11.97</v>
      </c>
      <c r="F987" s="34">
        <v>5.81</v>
      </c>
      <c r="G987" s="34" t="s">
        <v>14</v>
      </c>
      <c r="H987" s="34" t="s">
        <v>3</v>
      </c>
      <c r="I987" s="34" t="s">
        <v>24</v>
      </c>
      <c r="J987" s="34" t="s">
        <v>25</v>
      </c>
      <c r="K987" s="34" t="s">
        <v>18</v>
      </c>
      <c r="L987" s="34" t="s">
        <v>1788</v>
      </c>
      <c r="M987" s="34">
        <v>0.6</v>
      </c>
      <c r="N987" s="34" t="s">
        <v>8</v>
      </c>
      <c r="O987" s="34" t="s">
        <v>28</v>
      </c>
      <c r="P987" s="34" t="s">
        <v>79</v>
      </c>
      <c r="Q987" s="34" t="s">
        <v>1557</v>
      </c>
      <c r="R987" s="34">
        <v>60016</v>
      </c>
      <c r="S987" s="36">
        <v>42092</v>
      </c>
      <c r="T987" s="36">
        <v>42094</v>
      </c>
      <c r="U987" s="61">
        <v>-41.87</v>
      </c>
      <c r="V987" s="34">
        <v>5</v>
      </c>
      <c r="W987" s="34">
        <v>59.98</v>
      </c>
      <c r="X987" s="34">
        <v>87534</v>
      </c>
      <c r="Y987" s="34" t="s">
        <v>3216</v>
      </c>
      <c r="Z987" s="34">
        <v>430.01879927043683</v>
      </c>
    </row>
    <row r="988" spans="1:26" customFormat="1" x14ac:dyDescent="0.2">
      <c r="A988" s="34">
        <v>2351</v>
      </c>
      <c r="B988" s="34" t="s">
        <v>1896</v>
      </c>
      <c r="C988" s="34" t="s">
        <v>1</v>
      </c>
      <c r="D988" s="34">
        <v>0.08</v>
      </c>
      <c r="E988" s="34">
        <v>6.48</v>
      </c>
      <c r="F988" s="34">
        <v>7.49</v>
      </c>
      <c r="G988" s="34" t="s">
        <v>14</v>
      </c>
      <c r="H988" s="34" t="s">
        <v>70</v>
      </c>
      <c r="I988" s="34" t="s">
        <v>24</v>
      </c>
      <c r="J988" s="34" t="s">
        <v>64</v>
      </c>
      <c r="K988" s="34" t="s">
        <v>49</v>
      </c>
      <c r="L988" s="34" t="s">
        <v>1897</v>
      </c>
      <c r="M988" s="34">
        <v>0.37</v>
      </c>
      <c r="N988" s="34" t="s">
        <v>8</v>
      </c>
      <c r="O988" s="34" t="s">
        <v>87</v>
      </c>
      <c r="P988" s="34" t="s">
        <v>394</v>
      </c>
      <c r="Q988" s="34" t="s">
        <v>1898</v>
      </c>
      <c r="R988" s="34">
        <v>21114</v>
      </c>
      <c r="S988" s="36">
        <v>42093</v>
      </c>
      <c r="T988" s="36">
        <v>42096</v>
      </c>
      <c r="U988" s="61">
        <v>-119.32</v>
      </c>
      <c r="V988" s="34">
        <v>13</v>
      </c>
      <c r="W988" s="34">
        <v>80.86</v>
      </c>
      <c r="X988" s="34">
        <v>86163</v>
      </c>
      <c r="Y988" s="34" t="s">
        <v>3218</v>
      </c>
      <c r="Z988" s="34">
        <v>286.78729094739049</v>
      </c>
    </row>
    <row r="989" spans="1:26" customFormat="1" x14ac:dyDescent="0.2">
      <c r="A989" s="34">
        <v>3154</v>
      </c>
      <c r="B989" s="34" t="s">
        <v>757</v>
      </c>
      <c r="C989" s="34" t="s">
        <v>1</v>
      </c>
      <c r="D989" s="34">
        <v>0.04</v>
      </c>
      <c r="E989" s="34">
        <v>21.38</v>
      </c>
      <c r="F989" s="34">
        <v>8.99</v>
      </c>
      <c r="G989" s="34" t="s">
        <v>14</v>
      </c>
      <c r="H989" s="34" t="s">
        <v>70</v>
      </c>
      <c r="I989" s="34" t="s">
        <v>24</v>
      </c>
      <c r="J989" s="34" t="s">
        <v>25</v>
      </c>
      <c r="K989" s="34" t="s">
        <v>18</v>
      </c>
      <c r="L989" s="34" t="s">
        <v>1653</v>
      </c>
      <c r="M989" s="34">
        <v>0.59</v>
      </c>
      <c r="N989" s="34" t="s">
        <v>8</v>
      </c>
      <c r="O989" s="34" t="s">
        <v>9</v>
      </c>
      <c r="P989" s="34" t="s">
        <v>99</v>
      </c>
      <c r="Q989" s="34" t="s">
        <v>759</v>
      </c>
      <c r="R989" s="34">
        <v>33710</v>
      </c>
      <c r="S989" s="36">
        <v>42093</v>
      </c>
      <c r="T989" s="36">
        <v>42093</v>
      </c>
      <c r="U989" s="61">
        <v>-51.66</v>
      </c>
      <c r="V989" s="34">
        <v>21</v>
      </c>
      <c r="W989" s="34">
        <v>443.66</v>
      </c>
      <c r="X989" s="34">
        <v>86901</v>
      </c>
      <c r="Y989" s="34" t="s">
        <v>3215</v>
      </c>
      <c r="Z989" s="34">
        <v>653.51021179818724</v>
      </c>
    </row>
    <row r="990" spans="1:26" customFormat="1" x14ac:dyDescent="0.2">
      <c r="A990" s="34">
        <v>3252</v>
      </c>
      <c r="B990" s="34" t="s">
        <v>1899</v>
      </c>
      <c r="C990" s="34" t="s">
        <v>1</v>
      </c>
      <c r="D990" s="34">
        <v>0.01</v>
      </c>
      <c r="E990" s="34">
        <v>11.34</v>
      </c>
      <c r="F990" s="34">
        <v>5.01</v>
      </c>
      <c r="G990" s="34" t="s">
        <v>14</v>
      </c>
      <c r="H990" s="34" t="s">
        <v>3</v>
      </c>
      <c r="I990" s="34" t="s">
        <v>24</v>
      </c>
      <c r="J990" s="34" t="s">
        <v>64</v>
      </c>
      <c r="K990" s="34" t="s">
        <v>49</v>
      </c>
      <c r="L990" s="34" t="s">
        <v>391</v>
      </c>
      <c r="M990" s="34">
        <v>0.36</v>
      </c>
      <c r="N990" s="34" t="s">
        <v>8</v>
      </c>
      <c r="O990" s="34" t="s">
        <v>87</v>
      </c>
      <c r="P990" s="34" t="s">
        <v>88</v>
      </c>
      <c r="Q990" s="34" t="s">
        <v>1900</v>
      </c>
      <c r="R990" s="34">
        <v>12306</v>
      </c>
      <c r="S990" s="36">
        <v>42093</v>
      </c>
      <c r="T990" s="36">
        <v>42095</v>
      </c>
      <c r="U990" s="61">
        <v>-11.83</v>
      </c>
      <c r="V990" s="34">
        <v>1</v>
      </c>
      <c r="W990" s="34">
        <v>14.52</v>
      </c>
      <c r="X990" s="34">
        <v>87296</v>
      </c>
      <c r="Y990" s="34" t="s">
        <v>3218</v>
      </c>
      <c r="Z990" s="34">
        <v>372.45176223919941</v>
      </c>
    </row>
    <row r="991" spans="1:26" customFormat="1" x14ac:dyDescent="0.2">
      <c r="A991" s="34">
        <v>84</v>
      </c>
      <c r="B991" s="34" t="s">
        <v>909</v>
      </c>
      <c r="C991" s="34" t="s">
        <v>13</v>
      </c>
      <c r="D991" s="34">
        <v>0.08</v>
      </c>
      <c r="E991" s="34">
        <v>896.99</v>
      </c>
      <c r="F991" s="34">
        <v>19.989999999999998</v>
      </c>
      <c r="G991" s="34" t="s">
        <v>14</v>
      </c>
      <c r="H991" s="34" t="s">
        <v>70</v>
      </c>
      <c r="I991" s="34" t="s">
        <v>24</v>
      </c>
      <c r="J991" s="34" t="s">
        <v>48</v>
      </c>
      <c r="K991" s="34" t="s">
        <v>49</v>
      </c>
      <c r="L991" s="34" t="s">
        <v>299</v>
      </c>
      <c r="M991" s="34">
        <v>0.38</v>
      </c>
      <c r="N991" s="34" t="s">
        <v>8</v>
      </c>
      <c r="O991" s="34" t="s">
        <v>87</v>
      </c>
      <c r="P991" s="34" t="s">
        <v>293</v>
      </c>
      <c r="Q991" s="34" t="s">
        <v>910</v>
      </c>
      <c r="R991" s="34">
        <v>45231</v>
      </c>
      <c r="S991" s="36">
        <v>42093</v>
      </c>
      <c r="T991" s="36">
        <v>42096</v>
      </c>
      <c r="U991" s="61">
        <v>7402.32</v>
      </c>
      <c r="V991" s="34">
        <v>13</v>
      </c>
      <c r="W991" s="34">
        <v>10728</v>
      </c>
      <c r="X991" s="34">
        <v>87366</v>
      </c>
      <c r="Y991" s="34" t="s">
        <v>3218</v>
      </c>
      <c r="Z991" s="34">
        <v>10840.568296174706</v>
      </c>
    </row>
    <row r="992" spans="1:26" customFormat="1" x14ac:dyDescent="0.2">
      <c r="A992" s="34">
        <v>1527</v>
      </c>
      <c r="B992" s="34" t="s">
        <v>314</v>
      </c>
      <c r="C992" s="34" t="s">
        <v>23</v>
      </c>
      <c r="D992" s="34">
        <v>0.03</v>
      </c>
      <c r="E992" s="34">
        <v>65.989999999999995</v>
      </c>
      <c r="F992" s="34">
        <v>5.26</v>
      </c>
      <c r="G992" s="34" t="s">
        <v>14</v>
      </c>
      <c r="H992" s="34" t="s">
        <v>47</v>
      </c>
      <c r="I992" s="34" t="s">
        <v>16</v>
      </c>
      <c r="J992" s="34" t="s">
        <v>111</v>
      </c>
      <c r="K992" s="34" t="s">
        <v>49</v>
      </c>
      <c r="L992" s="34" t="s">
        <v>1701</v>
      </c>
      <c r="M992" s="34">
        <v>0.56000000000000005</v>
      </c>
      <c r="N992" s="34" t="s">
        <v>8</v>
      </c>
      <c r="O992" s="34" t="s">
        <v>9</v>
      </c>
      <c r="P992" s="34" t="s">
        <v>140</v>
      </c>
      <c r="Q992" s="34" t="s">
        <v>316</v>
      </c>
      <c r="R992" s="34">
        <v>35601</v>
      </c>
      <c r="S992" s="36">
        <v>42093</v>
      </c>
      <c r="T992" s="36">
        <v>42103</v>
      </c>
      <c r="U992" s="61">
        <v>-52.247999999999998</v>
      </c>
      <c r="V992" s="34">
        <v>23</v>
      </c>
      <c r="W992" s="34">
        <v>1316.03</v>
      </c>
      <c r="X992" s="34">
        <v>86814</v>
      </c>
      <c r="Y992" s="34" t="s">
        <v>3215</v>
      </c>
      <c r="Z992" s="34">
        <v>491.45338283730587</v>
      </c>
    </row>
    <row r="993" spans="1:26" customFormat="1" x14ac:dyDescent="0.2">
      <c r="A993" s="34">
        <v>3205</v>
      </c>
      <c r="B993" s="34" t="s">
        <v>1901</v>
      </c>
      <c r="C993" s="34" t="s">
        <v>23</v>
      </c>
      <c r="D993" s="34">
        <v>7.0000000000000007E-2</v>
      </c>
      <c r="E993" s="34">
        <v>5.98</v>
      </c>
      <c r="F993" s="34">
        <v>0.96</v>
      </c>
      <c r="G993" s="34" t="s">
        <v>14</v>
      </c>
      <c r="H993" s="34" t="s">
        <v>15</v>
      </c>
      <c r="I993" s="34" t="s">
        <v>24</v>
      </c>
      <c r="J993" s="34" t="s">
        <v>25</v>
      </c>
      <c r="K993" s="34" t="s">
        <v>26</v>
      </c>
      <c r="L993" s="34" t="s">
        <v>1243</v>
      </c>
      <c r="M993" s="34">
        <v>0.6</v>
      </c>
      <c r="N993" s="34" t="s">
        <v>8</v>
      </c>
      <c r="O993" s="34" t="s">
        <v>35</v>
      </c>
      <c r="P993" s="34" t="s">
        <v>466</v>
      </c>
      <c r="Q993" s="34" t="s">
        <v>470</v>
      </c>
      <c r="R993" s="34">
        <v>83440</v>
      </c>
      <c r="S993" s="36">
        <v>42093</v>
      </c>
      <c r="T993" s="36">
        <v>42097</v>
      </c>
      <c r="U993" s="61">
        <v>32.83</v>
      </c>
      <c r="V993" s="34">
        <v>10</v>
      </c>
      <c r="W993" s="34">
        <v>56.4</v>
      </c>
      <c r="X993" s="34">
        <v>87933</v>
      </c>
      <c r="Y993" s="34" t="s">
        <v>3217</v>
      </c>
      <c r="Z993" s="34">
        <v>219.1433323198074</v>
      </c>
    </row>
    <row r="994" spans="1:26" customFormat="1" x14ac:dyDescent="0.2">
      <c r="A994" s="34">
        <v>3206</v>
      </c>
      <c r="B994" s="34" t="s">
        <v>1902</v>
      </c>
      <c r="C994" s="34" t="s">
        <v>23</v>
      </c>
      <c r="D994" s="34">
        <v>0.01</v>
      </c>
      <c r="E994" s="34">
        <v>39.979999999999997</v>
      </c>
      <c r="F994" s="34">
        <v>4</v>
      </c>
      <c r="G994" s="34" t="s">
        <v>14</v>
      </c>
      <c r="H994" s="34" t="s">
        <v>15</v>
      </c>
      <c r="I994" s="34" t="s">
        <v>16</v>
      </c>
      <c r="J994" s="34" t="s">
        <v>17</v>
      </c>
      <c r="K994" s="34" t="s">
        <v>49</v>
      </c>
      <c r="L994" s="34" t="s">
        <v>1903</v>
      </c>
      <c r="M994" s="34">
        <v>0.7</v>
      </c>
      <c r="N994" s="34" t="s">
        <v>8</v>
      </c>
      <c r="O994" s="34" t="s">
        <v>35</v>
      </c>
      <c r="P994" s="34" t="s">
        <v>466</v>
      </c>
      <c r="Q994" s="34" t="s">
        <v>1904</v>
      </c>
      <c r="R994" s="34">
        <v>83301</v>
      </c>
      <c r="S994" s="36">
        <v>42093</v>
      </c>
      <c r="T994" s="36">
        <v>42098</v>
      </c>
      <c r="U994" s="61">
        <v>51.59</v>
      </c>
      <c r="V994" s="34">
        <v>6</v>
      </c>
      <c r="W994" s="34">
        <v>257.52</v>
      </c>
      <c r="X994" s="34">
        <v>87933</v>
      </c>
      <c r="Y994" s="34" t="s">
        <v>3217</v>
      </c>
      <c r="Z994" s="34">
        <v>551.67435516118428</v>
      </c>
    </row>
    <row r="995" spans="1:26" customFormat="1" x14ac:dyDescent="0.2">
      <c r="A995" s="34">
        <v>193</v>
      </c>
      <c r="B995" s="34" t="s">
        <v>155</v>
      </c>
      <c r="C995" s="34" t="s">
        <v>92</v>
      </c>
      <c r="D995" s="34">
        <v>7.0000000000000007E-2</v>
      </c>
      <c r="E995" s="34">
        <v>6.54</v>
      </c>
      <c r="F995" s="34">
        <v>5.27</v>
      </c>
      <c r="G995" s="34" t="s">
        <v>14</v>
      </c>
      <c r="H995" s="34" t="s">
        <v>70</v>
      </c>
      <c r="I995" s="34" t="s">
        <v>24</v>
      </c>
      <c r="J995" s="34" t="s">
        <v>48</v>
      </c>
      <c r="K995" s="34" t="s">
        <v>49</v>
      </c>
      <c r="L995" s="34" t="s">
        <v>1905</v>
      </c>
      <c r="M995" s="34">
        <v>0.36</v>
      </c>
      <c r="N995" s="34" t="s">
        <v>8</v>
      </c>
      <c r="O995" s="34" t="s">
        <v>35</v>
      </c>
      <c r="P995" s="34" t="s">
        <v>122</v>
      </c>
      <c r="Q995" s="34" t="s">
        <v>157</v>
      </c>
      <c r="R995" s="34">
        <v>84041</v>
      </c>
      <c r="S995" s="36">
        <v>42093</v>
      </c>
      <c r="T995" s="36">
        <v>42095</v>
      </c>
      <c r="U995" s="61">
        <v>-66.044499999999999</v>
      </c>
      <c r="V995" s="34">
        <v>21</v>
      </c>
      <c r="W995" s="34">
        <v>140.30000000000001</v>
      </c>
      <c r="X995" s="34">
        <v>90432</v>
      </c>
      <c r="Y995" s="34" t="s">
        <v>3217</v>
      </c>
      <c r="Z995" s="34">
        <v>1.2198640188179297</v>
      </c>
    </row>
    <row r="996" spans="1:26" customFormat="1" x14ac:dyDescent="0.2">
      <c r="A996" s="34">
        <v>194</v>
      </c>
      <c r="B996" s="34" t="s">
        <v>369</v>
      </c>
      <c r="C996" s="34" t="s">
        <v>92</v>
      </c>
      <c r="D996" s="34">
        <v>0.09</v>
      </c>
      <c r="E996" s="34">
        <v>3.29</v>
      </c>
      <c r="F996" s="34">
        <v>1.35</v>
      </c>
      <c r="G996" s="34" t="s">
        <v>14</v>
      </c>
      <c r="H996" s="34" t="s">
        <v>70</v>
      </c>
      <c r="I996" s="34" t="s">
        <v>24</v>
      </c>
      <c r="J996" s="34" t="s">
        <v>152</v>
      </c>
      <c r="K996" s="34" t="s">
        <v>26</v>
      </c>
      <c r="L996" s="34" t="s">
        <v>1644</v>
      </c>
      <c r="M996" s="34">
        <v>0.4</v>
      </c>
      <c r="N996" s="34" t="s">
        <v>8</v>
      </c>
      <c r="O996" s="34" t="s">
        <v>35</v>
      </c>
      <c r="P996" s="34" t="s">
        <v>122</v>
      </c>
      <c r="Q996" s="34" t="s">
        <v>371</v>
      </c>
      <c r="R996" s="34">
        <v>84043</v>
      </c>
      <c r="S996" s="36">
        <v>42093</v>
      </c>
      <c r="T996" s="36">
        <v>42095</v>
      </c>
      <c r="U996" s="61">
        <v>15.66</v>
      </c>
      <c r="V996" s="34">
        <v>23</v>
      </c>
      <c r="W996" s="34">
        <v>71.55</v>
      </c>
      <c r="X996" s="34">
        <v>90432</v>
      </c>
      <c r="Y996" s="34" t="s">
        <v>3217</v>
      </c>
      <c r="Z996" s="34">
        <v>-13.611103345638242</v>
      </c>
    </row>
    <row r="997" spans="1:26" customFormat="1" x14ac:dyDescent="0.2">
      <c r="A997" s="34">
        <v>271</v>
      </c>
      <c r="B997" s="34" t="s">
        <v>1906</v>
      </c>
      <c r="C997" s="34" t="s">
        <v>92</v>
      </c>
      <c r="D997" s="34">
        <v>0.1</v>
      </c>
      <c r="E997" s="34">
        <v>80.97</v>
      </c>
      <c r="F997" s="34">
        <v>30.06</v>
      </c>
      <c r="G997" s="34" t="s">
        <v>2</v>
      </c>
      <c r="H997" s="34" t="s">
        <v>3</v>
      </c>
      <c r="I997" s="34" t="s">
        <v>16</v>
      </c>
      <c r="J997" s="34" t="s">
        <v>32</v>
      </c>
      <c r="K997" s="34" t="s">
        <v>6</v>
      </c>
      <c r="L997" s="34" t="s">
        <v>1128</v>
      </c>
      <c r="M997" s="34">
        <v>0.4</v>
      </c>
      <c r="N997" s="34" t="s">
        <v>8</v>
      </c>
      <c r="O997" s="34" t="s">
        <v>9</v>
      </c>
      <c r="P997" s="34" t="s">
        <v>51</v>
      </c>
      <c r="Q997" s="34" t="s">
        <v>1735</v>
      </c>
      <c r="R997" s="34">
        <v>30297</v>
      </c>
      <c r="S997" s="36">
        <v>42093</v>
      </c>
      <c r="T997" s="36">
        <v>42094</v>
      </c>
      <c r="U997" s="61">
        <v>128.02529999999999</v>
      </c>
      <c r="V997" s="34">
        <v>12</v>
      </c>
      <c r="W997" s="34">
        <v>899.81</v>
      </c>
      <c r="X997" s="34">
        <v>88940</v>
      </c>
      <c r="Y997" s="34" t="s">
        <v>3215</v>
      </c>
      <c r="Z997" s="34">
        <v>1319.1519341884875</v>
      </c>
    </row>
    <row r="998" spans="1:26" customFormat="1" x14ac:dyDescent="0.2">
      <c r="A998" s="34">
        <v>1314</v>
      </c>
      <c r="B998" s="34" t="s">
        <v>199</v>
      </c>
      <c r="C998" s="34" t="s">
        <v>92</v>
      </c>
      <c r="D998" s="34">
        <v>0.04</v>
      </c>
      <c r="E998" s="34">
        <v>5.34</v>
      </c>
      <c r="F998" s="34">
        <v>2.99</v>
      </c>
      <c r="G998" s="34" t="s">
        <v>14</v>
      </c>
      <c r="H998" s="34" t="s">
        <v>47</v>
      </c>
      <c r="I998" s="34" t="s">
        <v>24</v>
      </c>
      <c r="J998" s="34" t="s">
        <v>48</v>
      </c>
      <c r="K998" s="34" t="s">
        <v>49</v>
      </c>
      <c r="L998" s="34" t="s">
        <v>1354</v>
      </c>
      <c r="M998" s="34">
        <v>0.38</v>
      </c>
      <c r="N998" s="34" t="s">
        <v>8</v>
      </c>
      <c r="O998" s="34" t="s">
        <v>35</v>
      </c>
      <c r="P998" s="34" t="s">
        <v>66</v>
      </c>
      <c r="Q998" s="34" t="s">
        <v>76</v>
      </c>
      <c r="R998" s="34">
        <v>90058</v>
      </c>
      <c r="S998" s="36">
        <v>42093</v>
      </c>
      <c r="T998" s="36">
        <v>42095</v>
      </c>
      <c r="U998" s="61">
        <v>3.4510000000000001</v>
      </c>
      <c r="V998" s="34">
        <v>45</v>
      </c>
      <c r="W998" s="34">
        <v>240.6</v>
      </c>
      <c r="X998" s="34">
        <v>22755</v>
      </c>
      <c r="Y998" s="34" t="s">
        <v>3217</v>
      </c>
      <c r="Z998" s="34">
        <v>72.495487666846515</v>
      </c>
    </row>
    <row r="999" spans="1:26" customFormat="1" x14ac:dyDescent="0.2">
      <c r="A999" s="34">
        <v>1314</v>
      </c>
      <c r="B999" s="34" t="s">
        <v>199</v>
      </c>
      <c r="C999" s="34" t="s">
        <v>92</v>
      </c>
      <c r="D999" s="34">
        <v>0.06</v>
      </c>
      <c r="E999" s="34">
        <v>55.99</v>
      </c>
      <c r="F999" s="34">
        <v>5</v>
      </c>
      <c r="G999" s="34" t="s">
        <v>14</v>
      </c>
      <c r="H999" s="34" t="s">
        <v>47</v>
      </c>
      <c r="I999" s="34" t="s">
        <v>16</v>
      </c>
      <c r="J999" s="34" t="s">
        <v>111</v>
      </c>
      <c r="K999" s="34" t="s">
        <v>18</v>
      </c>
      <c r="L999" s="34" t="s">
        <v>1907</v>
      </c>
      <c r="M999" s="34">
        <v>0.8</v>
      </c>
      <c r="N999" s="34" t="s">
        <v>8</v>
      </c>
      <c r="O999" s="34" t="s">
        <v>35</v>
      </c>
      <c r="P999" s="34" t="s">
        <v>66</v>
      </c>
      <c r="Q999" s="34" t="s">
        <v>76</v>
      </c>
      <c r="R999" s="34">
        <v>90058</v>
      </c>
      <c r="S999" s="36">
        <v>42093</v>
      </c>
      <c r="T999" s="36">
        <v>42095</v>
      </c>
      <c r="U999" s="61">
        <v>-275.25299999999999</v>
      </c>
      <c r="V999" s="34">
        <v>5</v>
      </c>
      <c r="W999" s="34">
        <v>236.88</v>
      </c>
      <c r="X999" s="34">
        <v>22755</v>
      </c>
      <c r="Y999" s="34" t="s">
        <v>3217</v>
      </c>
      <c r="Z999" s="34">
        <v>337.22629523759167</v>
      </c>
    </row>
    <row r="1000" spans="1:26" customFormat="1" x14ac:dyDescent="0.2">
      <c r="A1000" s="34">
        <v>1315</v>
      </c>
      <c r="B1000" s="34" t="s">
        <v>1908</v>
      </c>
      <c r="C1000" s="34" t="s">
        <v>92</v>
      </c>
      <c r="D1000" s="34">
        <v>0</v>
      </c>
      <c r="E1000" s="34">
        <v>4.91</v>
      </c>
      <c r="F1000" s="34">
        <v>5.68</v>
      </c>
      <c r="G1000" s="34" t="s">
        <v>14</v>
      </c>
      <c r="H1000" s="34" t="s">
        <v>47</v>
      </c>
      <c r="I1000" s="34" t="s">
        <v>24</v>
      </c>
      <c r="J1000" s="34" t="s">
        <v>48</v>
      </c>
      <c r="K1000" s="34" t="s">
        <v>49</v>
      </c>
      <c r="L1000" s="34" t="s">
        <v>1909</v>
      </c>
      <c r="M1000" s="34">
        <v>0.36</v>
      </c>
      <c r="N1000" s="34" t="s">
        <v>8</v>
      </c>
      <c r="O1000" s="34" t="s">
        <v>35</v>
      </c>
      <c r="P1000" s="34" t="s">
        <v>36</v>
      </c>
      <c r="Q1000" s="34" t="s">
        <v>1910</v>
      </c>
      <c r="R1000" s="34">
        <v>80906</v>
      </c>
      <c r="S1000" s="36">
        <v>42093</v>
      </c>
      <c r="T1000" s="36">
        <v>42094</v>
      </c>
      <c r="U1000" s="61">
        <v>-95.047499999999999</v>
      </c>
      <c r="V1000" s="34">
        <v>9</v>
      </c>
      <c r="W1000" s="34">
        <v>48.3</v>
      </c>
      <c r="X1000" s="34">
        <v>87602</v>
      </c>
      <c r="Y1000" s="34" t="s">
        <v>3217</v>
      </c>
      <c r="Z1000" s="34">
        <v>54.442941834550709</v>
      </c>
    </row>
    <row r="1001" spans="1:26" customFormat="1" x14ac:dyDescent="0.2">
      <c r="A1001" s="34">
        <v>1316</v>
      </c>
      <c r="B1001" s="34" t="s">
        <v>202</v>
      </c>
      <c r="C1001" s="34" t="s">
        <v>92</v>
      </c>
      <c r="D1001" s="34">
        <v>0.04</v>
      </c>
      <c r="E1001" s="34">
        <v>5.34</v>
      </c>
      <c r="F1001" s="34">
        <v>2.99</v>
      </c>
      <c r="G1001" s="34" t="s">
        <v>14</v>
      </c>
      <c r="H1001" s="34" t="s">
        <v>47</v>
      </c>
      <c r="I1001" s="34" t="s">
        <v>24</v>
      </c>
      <c r="J1001" s="34" t="s">
        <v>48</v>
      </c>
      <c r="K1001" s="34" t="s">
        <v>49</v>
      </c>
      <c r="L1001" s="34" t="s">
        <v>1354</v>
      </c>
      <c r="M1001" s="34">
        <v>0.38</v>
      </c>
      <c r="N1001" s="34" t="s">
        <v>8</v>
      </c>
      <c r="O1001" s="34" t="s">
        <v>35</v>
      </c>
      <c r="P1001" s="34" t="s">
        <v>36</v>
      </c>
      <c r="Q1001" s="34" t="s">
        <v>203</v>
      </c>
      <c r="R1001" s="34">
        <v>80022</v>
      </c>
      <c r="S1001" s="36">
        <v>42093</v>
      </c>
      <c r="T1001" s="36">
        <v>42095</v>
      </c>
      <c r="U1001" s="61">
        <v>3.4510000000000001</v>
      </c>
      <c r="V1001" s="34">
        <v>11</v>
      </c>
      <c r="W1001" s="34">
        <v>58.81</v>
      </c>
      <c r="X1001" s="34">
        <v>87602</v>
      </c>
      <c r="Y1001" s="34" t="s">
        <v>3217</v>
      </c>
      <c r="Z1001" s="34">
        <v>72.495487666846515</v>
      </c>
    </row>
    <row r="1002" spans="1:26" customFormat="1" x14ac:dyDescent="0.2">
      <c r="A1002" s="34">
        <v>1316</v>
      </c>
      <c r="B1002" s="34" t="s">
        <v>202</v>
      </c>
      <c r="C1002" s="34" t="s">
        <v>92</v>
      </c>
      <c r="D1002" s="34">
        <v>0.06</v>
      </c>
      <c r="E1002" s="34">
        <v>55.99</v>
      </c>
      <c r="F1002" s="34">
        <v>5</v>
      </c>
      <c r="G1002" s="34" t="s">
        <v>14</v>
      </c>
      <c r="H1002" s="34" t="s">
        <v>47</v>
      </c>
      <c r="I1002" s="34" t="s">
        <v>16</v>
      </c>
      <c r="J1002" s="34" t="s">
        <v>111</v>
      </c>
      <c r="K1002" s="34" t="s">
        <v>18</v>
      </c>
      <c r="L1002" s="34" t="s">
        <v>1907</v>
      </c>
      <c r="M1002" s="34">
        <v>0.8</v>
      </c>
      <c r="N1002" s="34" t="s">
        <v>8</v>
      </c>
      <c r="O1002" s="34" t="s">
        <v>35</v>
      </c>
      <c r="P1002" s="34" t="s">
        <v>36</v>
      </c>
      <c r="Q1002" s="34" t="s">
        <v>203</v>
      </c>
      <c r="R1002" s="34">
        <v>80022</v>
      </c>
      <c r="S1002" s="36">
        <v>42093</v>
      </c>
      <c r="T1002" s="36">
        <v>42095</v>
      </c>
      <c r="U1002" s="61">
        <v>-275.25299999999999</v>
      </c>
      <c r="V1002" s="34">
        <v>1</v>
      </c>
      <c r="W1002" s="34">
        <v>47.38</v>
      </c>
      <c r="X1002" s="34">
        <v>87602</v>
      </c>
      <c r="Y1002" s="34" t="s">
        <v>3217</v>
      </c>
      <c r="Z1002" s="34">
        <v>337.22629523759167</v>
      </c>
    </row>
    <row r="1003" spans="1:26" customFormat="1" x14ac:dyDescent="0.2">
      <c r="A1003" s="34">
        <v>1840</v>
      </c>
      <c r="B1003" s="34" t="s">
        <v>1911</v>
      </c>
      <c r="C1003" s="34" t="s">
        <v>46</v>
      </c>
      <c r="D1003" s="34">
        <v>7.0000000000000007E-2</v>
      </c>
      <c r="E1003" s="34">
        <v>40.98</v>
      </c>
      <c r="F1003" s="34">
        <v>2.99</v>
      </c>
      <c r="G1003" s="34" t="s">
        <v>14</v>
      </c>
      <c r="H1003" s="34" t="s">
        <v>47</v>
      </c>
      <c r="I1003" s="34" t="s">
        <v>24</v>
      </c>
      <c r="J1003" s="34" t="s">
        <v>48</v>
      </c>
      <c r="K1003" s="34" t="s">
        <v>49</v>
      </c>
      <c r="L1003" s="34" t="s">
        <v>59</v>
      </c>
      <c r="M1003" s="34">
        <v>0.36</v>
      </c>
      <c r="N1003" s="34" t="s">
        <v>8</v>
      </c>
      <c r="O1003" s="34" t="s">
        <v>87</v>
      </c>
      <c r="P1003" s="34" t="s">
        <v>379</v>
      </c>
      <c r="Q1003" s="34" t="s">
        <v>1912</v>
      </c>
      <c r="R1003" s="34">
        <v>1469</v>
      </c>
      <c r="S1003" s="36">
        <v>42093</v>
      </c>
      <c r="T1003" s="36">
        <v>42095</v>
      </c>
      <c r="U1003" s="61">
        <v>369.20519999999999</v>
      </c>
      <c r="V1003" s="34">
        <v>13</v>
      </c>
      <c r="W1003" s="34">
        <v>535.08000000000004</v>
      </c>
      <c r="X1003" s="34">
        <v>86599</v>
      </c>
      <c r="Y1003" s="34" t="s">
        <v>3218</v>
      </c>
      <c r="Z1003" s="34">
        <v>710.52082373507824</v>
      </c>
    </row>
    <row r="1004" spans="1:26" customFormat="1" x14ac:dyDescent="0.2">
      <c r="A1004" s="34">
        <v>2066</v>
      </c>
      <c r="B1004" s="34" t="s">
        <v>1848</v>
      </c>
      <c r="C1004" s="34" t="s">
        <v>1</v>
      </c>
      <c r="D1004" s="34">
        <v>0.09</v>
      </c>
      <c r="E1004" s="34">
        <v>20.99</v>
      </c>
      <c r="F1004" s="34">
        <v>4.8099999999999996</v>
      </c>
      <c r="G1004" s="34" t="s">
        <v>63</v>
      </c>
      <c r="H1004" s="34" t="s">
        <v>47</v>
      </c>
      <c r="I1004" s="34" t="s">
        <v>16</v>
      </c>
      <c r="J1004" s="34" t="s">
        <v>111</v>
      </c>
      <c r="K1004" s="34" t="s">
        <v>120</v>
      </c>
      <c r="L1004" s="34" t="s">
        <v>1407</v>
      </c>
      <c r="M1004" s="34">
        <v>0.57999999999999996</v>
      </c>
      <c r="N1004" s="34" t="s">
        <v>8</v>
      </c>
      <c r="O1004" s="34" t="s">
        <v>9</v>
      </c>
      <c r="P1004" s="34" t="s">
        <v>73</v>
      </c>
      <c r="Q1004" s="34" t="s">
        <v>1850</v>
      </c>
      <c r="R1004" s="34">
        <v>28079</v>
      </c>
      <c r="S1004" s="36">
        <v>42094</v>
      </c>
      <c r="T1004" s="36">
        <v>42095</v>
      </c>
      <c r="U1004" s="61">
        <v>272.69400000000002</v>
      </c>
      <c r="V1004" s="34">
        <v>2</v>
      </c>
      <c r="W1004" s="34">
        <v>38.979999999999997</v>
      </c>
      <c r="X1004" s="34">
        <v>85834</v>
      </c>
      <c r="Y1004" s="34" t="s">
        <v>3215</v>
      </c>
      <c r="Z1004" s="34">
        <v>775.77209725697264</v>
      </c>
    </row>
    <row r="1005" spans="1:26" customFormat="1" x14ac:dyDescent="0.2">
      <c r="A1005" s="34">
        <v>3177</v>
      </c>
      <c r="B1005" s="34" t="s">
        <v>1618</v>
      </c>
      <c r="C1005" s="34" t="s">
        <v>1</v>
      </c>
      <c r="D1005" s="34">
        <v>0.06</v>
      </c>
      <c r="E1005" s="34">
        <v>1.68</v>
      </c>
      <c r="F1005" s="34">
        <v>1</v>
      </c>
      <c r="G1005" s="34" t="s">
        <v>14</v>
      </c>
      <c r="H1005" s="34" t="s">
        <v>15</v>
      </c>
      <c r="I1005" s="34" t="s">
        <v>24</v>
      </c>
      <c r="J1005" s="34" t="s">
        <v>25</v>
      </c>
      <c r="K1005" s="34" t="s">
        <v>26</v>
      </c>
      <c r="L1005" s="34" t="s">
        <v>396</v>
      </c>
      <c r="M1005" s="34">
        <v>0.35</v>
      </c>
      <c r="N1005" s="34" t="s">
        <v>8</v>
      </c>
      <c r="O1005" s="34" t="s">
        <v>9</v>
      </c>
      <c r="P1005" s="34" t="s">
        <v>99</v>
      </c>
      <c r="Q1005" s="34" t="s">
        <v>1619</v>
      </c>
      <c r="R1005" s="34">
        <v>33458</v>
      </c>
      <c r="S1005" s="36">
        <v>42094</v>
      </c>
      <c r="T1005" s="36">
        <v>42096</v>
      </c>
      <c r="U1005" s="61">
        <v>-1319.5</v>
      </c>
      <c r="V1005" s="34">
        <v>5</v>
      </c>
      <c r="W1005" s="34">
        <v>8.65</v>
      </c>
      <c r="X1005" s="34">
        <v>90819</v>
      </c>
      <c r="Y1005" s="34" t="s">
        <v>3215</v>
      </c>
      <c r="Z1005" s="34">
        <v>-1168.9891327210034</v>
      </c>
    </row>
    <row r="1006" spans="1:26" customFormat="1" x14ac:dyDescent="0.2">
      <c r="A1006" s="34">
        <v>1083</v>
      </c>
      <c r="B1006" s="34" t="s">
        <v>1913</v>
      </c>
      <c r="C1006" s="34" t="s">
        <v>46</v>
      </c>
      <c r="D1006" s="34">
        <v>7.0000000000000007E-2</v>
      </c>
      <c r="E1006" s="34">
        <v>55.99</v>
      </c>
      <c r="F1006" s="34">
        <v>5</v>
      </c>
      <c r="G1006" s="34" t="s">
        <v>63</v>
      </c>
      <c r="H1006" s="34" t="s">
        <v>70</v>
      </c>
      <c r="I1006" s="34" t="s">
        <v>16</v>
      </c>
      <c r="J1006" s="34" t="s">
        <v>111</v>
      </c>
      <c r="K1006" s="34" t="s">
        <v>18</v>
      </c>
      <c r="L1006" s="34" t="s">
        <v>1914</v>
      </c>
      <c r="M1006" s="34">
        <v>0.83</v>
      </c>
      <c r="N1006" s="34" t="s">
        <v>8</v>
      </c>
      <c r="O1006" s="34" t="s">
        <v>28</v>
      </c>
      <c r="P1006" s="34" t="s">
        <v>79</v>
      </c>
      <c r="Q1006" s="34" t="s">
        <v>854</v>
      </c>
      <c r="R1006" s="34">
        <v>62701</v>
      </c>
      <c r="S1006" s="36">
        <v>42094</v>
      </c>
      <c r="T1006" s="36">
        <v>42096</v>
      </c>
      <c r="U1006" s="61">
        <v>-232.99100000000001</v>
      </c>
      <c r="V1006" s="34">
        <v>1</v>
      </c>
      <c r="W1006" s="34">
        <v>54.08</v>
      </c>
      <c r="X1006" s="34">
        <v>88460</v>
      </c>
      <c r="Y1006" s="34" t="s">
        <v>3216</v>
      </c>
      <c r="Z1006" s="34">
        <v>474.44188769196671</v>
      </c>
    </row>
    <row r="1007" spans="1:26" customFormat="1" x14ac:dyDescent="0.2">
      <c r="A1007" s="34">
        <v>3224</v>
      </c>
      <c r="B1007" s="34" t="s">
        <v>1915</v>
      </c>
      <c r="C1007" s="34" t="s">
        <v>1</v>
      </c>
      <c r="D1007" s="34">
        <v>0.06</v>
      </c>
      <c r="E1007" s="34">
        <v>60.98</v>
      </c>
      <c r="F1007" s="34">
        <v>30</v>
      </c>
      <c r="G1007" s="34" t="s">
        <v>2</v>
      </c>
      <c r="H1007" s="34" t="s">
        <v>3</v>
      </c>
      <c r="I1007" s="34" t="s">
        <v>4</v>
      </c>
      <c r="J1007" s="34" t="s">
        <v>85</v>
      </c>
      <c r="K1007" s="34" t="s">
        <v>33</v>
      </c>
      <c r="L1007" s="34" t="s">
        <v>1916</v>
      </c>
      <c r="M1007" s="34">
        <v>0.7</v>
      </c>
      <c r="N1007" s="34" t="s">
        <v>8</v>
      </c>
      <c r="O1007" s="34" t="s">
        <v>9</v>
      </c>
      <c r="P1007" s="34" t="s">
        <v>376</v>
      </c>
      <c r="Q1007" s="34" t="s">
        <v>1917</v>
      </c>
      <c r="R1007" s="34">
        <v>37066</v>
      </c>
      <c r="S1007" s="36">
        <v>42095</v>
      </c>
      <c r="T1007" s="36">
        <v>42096</v>
      </c>
      <c r="U1007" s="61">
        <v>-74.087999999999994</v>
      </c>
      <c r="V1007" s="34">
        <v>2</v>
      </c>
      <c r="W1007" s="34">
        <v>125.9</v>
      </c>
      <c r="X1007" s="34">
        <v>86508</v>
      </c>
      <c r="Y1007" s="34" t="s">
        <v>3215</v>
      </c>
      <c r="Z1007" s="34">
        <v>1600.9289949842246</v>
      </c>
    </row>
    <row r="1008" spans="1:26" customFormat="1" x14ac:dyDescent="0.2">
      <c r="A1008" s="34">
        <v>623</v>
      </c>
      <c r="B1008" s="34" t="s">
        <v>1918</v>
      </c>
      <c r="C1008" s="34" t="s">
        <v>13</v>
      </c>
      <c r="D1008" s="34">
        <v>0.05</v>
      </c>
      <c r="E1008" s="34">
        <v>6.48</v>
      </c>
      <c r="F1008" s="34">
        <v>8.4</v>
      </c>
      <c r="G1008" s="34" t="s">
        <v>14</v>
      </c>
      <c r="H1008" s="34" t="s">
        <v>47</v>
      </c>
      <c r="I1008" s="34" t="s">
        <v>24</v>
      </c>
      <c r="J1008" s="34" t="s">
        <v>64</v>
      </c>
      <c r="K1008" s="34" t="s">
        <v>49</v>
      </c>
      <c r="L1008" s="34" t="s">
        <v>1919</v>
      </c>
      <c r="M1008" s="34">
        <v>0.37</v>
      </c>
      <c r="N1008" s="34" t="s">
        <v>8</v>
      </c>
      <c r="O1008" s="34" t="s">
        <v>87</v>
      </c>
      <c r="P1008" s="34" t="s">
        <v>1332</v>
      </c>
      <c r="Q1008" s="34" t="s">
        <v>1920</v>
      </c>
      <c r="R1008" s="34">
        <v>3101</v>
      </c>
      <c r="S1008" s="36">
        <v>42095</v>
      </c>
      <c r="T1008" s="36">
        <v>42097</v>
      </c>
      <c r="U1008" s="61">
        <v>-226.34639999999999</v>
      </c>
      <c r="V1008" s="34">
        <v>21</v>
      </c>
      <c r="W1008" s="34">
        <v>136.99</v>
      </c>
      <c r="X1008" s="34">
        <v>91433</v>
      </c>
      <c r="Y1008" s="34" t="s">
        <v>3218</v>
      </c>
      <c r="Z1008" s="34">
        <v>-39.894091340819756</v>
      </c>
    </row>
    <row r="1009" spans="1:26" customFormat="1" x14ac:dyDescent="0.2">
      <c r="A1009" s="34">
        <v>624</v>
      </c>
      <c r="B1009" s="34" t="s">
        <v>1921</v>
      </c>
      <c r="C1009" s="34" t="s">
        <v>13</v>
      </c>
      <c r="D1009" s="34">
        <v>0.05</v>
      </c>
      <c r="E1009" s="34">
        <v>55.99</v>
      </c>
      <c r="F1009" s="34">
        <v>5</v>
      </c>
      <c r="G1009" s="34" t="s">
        <v>14</v>
      </c>
      <c r="H1009" s="34" t="s">
        <v>47</v>
      </c>
      <c r="I1009" s="34" t="s">
        <v>16</v>
      </c>
      <c r="J1009" s="34" t="s">
        <v>111</v>
      </c>
      <c r="K1009" s="34" t="s">
        <v>18</v>
      </c>
      <c r="L1009" s="34" t="s">
        <v>1907</v>
      </c>
      <c r="M1009" s="34">
        <v>0.8</v>
      </c>
      <c r="N1009" s="34" t="s">
        <v>8</v>
      </c>
      <c r="O1009" s="34" t="s">
        <v>87</v>
      </c>
      <c r="P1009" s="34" t="s">
        <v>609</v>
      </c>
      <c r="Q1009" s="34" t="s">
        <v>1922</v>
      </c>
      <c r="R1009" s="34">
        <v>5701</v>
      </c>
      <c r="S1009" s="36">
        <v>42095</v>
      </c>
      <c r="T1009" s="36">
        <v>42095</v>
      </c>
      <c r="U1009" s="61">
        <v>-281.17583999999999</v>
      </c>
      <c r="V1009" s="34">
        <v>2</v>
      </c>
      <c r="W1009" s="34">
        <v>99.36</v>
      </c>
      <c r="X1009" s="34">
        <v>91433</v>
      </c>
      <c r="Y1009" s="34" t="s">
        <v>3218</v>
      </c>
      <c r="Z1009" s="34">
        <v>322.51796398472038</v>
      </c>
    </row>
    <row r="1010" spans="1:26" customFormat="1" x14ac:dyDescent="0.2">
      <c r="A1010" s="34">
        <v>1849</v>
      </c>
      <c r="B1010" s="34" t="s">
        <v>1923</v>
      </c>
      <c r="C1010" s="34" t="s">
        <v>13</v>
      </c>
      <c r="D1010" s="34">
        <v>0.09</v>
      </c>
      <c r="E1010" s="34">
        <v>35.99</v>
      </c>
      <c r="F1010" s="34">
        <v>1.1000000000000001</v>
      </c>
      <c r="G1010" s="34" t="s">
        <v>14</v>
      </c>
      <c r="H1010" s="34" t="s">
        <v>15</v>
      </c>
      <c r="I1010" s="34" t="s">
        <v>16</v>
      </c>
      <c r="J1010" s="34" t="s">
        <v>111</v>
      </c>
      <c r="K1010" s="34" t="s">
        <v>49</v>
      </c>
      <c r="L1010" s="34" t="s">
        <v>250</v>
      </c>
      <c r="M1010" s="34">
        <v>0.55000000000000004</v>
      </c>
      <c r="N1010" s="34" t="s">
        <v>8</v>
      </c>
      <c r="O1010" s="34" t="s">
        <v>9</v>
      </c>
      <c r="P1010" s="34" t="s">
        <v>140</v>
      </c>
      <c r="Q1010" s="34" t="s">
        <v>1924</v>
      </c>
      <c r="R1010" s="34">
        <v>36330</v>
      </c>
      <c r="S1010" s="36">
        <v>42095</v>
      </c>
      <c r="T1010" s="36">
        <v>42097</v>
      </c>
      <c r="U1010" s="61">
        <v>19.350000000000001</v>
      </c>
      <c r="V1010" s="34">
        <v>8</v>
      </c>
      <c r="W1010" s="34">
        <v>222.71</v>
      </c>
      <c r="X1010" s="34">
        <v>89697</v>
      </c>
      <c r="Y1010" s="34" t="s">
        <v>3215</v>
      </c>
      <c r="Z1010" s="34">
        <v>166.20281658949867</v>
      </c>
    </row>
    <row r="1011" spans="1:26" customFormat="1" x14ac:dyDescent="0.2">
      <c r="A1011" s="34">
        <v>1849</v>
      </c>
      <c r="B1011" s="34" t="s">
        <v>1923</v>
      </c>
      <c r="C1011" s="34" t="s">
        <v>13</v>
      </c>
      <c r="D1011" s="34">
        <v>0.01</v>
      </c>
      <c r="E1011" s="34">
        <v>125.99</v>
      </c>
      <c r="F1011" s="34">
        <v>2.5</v>
      </c>
      <c r="G1011" s="34" t="s">
        <v>14</v>
      </c>
      <c r="H1011" s="34" t="s">
        <v>15</v>
      </c>
      <c r="I1011" s="34" t="s">
        <v>16</v>
      </c>
      <c r="J1011" s="34" t="s">
        <v>111</v>
      </c>
      <c r="K1011" s="34" t="s">
        <v>49</v>
      </c>
      <c r="L1011" s="34" t="s">
        <v>924</v>
      </c>
      <c r="M1011" s="34">
        <v>0.6</v>
      </c>
      <c r="N1011" s="34" t="s">
        <v>8</v>
      </c>
      <c r="O1011" s="34" t="s">
        <v>9</v>
      </c>
      <c r="P1011" s="34" t="s">
        <v>140</v>
      </c>
      <c r="Q1011" s="34" t="s">
        <v>1924</v>
      </c>
      <c r="R1011" s="34">
        <v>36330</v>
      </c>
      <c r="S1011" s="36">
        <v>42095</v>
      </c>
      <c r="T1011" s="36">
        <v>42096</v>
      </c>
      <c r="U1011" s="61">
        <v>-967.83399999999995</v>
      </c>
      <c r="V1011" s="34">
        <v>2</v>
      </c>
      <c r="W1011" s="34">
        <v>220.52</v>
      </c>
      <c r="X1011" s="34">
        <v>89697</v>
      </c>
      <c r="Y1011" s="34" t="s">
        <v>3215</v>
      </c>
      <c r="Z1011" s="34">
        <v>-429.59179929305975</v>
      </c>
    </row>
    <row r="1012" spans="1:26" customFormat="1" x14ac:dyDescent="0.2">
      <c r="A1012" s="34">
        <v>3246</v>
      </c>
      <c r="B1012" s="34" t="s">
        <v>1925</v>
      </c>
      <c r="C1012" s="34" t="s">
        <v>23</v>
      </c>
      <c r="D1012" s="34">
        <v>0.06</v>
      </c>
      <c r="E1012" s="34">
        <v>5.18</v>
      </c>
      <c r="F1012" s="34">
        <v>2.04</v>
      </c>
      <c r="G1012" s="34" t="s">
        <v>14</v>
      </c>
      <c r="H1012" s="34" t="s">
        <v>3</v>
      </c>
      <c r="I1012" s="34" t="s">
        <v>24</v>
      </c>
      <c r="J1012" s="34" t="s">
        <v>64</v>
      </c>
      <c r="K1012" s="34" t="s">
        <v>26</v>
      </c>
      <c r="L1012" s="34" t="s">
        <v>809</v>
      </c>
      <c r="M1012" s="34">
        <v>0.36</v>
      </c>
      <c r="N1012" s="34" t="s">
        <v>8</v>
      </c>
      <c r="O1012" s="34" t="s">
        <v>87</v>
      </c>
      <c r="P1012" s="34" t="s">
        <v>1332</v>
      </c>
      <c r="Q1012" s="34" t="s">
        <v>1926</v>
      </c>
      <c r="R1012" s="34">
        <v>3051</v>
      </c>
      <c r="S1012" s="36">
        <v>42095</v>
      </c>
      <c r="T1012" s="36">
        <v>42095</v>
      </c>
      <c r="U1012" s="61">
        <v>1.9503999999999999</v>
      </c>
      <c r="V1012" s="34">
        <v>4</v>
      </c>
      <c r="W1012" s="34">
        <v>21.86</v>
      </c>
      <c r="X1012" s="34">
        <v>88330</v>
      </c>
      <c r="Y1012" s="34" t="s">
        <v>3218</v>
      </c>
      <c r="Z1012" s="34">
        <v>41.889185989415608</v>
      </c>
    </row>
    <row r="1013" spans="1:26" customFormat="1" x14ac:dyDescent="0.2">
      <c r="A1013" s="34">
        <v>568</v>
      </c>
      <c r="B1013" s="34" t="s">
        <v>1458</v>
      </c>
      <c r="C1013" s="34" t="s">
        <v>92</v>
      </c>
      <c r="D1013" s="34">
        <v>0.08</v>
      </c>
      <c r="E1013" s="34">
        <v>67.28</v>
      </c>
      <c r="F1013" s="34">
        <v>19.989999999999998</v>
      </c>
      <c r="G1013" s="34" t="s">
        <v>63</v>
      </c>
      <c r="H1013" s="34" t="s">
        <v>15</v>
      </c>
      <c r="I1013" s="34" t="s">
        <v>24</v>
      </c>
      <c r="J1013" s="34" t="s">
        <v>48</v>
      </c>
      <c r="K1013" s="34" t="s">
        <v>49</v>
      </c>
      <c r="L1013" s="34" t="s">
        <v>1927</v>
      </c>
      <c r="M1013" s="34">
        <v>0.4</v>
      </c>
      <c r="N1013" s="34" t="s">
        <v>8</v>
      </c>
      <c r="O1013" s="34" t="s">
        <v>9</v>
      </c>
      <c r="P1013" s="34" t="s">
        <v>10</v>
      </c>
      <c r="Q1013" s="34" t="s">
        <v>1459</v>
      </c>
      <c r="R1013" s="34">
        <v>39701</v>
      </c>
      <c r="S1013" s="36">
        <v>42095</v>
      </c>
      <c r="T1013" s="36">
        <v>42097</v>
      </c>
      <c r="U1013" s="61">
        <v>224.85059999999999</v>
      </c>
      <c r="V1013" s="34">
        <v>16</v>
      </c>
      <c r="W1013" s="34">
        <v>1066.54</v>
      </c>
      <c r="X1013" s="34">
        <v>88882</v>
      </c>
      <c r="Y1013" s="34" t="s">
        <v>3215</v>
      </c>
      <c r="Z1013" s="34">
        <v>811.751513488456</v>
      </c>
    </row>
    <row r="1014" spans="1:26" customFormat="1" x14ac:dyDescent="0.2">
      <c r="A1014" s="34">
        <v>3306</v>
      </c>
      <c r="B1014" s="34" t="s">
        <v>1928</v>
      </c>
      <c r="C1014" s="34" t="s">
        <v>92</v>
      </c>
      <c r="D1014" s="34">
        <v>0.06</v>
      </c>
      <c r="E1014" s="34">
        <v>11.33</v>
      </c>
      <c r="F1014" s="34">
        <v>6.12</v>
      </c>
      <c r="G1014" s="34" t="s">
        <v>14</v>
      </c>
      <c r="H1014" s="34" t="s">
        <v>3</v>
      </c>
      <c r="I1014" s="34" t="s">
        <v>24</v>
      </c>
      <c r="J1014" s="34" t="s">
        <v>71</v>
      </c>
      <c r="K1014" s="34" t="s">
        <v>120</v>
      </c>
      <c r="L1014" s="34" t="s">
        <v>1929</v>
      </c>
      <c r="M1014" s="34">
        <v>0.42</v>
      </c>
      <c r="N1014" s="34" t="s">
        <v>8</v>
      </c>
      <c r="O1014" s="34" t="s">
        <v>87</v>
      </c>
      <c r="P1014" s="34" t="s">
        <v>224</v>
      </c>
      <c r="Q1014" s="34" t="s">
        <v>1930</v>
      </c>
      <c r="R1014" s="34">
        <v>6320</v>
      </c>
      <c r="S1014" s="36">
        <v>42095</v>
      </c>
      <c r="T1014" s="36">
        <v>42097</v>
      </c>
      <c r="U1014" s="61">
        <v>-15.92</v>
      </c>
      <c r="V1014" s="34">
        <v>1</v>
      </c>
      <c r="W1014" s="34">
        <v>17.62</v>
      </c>
      <c r="X1014" s="34">
        <v>90461</v>
      </c>
      <c r="Y1014" s="34" t="s">
        <v>3218</v>
      </c>
      <c r="Z1014" s="34">
        <v>138.49282058989709</v>
      </c>
    </row>
    <row r="1015" spans="1:26" customFormat="1" x14ac:dyDescent="0.2">
      <c r="A1015" s="34">
        <v>2859</v>
      </c>
      <c r="B1015" s="34" t="s">
        <v>1931</v>
      </c>
      <c r="C1015" s="34" t="s">
        <v>46</v>
      </c>
      <c r="D1015" s="34">
        <v>0.03</v>
      </c>
      <c r="E1015" s="34">
        <v>142.86000000000001</v>
      </c>
      <c r="F1015" s="34">
        <v>19.989999999999998</v>
      </c>
      <c r="G1015" s="34" t="s">
        <v>14</v>
      </c>
      <c r="H1015" s="34" t="s">
        <v>70</v>
      </c>
      <c r="I1015" s="34" t="s">
        <v>24</v>
      </c>
      <c r="J1015" s="34" t="s">
        <v>54</v>
      </c>
      <c r="K1015" s="34" t="s">
        <v>49</v>
      </c>
      <c r="L1015" s="34" t="s">
        <v>1932</v>
      </c>
      <c r="M1015" s="34">
        <v>0.56000000000000005</v>
      </c>
      <c r="N1015" s="34" t="s">
        <v>8</v>
      </c>
      <c r="O1015" s="34" t="s">
        <v>9</v>
      </c>
      <c r="P1015" s="34" t="s">
        <v>99</v>
      </c>
      <c r="Q1015" s="34" t="s">
        <v>1933</v>
      </c>
      <c r="R1015" s="34">
        <v>32601</v>
      </c>
      <c r="S1015" s="36">
        <v>42095</v>
      </c>
      <c r="T1015" s="36">
        <v>42097</v>
      </c>
      <c r="U1015" s="61">
        <v>-8.3880999999999997</v>
      </c>
      <c r="V1015" s="34">
        <v>23</v>
      </c>
      <c r="W1015" s="34">
        <v>3292.02</v>
      </c>
      <c r="X1015" s="34">
        <v>88281</v>
      </c>
      <c r="Y1015" s="34" t="s">
        <v>3215</v>
      </c>
      <c r="Z1015" s="34">
        <v>1275.1635804230659</v>
      </c>
    </row>
    <row r="1016" spans="1:26" customFormat="1" x14ac:dyDescent="0.2">
      <c r="A1016" s="34">
        <v>197</v>
      </c>
      <c r="B1016" s="34" t="s">
        <v>1934</v>
      </c>
      <c r="C1016" s="34" t="s">
        <v>1</v>
      </c>
      <c r="D1016" s="34">
        <v>0</v>
      </c>
      <c r="E1016" s="34">
        <v>161.55000000000001</v>
      </c>
      <c r="F1016" s="34">
        <v>19.989999999999998</v>
      </c>
      <c r="G1016" s="34" t="s">
        <v>14</v>
      </c>
      <c r="H1016" s="34" t="s">
        <v>3</v>
      </c>
      <c r="I1016" s="34" t="s">
        <v>24</v>
      </c>
      <c r="J1016" s="34" t="s">
        <v>54</v>
      </c>
      <c r="K1016" s="34" t="s">
        <v>49</v>
      </c>
      <c r="L1016" s="34" t="s">
        <v>55</v>
      </c>
      <c r="M1016" s="34">
        <v>0.66</v>
      </c>
      <c r="N1016" s="34" t="s">
        <v>8</v>
      </c>
      <c r="O1016" s="34" t="s">
        <v>28</v>
      </c>
      <c r="P1016" s="34" t="s">
        <v>513</v>
      </c>
      <c r="Q1016" s="34" t="s">
        <v>1935</v>
      </c>
      <c r="R1016" s="34">
        <v>66212</v>
      </c>
      <c r="S1016" s="36">
        <v>42096</v>
      </c>
      <c r="T1016" s="36">
        <v>42098</v>
      </c>
      <c r="U1016" s="61">
        <v>1167.1579999999999</v>
      </c>
      <c r="V1016" s="34">
        <v>19</v>
      </c>
      <c r="W1016" s="34">
        <v>3108.98</v>
      </c>
      <c r="X1016" s="34">
        <v>88921</v>
      </c>
      <c r="Y1016" s="34" t="s">
        <v>3216</v>
      </c>
      <c r="Z1016" s="34">
        <v>2720.4010449724296</v>
      </c>
    </row>
    <row r="1017" spans="1:26" customFormat="1" x14ac:dyDescent="0.2">
      <c r="A1017" s="34">
        <v>198</v>
      </c>
      <c r="B1017" s="34" t="s">
        <v>1936</v>
      </c>
      <c r="C1017" s="34" t="s">
        <v>1</v>
      </c>
      <c r="D1017" s="34">
        <v>0</v>
      </c>
      <c r="E1017" s="34">
        <v>161.55000000000001</v>
      </c>
      <c r="F1017" s="34">
        <v>19.989999999999998</v>
      </c>
      <c r="G1017" s="34" t="s">
        <v>14</v>
      </c>
      <c r="H1017" s="34" t="s">
        <v>3</v>
      </c>
      <c r="I1017" s="34" t="s">
        <v>24</v>
      </c>
      <c r="J1017" s="34" t="s">
        <v>54</v>
      </c>
      <c r="K1017" s="34" t="s">
        <v>49</v>
      </c>
      <c r="L1017" s="34" t="s">
        <v>55</v>
      </c>
      <c r="M1017" s="34">
        <v>0.66</v>
      </c>
      <c r="N1017" s="34" t="s">
        <v>8</v>
      </c>
      <c r="O1017" s="34" t="s">
        <v>28</v>
      </c>
      <c r="P1017" s="34" t="s">
        <v>265</v>
      </c>
      <c r="Q1017" s="34" t="s">
        <v>1139</v>
      </c>
      <c r="R1017" s="34">
        <v>48138</v>
      </c>
      <c r="S1017" s="36">
        <v>42096</v>
      </c>
      <c r="T1017" s="36">
        <v>42098</v>
      </c>
      <c r="U1017" s="61">
        <v>1014.92</v>
      </c>
      <c r="V1017" s="34">
        <v>77</v>
      </c>
      <c r="W1017" s="34">
        <v>12599.55</v>
      </c>
      <c r="X1017" s="34">
        <v>51072</v>
      </c>
      <c r="Y1017" s="34" t="s">
        <v>3216</v>
      </c>
      <c r="Z1017" s="34">
        <v>2564.5054170483836</v>
      </c>
    </row>
    <row r="1018" spans="1:26" customFormat="1" x14ac:dyDescent="0.2">
      <c r="A1018" s="34">
        <v>2667</v>
      </c>
      <c r="B1018" s="34" t="s">
        <v>1937</v>
      </c>
      <c r="C1018" s="34" t="s">
        <v>13</v>
      </c>
      <c r="D1018" s="34">
        <v>0.04</v>
      </c>
      <c r="E1018" s="34">
        <v>90.24</v>
      </c>
      <c r="F1018" s="34">
        <v>0.99</v>
      </c>
      <c r="G1018" s="34" t="s">
        <v>14</v>
      </c>
      <c r="H1018" s="34" t="s">
        <v>47</v>
      </c>
      <c r="I1018" s="34" t="s">
        <v>24</v>
      </c>
      <c r="J1018" s="34" t="s">
        <v>71</v>
      </c>
      <c r="K1018" s="34" t="s">
        <v>49</v>
      </c>
      <c r="L1018" s="34" t="s">
        <v>1938</v>
      </c>
      <c r="M1018" s="34">
        <v>0.56000000000000005</v>
      </c>
      <c r="N1018" s="34" t="s">
        <v>8</v>
      </c>
      <c r="O1018" s="34" t="s">
        <v>87</v>
      </c>
      <c r="P1018" s="34" t="s">
        <v>293</v>
      </c>
      <c r="Q1018" s="34" t="s">
        <v>1939</v>
      </c>
      <c r="R1018" s="34">
        <v>44107</v>
      </c>
      <c r="S1018" s="36">
        <v>42096</v>
      </c>
      <c r="T1018" s="36">
        <v>42098</v>
      </c>
      <c r="U1018" s="61">
        <v>246.2748</v>
      </c>
      <c r="V1018" s="34">
        <v>4</v>
      </c>
      <c r="W1018" s="34">
        <v>356.92</v>
      </c>
      <c r="X1018" s="34">
        <v>87831</v>
      </c>
      <c r="Y1018" s="34" t="s">
        <v>3218</v>
      </c>
      <c r="Z1018" s="34">
        <v>666.24273879397049</v>
      </c>
    </row>
    <row r="1019" spans="1:26" customFormat="1" x14ac:dyDescent="0.2">
      <c r="A1019" s="34">
        <v>2667</v>
      </c>
      <c r="B1019" s="34" t="s">
        <v>1937</v>
      </c>
      <c r="C1019" s="34" t="s">
        <v>13</v>
      </c>
      <c r="D1019" s="34">
        <v>0.09</v>
      </c>
      <c r="E1019" s="34">
        <v>47.9</v>
      </c>
      <c r="F1019" s="34">
        <v>5.86</v>
      </c>
      <c r="G1019" s="34" t="s">
        <v>63</v>
      </c>
      <c r="H1019" s="34" t="s">
        <v>47</v>
      </c>
      <c r="I1019" s="34" t="s">
        <v>24</v>
      </c>
      <c r="J1019" s="34" t="s">
        <v>64</v>
      </c>
      <c r="K1019" s="34" t="s">
        <v>49</v>
      </c>
      <c r="L1019" s="34" t="s">
        <v>1285</v>
      </c>
      <c r="M1019" s="34">
        <v>0.37</v>
      </c>
      <c r="N1019" s="34" t="s">
        <v>8</v>
      </c>
      <c r="O1019" s="34" t="s">
        <v>87</v>
      </c>
      <c r="P1019" s="34" t="s">
        <v>293</v>
      </c>
      <c r="Q1019" s="34" t="s">
        <v>1939</v>
      </c>
      <c r="R1019" s="34">
        <v>44107</v>
      </c>
      <c r="S1019" s="36">
        <v>42096</v>
      </c>
      <c r="T1019" s="36">
        <v>42098</v>
      </c>
      <c r="U1019" s="61">
        <v>93.950400000000002</v>
      </c>
      <c r="V1019" s="34">
        <v>3</v>
      </c>
      <c r="W1019" s="34">
        <v>136.16</v>
      </c>
      <c r="X1019" s="34">
        <v>87831</v>
      </c>
      <c r="Y1019" s="34" t="s">
        <v>3218</v>
      </c>
      <c r="Z1019" s="34">
        <v>239.02082535358113</v>
      </c>
    </row>
    <row r="1020" spans="1:26" customFormat="1" x14ac:dyDescent="0.2">
      <c r="A1020" s="34">
        <v>228</v>
      </c>
      <c r="B1020" s="34" t="s">
        <v>1940</v>
      </c>
      <c r="C1020" s="34" t="s">
        <v>92</v>
      </c>
      <c r="D1020" s="34">
        <v>0.03</v>
      </c>
      <c r="E1020" s="34">
        <v>60.89</v>
      </c>
      <c r="F1020" s="34">
        <v>32.409999999999997</v>
      </c>
      <c r="G1020" s="34" t="s">
        <v>2</v>
      </c>
      <c r="H1020" s="34" t="s">
        <v>3</v>
      </c>
      <c r="I1020" s="34" t="s">
        <v>4</v>
      </c>
      <c r="J1020" s="34" t="s">
        <v>85</v>
      </c>
      <c r="K1020" s="34" t="s">
        <v>33</v>
      </c>
      <c r="L1020" s="34" t="s">
        <v>1941</v>
      </c>
      <c r="M1020" s="34">
        <v>0.56000000000000005</v>
      </c>
      <c r="N1020" s="34" t="s">
        <v>8</v>
      </c>
      <c r="O1020" s="34" t="s">
        <v>9</v>
      </c>
      <c r="P1020" s="34" t="s">
        <v>73</v>
      </c>
      <c r="Q1020" s="34" t="s">
        <v>1942</v>
      </c>
      <c r="R1020" s="34">
        <v>28227</v>
      </c>
      <c r="S1020" s="36">
        <v>42096</v>
      </c>
      <c r="T1020" s="36">
        <v>42097</v>
      </c>
      <c r="U1020" s="61">
        <v>36.353999999999999</v>
      </c>
      <c r="V1020" s="34">
        <v>7</v>
      </c>
      <c r="W1020" s="34">
        <v>450.49</v>
      </c>
      <c r="X1020" s="34">
        <v>88527</v>
      </c>
      <c r="Y1020" s="34" t="s">
        <v>3215</v>
      </c>
      <c r="Z1020" s="34">
        <v>1406.5646017070326</v>
      </c>
    </row>
    <row r="1021" spans="1:26" customFormat="1" x14ac:dyDescent="0.2">
      <c r="A1021" s="34">
        <v>2957</v>
      </c>
      <c r="B1021" s="34" t="s">
        <v>1943</v>
      </c>
      <c r="C1021" s="34" t="s">
        <v>92</v>
      </c>
      <c r="D1021" s="34">
        <v>0.1</v>
      </c>
      <c r="E1021" s="34">
        <v>37.94</v>
      </c>
      <c r="F1021" s="34">
        <v>5.08</v>
      </c>
      <c r="G1021" s="34" t="s">
        <v>63</v>
      </c>
      <c r="H1021" s="34" t="s">
        <v>70</v>
      </c>
      <c r="I1021" s="34" t="s">
        <v>24</v>
      </c>
      <c r="J1021" s="34" t="s">
        <v>64</v>
      </c>
      <c r="K1021" s="34" t="s">
        <v>26</v>
      </c>
      <c r="L1021" s="34" t="s">
        <v>1089</v>
      </c>
      <c r="M1021" s="34">
        <v>0.38</v>
      </c>
      <c r="N1021" s="34" t="s">
        <v>8</v>
      </c>
      <c r="O1021" s="34" t="s">
        <v>28</v>
      </c>
      <c r="P1021" s="34" t="s">
        <v>333</v>
      </c>
      <c r="Q1021" s="34" t="s">
        <v>1944</v>
      </c>
      <c r="R1021" s="34">
        <v>53209</v>
      </c>
      <c r="S1021" s="36">
        <v>42096</v>
      </c>
      <c r="T1021" s="36">
        <v>42098</v>
      </c>
      <c r="U1021" s="61">
        <v>95.054400000000001</v>
      </c>
      <c r="V1021" s="34">
        <v>4</v>
      </c>
      <c r="W1021" s="34">
        <v>137.76</v>
      </c>
      <c r="X1021" s="34">
        <v>90264</v>
      </c>
      <c r="Y1021" s="34" t="s">
        <v>3216</v>
      </c>
      <c r="Z1021" s="34">
        <v>173.9021439628805</v>
      </c>
    </row>
    <row r="1022" spans="1:26" customFormat="1" x14ac:dyDescent="0.2">
      <c r="A1022" s="34">
        <v>1112</v>
      </c>
      <c r="B1022" s="34" t="s">
        <v>1945</v>
      </c>
      <c r="C1022" s="34" t="s">
        <v>46</v>
      </c>
      <c r="D1022" s="34">
        <v>0.03</v>
      </c>
      <c r="E1022" s="34">
        <v>300.98</v>
      </c>
      <c r="F1022" s="34">
        <v>54.92</v>
      </c>
      <c r="G1022" s="34" t="s">
        <v>2</v>
      </c>
      <c r="H1022" s="34" t="s">
        <v>70</v>
      </c>
      <c r="I1022" s="34" t="s">
        <v>4</v>
      </c>
      <c r="J1022" s="34" t="s">
        <v>93</v>
      </c>
      <c r="K1022" s="34" t="s">
        <v>6</v>
      </c>
      <c r="L1022" s="34" t="s">
        <v>1946</v>
      </c>
      <c r="M1022" s="34">
        <v>0.55000000000000004</v>
      </c>
      <c r="N1022" s="34" t="s">
        <v>8</v>
      </c>
      <c r="O1022" s="34" t="s">
        <v>35</v>
      </c>
      <c r="P1022" s="34" t="s">
        <v>66</v>
      </c>
      <c r="Q1022" s="34" t="s">
        <v>1947</v>
      </c>
      <c r="R1022" s="34">
        <v>92399</v>
      </c>
      <c r="S1022" s="36">
        <v>42096</v>
      </c>
      <c r="T1022" s="36">
        <v>42098</v>
      </c>
      <c r="U1022" s="61">
        <v>1272.5808</v>
      </c>
      <c r="V1022" s="34">
        <v>12</v>
      </c>
      <c r="W1022" s="34">
        <v>3527.82</v>
      </c>
      <c r="X1022" s="34">
        <v>90832</v>
      </c>
      <c r="Y1022" s="34" t="s">
        <v>3217</v>
      </c>
      <c r="Z1022" s="34">
        <v>4235.8892817550068</v>
      </c>
    </row>
    <row r="1023" spans="1:26" customFormat="1" x14ac:dyDescent="0.2">
      <c r="A1023" s="34">
        <v>1112</v>
      </c>
      <c r="B1023" s="34" t="s">
        <v>1945</v>
      </c>
      <c r="C1023" s="34" t="s">
        <v>46</v>
      </c>
      <c r="D1023" s="34">
        <v>0.02</v>
      </c>
      <c r="E1023" s="34">
        <v>2550.14</v>
      </c>
      <c r="F1023" s="34">
        <v>29.7</v>
      </c>
      <c r="G1023" s="34" t="s">
        <v>2</v>
      </c>
      <c r="H1023" s="34" t="s">
        <v>70</v>
      </c>
      <c r="I1023" s="34" t="s">
        <v>16</v>
      </c>
      <c r="J1023" s="34" t="s">
        <v>32</v>
      </c>
      <c r="K1023" s="34" t="s">
        <v>33</v>
      </c>
      <c r="L1023" s="34" t="s">
        <v>1948</v>
      </c>
      <c r="M1023" s="34">
        <v>0.56999999999999995</v>
      </c>
      <c r="N1023" s="34" t="s">
        <v>8</v>
      </c>
      <c r="O1023" s="34" t="s">
        <v>35</v>
      </c>
      <c r="P1023" s="34" t="s">
        <v>66</v>
      </c>
      <c r="Q1023" s="34" t="s">
        <v>1947</v>
      </c>
      <c r="R1023" s="34">
        <v>92399</v>
      </c>
      <c r="S1023" s="36">
        <v>42096</v>
      </c>
      <c r="T1023" s="36">
        <v>42098</v>
      </c>
      <c r="U1023" s="61">
        <v>-5390.7388920000003</v>
      </c>
      <c r="V1023" s="34">
        <v>2</v>
      </c>
      <c r="W1023" s="34">
        <v>4698.21</v>
      </c>
      <c r="X1023" s="34">
        <v>90832</v>
      </c>
      <c r="Y1023" s="34" t="s">
        <v>3217</v>
      </c>
      <c r="Z1023" s="34">
        <v>3785.6595341844577</v>
      </c>
    </row>
    <row r="1024" spans="1:26" customFormat="1" x14ac:dyDescent="0.2">
      <c r="A1024" s="34">
        <v>1777</v>
      </c>
      <c r="B1024" s="34" t="s">
        <v>148</v>
      </c>
      <c r="C1024" s="34" t="s">
        <v>46</v>
      </c>
      <c r="D1024" s="34">
        <v>0.03</v>
      </c>
      <c r="E1024" s="34">
        <v>19.989999999999998</v>
      </c>
      <c r="F1024" s="34">
        <v>11.17</v>
      </c>
      <c r="G1024" s="34" t="s">
        <v>14</v>
      </c>
      <c r="H1024" s="34" t="s">
        <v>70</v>
      </c>
      <c r="I1024" s="34" t="s">
        <v>4</v>
      </c>
      <c r="J1024" s="34" t="s">
        <v>102</v>
      </c>
      <c r="K1024" s="34" t="s">
        <v>40</v>
      </c>
      <c r="L1024" s="34" t="s">
        <v>465</v>
      </c>
      <c r="M1024" s="34">
        <v>0.6</v>
      </c>
      <c r="N1024" s="34" t="s">
        <v>8</v>
      </c>
      <c r="O1024" s="34" t="s">
        <v>28</v>
      </c>
      <c r="P1024" s="34" t="s">
        <v>29</v>
      </c>
      <c r="Q1024" s="34" t="s">
        <v>150</v>
      </c>
      <c r="R1024" s="34">
        <v>46383</v>
      </c>
      <c r="S1024" s="36">
        <v>42096</v>
      </c>
      <c r="T1024" s="36">
        <v>42097</v>
      </c>
      <c r="U1024" s="61">
        <v>-20.8764</v>
      </c>
      <c r="V1024" s="34">
        <v>12</v>
      </c>
      <c r="W1024" s="34">
        <v>251.61</v>
      </c>
      <c r="X1024" s="34">
        <v>89942</v>
      </c>
      <c r="Y1024" s="34" t="s">
        <v>3216</v>
      </c>
      <c r="Z1024" s="34">
        <v>666.87028511244625</v>
      </c>
    </row>
    <row r="1025" spans="1:26" customFormat="1" x14ac:dyDescent="0.2">
      <c r="A1025" s="34">
        <v>2014</v>
      </c>
      <c r="B1025" s="34" t="s">
        <v>1764</v>
      </c>
      <c r="C1025" s="34" t="s">
        <v>1</v>
      </c>
      <c r="D1025" s="34">
        <v>0.06</v>
      </c>
      <c r="E1025" s="34">
        <v>6.48</v>
      </c>
      <c r="F1025" s="34">
        <v>7.49</v>
      </c>
      <c r="G1025" s="34" t="s">
        <v>14</v>
      </c>
      <c r="H1025" s="34" t="s">
        <v>47</v>
      </c>
      <c r="I1025" s="34" t="s">
        <v>24</v>
      </c>
      <c r="J1025" s="34" t="s">
        <v>64</v>
      </c>
      <c r="K1025" s="34" t="s">
        <v>49</v>
      </c>
      <c r="L1025" s="34" t="s">
        <v>1897</v>
      </c>
      <c r="M1025" s="34">
        <v>0.37</v>
      </c>
      <c r="N1025" s="34" t="s">
        <v>8</v>
      </c>
      <c r="O1025" s="34" t="s">
        <v>28</v>
      </c>
      <c r="P1025" s="34" t="s">
        <v>189</v>
      </c>
      <c r="Q1025" s="34" t="s">
        <v>1765</v>
      </c>
      <c r="R1025" s="34">
        <v>51503</v>
      </c>
      <c r="S1025" s="36">
        <v>42098</v>
      </c>
      <c r="T1025" s="36">
        <v>42098</v>
      </c>
      <c r="U1025" s="61">
        <v>-191.49</v>
      </c>
      <c r="V1025" s="34">
        <v>12</v>
      </c>
      <c r="W1025" s="34">
        <v>74.930000000000007</v>
      </c>
      <c r="X1025" s="34">
        <v>88368</v>
      </c>
      <c r="Y1025" s="34" t="s">
        <v>3216</v>
      </c>
      <c r="Z1025" s="34">
        <v>256.53924976266626</v>
      </c>
    </row>
    <row r="1026" spans="1:26" customFormat="1" x14ac:dyDescent="0.2">
      <c r="A1026" s="34">
        <v>911</v>
      </c>
      <c r="B1026" s="34" t="s">
        <v>878</v>
      </c>
      <c r="C1026" s="34" t="s">
        <v>13</v>
      </c>
      <c r="D1026" s="34">
        <v>0.01</v>
      </c>
      <c r="E1026" s="34">
        <v>59.76</v>
      </c>
      <c r="F1026" s="34">
        <v>9.7100000000000009</v>
      </c>
      <c r="G1026" s="34" t="s">
        <v>14</v>
      </c>
      <c r="H1026" s="34" t="s">
        <v>70</v>
      </c>
      <c r="I1026" s="34" t="s">
        <v>24</v>
      </c>
      <c r="J1026" s="34" t="s">
        <v>54</v>
      </c>
      <c r="K1026" s="34" t="s">
        <v>49</v>
      </c>
      <c r="L1026" s="34" t="s">
        <v>1949</v>
      </c>
      <c r="M1026" s="34">
        <v>0.56999999999999995</v>
      </c>
      <c r="N1026" s="34" t="s">
        <v>8</v>
      </c>
      <c r="O1026" s="34" t="s">
        <v>87</v>
      </c>
      <c r="P1026" s="34" t="s">
        <v>879</v>
      </c>
      <c r="Q1026" s="34" t="s">
        <v>880</v>
      </c>
      <c r="R1026" s="34">
        <v>26003</v>
      </c>
      <c r="S1026" s="36">
        <v>42098</v>
      </c>
      <c r="T1026" s="36">
        <v>42100</v>
      </c>
      <c r="U1026" s="61">
        <v>354.3288</v>
      </c>
      <c r="V1026" s="34">
        <v>8</v>
      </c>
      <c r="W1026" s="34">
        <v>513.52</v>
      </c>
      <c r="X1026" s="34">
        <v>90186</v>
      </c>
      <c r="Y1026" s="34" t="s">
        <v>3218</v>
      </c>
      <c r="Z1026" s="34">
        <v>920.10659987519352</v>
      </c>
    </row>
    <row r="1027" spans="1:26" customFormat="1" x14ac:dyDescent="0.2">
      <c r="A1027" s="34">
        <v>2685</v>
      </c>
      <c r="B1027" s="34" t="s">
        <v>1950</v>
      </c>
      <c r="C1027" s="34" t="s">
        <v>13</v>
      </c>
      <c r="D1027" s="34">
        <v>0</v>
      </c>
      <c r="E1027" s="34">
        <v>7.38</v>
      </c>
      <c r="F1027" s="34">
        <v>11.51</v>
      </c>
      <c r="G1027" s="34" t="s">
        <v>14</v>
      </c>
      <c r="H1027" s="34" t="s">
        <v>3</v>
      </c>
      <c r="I1027" s="34" t="s">
        <v>24</v>
      </c>
      <c r="J1027" s="34" t="s">
        <v>48</v>
      </c>
      <c r="K1027" s="34" t="s">
        <v>49</v>
      </c>
      <c r="L1027" s="34" t="s">
        <v>1951</v>
      </c>
      <c r="M1027" s="34">
        <v>0.36</v>
      </c>
      <c r="N1027" s="34" t="s">
        <v>8</v>
      </c>
      <c r="O1027" s="34" t="s">
        <v>87</v>
      </c>
      <c r="P1027" s="34" t="s">
        <v>88</v>
      </c>
      <c r="Q1027" s="34" t="s">
        <v>1952</v>
      </c>
      <c r="R1027" s="34">
        <v>11803</v>
      </c>
      <c r="S1027" s="36">
        <v>42098</v>
      </c>
      <c r="T1027" s="36">
        <v>42099</v>
      </c>
      <c r="U1027" s="61">
        <v>-66.171000000000006</v>
      </c>
      <c r="V1027" s="34">
        <v>2</v>
      </c>
      <c r="W1027" s="34">
        <v>17.64</v>
      </c>
      <c r="X1027" s="34">
        <v>89147</v>
      </c>
      <c r="Y1027" s="34" t="s">
        <v>3218</v>
      </c>
      <c r="Z1027" s="34">
        <v>198.16225317374492</v>
      </c>
    </row>
    <row r="1028" spans="1:26" customFormat="1" x14ac:dyDescent="0.2">
      <c r="A1028" s="34">
        <v>321</v>
      </c>
      <c r="B1028" s="34" t="s">
        <v>1953</v>
      </c>
      <c r="C1028" s="34" t="s">
        <v>23</v>
      </c>
      <c r="D1028" s="34">
        <v>0.04</v>
      </c>
      <c r="E1028" s="34">
        <v>8.33</v>
      </c>
      <c r="F1028" s="34">
        <v>1.99</v>
      </c>
      <c r="G1028" s="34" t="s">
        <v>14</v>
      </c>
      <c r="H1028" s="34" t="s">
        <v>15</v>
      </c>
      <c r="I1028" s="34" t="s">
        <v>16</v>
      </c>
      <c r="J1028" s="34" t="s">
        <v>17</v>
      </c>
      <c r="K1028" s="34" t="s">
        <v>18</v>
      </c>
      <c r="L1028" s="34" t="s">
        <v>1150</v>
      </c>
      <c r="M1028" s="34">
        <v>0.52</v>
      </c>
      <c r="N1028" s="34" t="s">
        <v>8</v>
      </c>
      <c r="O1028" s="34" t="s">
        <v>87</v>
      </c>
      <c r="P1028" s="34" t="s">
        <v>394</v>
      </c>
      <c r="Q1028" s="34" t="s">
        <v>1954</v>
      </c>
      <c r="R1028" s="34">
        <v>20854</v>
      </c>
      <c r="S1028" s="36">
        <v>42098</v>
      </c>
      <c r="T1028" s="36">
        <v>42103</v>
      </c>
      <c r="U1028" s="61">
        <v>9.9268000000000001</v>
      </c>
      <c r="V1028" s="34">
        <v>11</v>
      </c>
      <c r="W1028" s="34">
        <v>89.76</v>
      </c>
      <c r="X1028" s="34">
        <v>91057</v>
      </c>
      <c r="Y1028" s="34" t="s">
        <v>3218</v>
      </c>
      <c r="Z1028" s="34">
        <v>184.85181258168808</v>
      </c>
    </row>
    <row r="1029" spans="1:26" customFormat="1" x14ac:dyDescent="0.2">
      <c r="A1029" s="34">
        <v>975</v>
      </c>
      <c r="B1029" s="34" t="s">
        <v>1955</v>
      </c>
      <c r="C1029" s="34" t="s">
        <v>23</v>
      </c>
      <c r="D1029" s="34">
        <v>0.1</v>
      </c>
      <c r="E1029" s="34">
        <v>2.2200000000000002</v>
      </c>
      <c r="F1029" s="34">
        <v>5</v>
      </c>
      <c r="G1029" s="34" t="s">
        <v>14</v>
      </c>
      <c r="H1029" s="34" t="s">
        <v>70</v>
      </c>
      <c r="I1029" s="34" t="s">
        <v>24</v>
      </c>
      <c r="J1029" s="34" t="s">
        <v>71</v>
      </c>
      <c r="K1029" s="34" t="s">
        <v>49</v>
      </c>
      <c r="L1029" s="34" t="s">
        <v>1956</v>
      </c>
      <c r="M1029" s="34">
        <v>0.55000000000000004</v>
      </c>
      <c r="N1029" s="34" t="s">
        <v>8</v>
      </c>
      <c r="O1029" s="34" t="s">
        <v>87</v>
      </c>
      <c r="P1029" s="34" t="s">
        <v>379</v>
      </c>
      <c r="Q1029" s="34" t="s">
        <v>764</v>
      </c>
      <c r="R1029" s="34">
        <v>2108</v>
      </c>
      <c r="S1029" s="36">
        <v>42098</v>
      </c>
      <c r="T1029" s="36">
        <v>42103</v>
      </c>
      <c r="U1029" s="61">
        <v>-21.319199999999999</v>
      </c>
      <c r="V1029" s="34">
        <v>3</v>
      </c>
      <c r="W1029" s="34">
        <v>8.8000000000000007</v>
      </c>
      <c r="X1029" s="34">
        <v>87260</v>
      </c>
      <c r="Y1029" s="34" t="s">
        <v>3218</v>
      </c>
      <c r="Z1029" s="34">
        <v>231.12675270865216</v>
      </c>
    </row>
    <row r="1030" spans="1:26" customFormat="1" x14ac:dyDescent="0.2">
      <c r="A1030" s="34">
        <v>1918</v>
      </c>
      <c r="B1030" s="34" t="s">
        <v>1957</v>
      </c>
      <c r="C1030" s="34" t="s">
        <v>23</v>
      </c>
      <c r="D1030" s="34">
        <v>0.1</v>
      </c>
      <c r="E1030" s="34">
        <v>10.44</v>
      </c>
      <c r="F1030" s="34">
        <v>5.75</v>
      </c>
      <c r="G1030" s="34" t="s">
        <v>63</v>
      </c>
      <c r="H1030" s="34" t="s">
        <v>47</v>
      </c>
      <c r="I1030" s="34" t="s">
        <v>24</v>
      </c>
      <c r="J1030" s="34" t="s">
        <v>48</v>
      </c>
      <c r="K1030" s="34" t="s">
        <v>49</v>
      </c>
      <c r="L1030" s="34" t="s">
        <v>1958</v>
      </c>
      <c r="M1030" s="34">
        <v>0.39</v>
      </c>
      <c r="N1030" s="34" t="s">
        <v>8</v>
      </c>
      <c r="O1030" s="34" t="s">
        <v>9</v>
      </c>
      <c r="P1030" s="34" t="s">
        <v>20</v>
      </c>
      <c r="Q1030" s="34" t="s">
        <v>1959</v>
      </c>
      <c r="R1030" s="34">
        <v>72450</v>
      </c>
      <c r="S1030" s="36">
        <v>42098</v>
      </c>
      <c r="T1030" s="36">
        <v>42105</v>
      </c>
      <c r="U1030" s="61">
        <v>125.724</v>
      </c>
      <c r="V1030" s="34">
        <v>17</v>
      </c>
      <c r="W1030" s="34">
        <v>168.04</v>
      </c>
      <c r="X1030" s="34">
        <v>85898</v>
      </c>
      <c r="Y1030" s="34" t="s">
        <v>3215</v>
      </c>
      <c r="Z1030" s="34">
        <v>243.42079702234594</v>
      </c>
    </row>
    <row r="1031" spans="1:26" customFormat="1" x14ac:dyDescent="0.2">
      <c r="A1031" s="34">
        <v>2548</v>
      </c>
      <c r="B1031" s="34" t="s">
        <v>1960</v>
      </c>
      <c r="C1031" s="34" t="s">
        <v>23</v>
      </c>
      <c r="D1031" s="34">
        <v>0</v>
      </c>
      <c r="E1031" s="34">
        <v>35.99</v>
      </c>
      <c r="F1031" s="34">
        <v>0.99</v>
      </c>
      <c r="G1031" s="34" t="s">
        <v>14</v>
      </c>
      <c r="H1031" s="34" t="s">
        <v>3</v>
      </c>
      <c r="I1031" s="34" t="s">
        <v>16</v>
      </c>
      <c r="J1031" s="34" t="s">
        <v>111</v>
      </c>
      <c r="K1031" s="34" t="s">
        <v>18</v>
      </c>
      <c r="L1031" s="34" t="s">
        <v>1961</v>
      </c>
      <c r="M1031" s="34">
        <v>0.35</v>
      </c>
      <c r="N1031" s="34" t="s">
        <v>8</v>
      </c>
      <c r="O1031" s="34" t="s">
        <v>35</v>
      </c>
      <c r="P1031" s="34" t="s">
        <v>66</v>
      </c>
      <c r="Q1031" s="34" t="s">
        <v>76</v>
      </c>
      <c r="R1031" s="34">
        <v>90068</v>
      </c>
      <c r="S1031" s="36">
        <v>42098</v>
      </c>
      <c r="T1031" s="36">
        <v>42105</v>
      </c>
      <c r="U1031" s="61">
        <v>840.05100000000004</v>
      </c>
      <c r="V1031" s="34">
        <v>46</v>
      </c>
      <c r="W1031" s="34">
        <v>1477.57</v>
      </c>
      <c r="X1031" s="34">
        <v>46436</v>
      </c>
      <c r="Y1031" s="34" t="s">
        <v>3217</v>
      </c>
      <c r="Z1031" s="34">
        <v>998.97608202250319</v>
      </c>
    </row>
    <row r="1032" spans="1:26" customFormat="1" x14ac:dyDescent="0.2">
      <c r="A1032" s="34">
        <v>2551</v>
      </c>
      <c r="B1032" s="34" t="s">
        <v>1962</v>
      </c>
      <c r="C1032" s="34" t="s">
        <v>23</v>
      </c>
      <c r="D1032" s="34">
        <v>0</v>
      </c>
      <c r="E1032" s="34">
        <v>35.99</v>
      </c>
      <c r="F1032" s="34">
        <v>0.99</v>
      </c>
      <c r="G1032" s="34" t="s">
        <v>14</v>
      </c>
      <c r="H1032" s="34" t="s">
        <v>3</v>
      </c>
      <c r="I1032" s="34" t="s">
        <v>16</v>
      </c>
      <c r="J1032" s="34" t="s">
        <v>111</v>
      </c>
      <c r="K1032" s="34" t="s">
        <v>18</v>
      </c>
      <c r="L1032" s="34" t="s">
        <v>1961</v>
      </c>
      <c r="M1032" s="34">
        <v>0.35</v>
      </c>
      <c r="N1032" s="34" t="s">
        <v>8</v>
      </c>
      <c r="O1032" s="34" t="s">
        <v>87</v>
      </c>
      <c r="P1032" s="34" t="s">
        <v>296</v>
      </c>
      <c r="Q1032" s="34" t="s">
        <v>1963</v>
      </c>
      <c r="R1032" s="34">
        <v>17403</v>
      </c>
      <c r="S1032" s="36">
        <v>42098</v>
      </c>
      <c r="T1032" s="36">
        <v>42105</v>
      </c>
      <c r="U1032" s="61">
        <v>265.96050000000002</v>
      </c>
      <c r="V1032" s="34">
        <v>12</v>
      </c>
      <c r="W1032" s="34">
        <v>385.45</v>
      </c>
      <c r="X1032" s="34">
        <v>88656</v>
      </c>
      <c r="Y1032" s="34" t="s">
        <v>3218</v>
      </c>
      <c r="Z1032" s="34">
        <v>411.09264304715049</v>
      </c>
    </row>
    <row r="1033" spans="1:26" customFormat="1" x14ac:dyDescent="0.2">
      <c r="A1033" s="34">
        <v>114</v>
      </c>
      <c r="B1033" s="34" t="s">
        <v>113</v>
      </c>
      <c r="C1033" s="34" t="s">
        <v>92</v>
      </c>
      <c r="D1033" s="34">
        <v>0.01</v>
      </c>
      <c r="E1033" s="34">
        <v>4.91</v>
      </c>
      <c r="F1033" s="34">
        <v>0.5</v>
      </c>
      <c r="G1033" s="34" t="s">
        <v>14</v>
      </c>
      <c r="H1033" s="34" t="s">
        <v>47</v>
      </c>
      <c r="I1033" s="34" t="s">
        <v>24</v>
      </c>
      <c r="J1033" s="34" t="s">
        <v>128</v>
      </c>
      <c r="K1033" s="34" t="s">
        <v>49</v>
      </c>
      <c r="L1033" s="34" t="s">
        <v>949</v>
      </c>
      <c r="M1033" s="34">
        <v>0.36</v>
      </c>
      <c r="N1033" s="34" t="s">
        <v>8</v>
      </c>
      <c r="O1033" s="34" t="s">
        <v>35</v>
      </c>
      <c r="P1033" s="34" t="s">
        <v>115</v>
      </c>
      <c r="Q1033" s="34" t="s">
        <v>116</v>
      </c>
      <c r="R1033" s="34">
        <v>97035</v>
      </c>
      <c r="S1033" s="36">
        <v>42098</v>
      </c>
      <c r="T1033" s="36">
        <v>42100</v>
      </c>
      <c r="U1033" s="61">
        <v>40.247700000000002</v>
      </c>
      <c r="V1033" s="34">
        <v>12</v>
      </c>
      <c r="W1033" s="34">
        <v>58.33</v>
      </c>
      <c r="X1033" s="34">
        <v>89584</v>
      </c>
      <c r="Y1033" s="34" t="s">
        <v>3217</v>
      </c>
      <c r="Z1033" s="34">
        <v>43.208510155226492</v>
      </c>
    </row>
    <row r="1034" spans="1:26" customFormat="1" x14ac:dyDescent="0.2">
      <c r="A1034" s="34">
        <v>114</v>
      </c>
      <c r="B1034" s="34" t="s">
        <v>113</v>
      </c>
      <c r="C1034" s="34" t="s">
        <v>92</v>
      </c>
      <c r="D1034" s="34">
        <v>0.09</v>
      </c>
      <c r="E1034" s="34">
        <v>4</v>
      </c>
      <c r="F1034" s="34">
        <v>1.3</v>
      </c>
      <c r="G1034" s="34" t="s">
        <v>63</v>
      </c>
      <c r="H1034" s="34" t="s">
        <v>47</v>
      </c>
      <c r="I1034" s="34" t="s">
        <v>24</v>
      </c>
      <c r="J1034" s="34" t="s">
        <v>64</v>
      </c>
      <c r="K1034" s="34" t="s">
        <v>26</v>
      </c>
      <c r="L1034" s="34" t="s">
        <v>347</v>
      </c>
      <c r="M1034" s="34">
        <v>0.37</v>
      </c>
      <c r="N1034" s="34" t="s">
        <v>8</v>
      </c>
      <c r="O1034" s="34" t="s">
        <v>35</v>
      </c>
      <c r="P1034" s="34" t="s">
        <v>115</v>
      </c>
      <c r="Q1034" s="34" t="s">
        <v>116</v>
      </c>
      <c r="R1034" s="34">
        <v>97035</v>
      </c>
      <c r="S1034" s="36">
        <v>42098</v>
      </c>
      <c r="T1034" s="36">
        <v>42100</v>
      </c>
      <c r="U1034" s="61">
        <v>14.0898</v>
      </c>
      <c r="V1034" s="34">
        <v>5</v>
      </c>
      <c r="W1034" s="34">
        <v>20.420000000000002</v>
      </c>
      <c r="X1034" s="34">
        <v>89584</v>
      </c>
      <c r="Y1034" s="34" t="s">
        <v>3217</v>
      </c>
      <c r="Z1034" s="34">
        <v>-91.088725790554832</v>
      </c>
    </row>
    <row r="1035" spans="1:26" customFormat="1" x14ac:dyDescent="0.2">
      <c r="A1035" s="34">
        <v>117</v>
      </c>
      <c r="B1035" s="34" t="s">
        <v>117</v>
      </c>
      <c r="C1035" s="34" t="s">
        <v>92</v>
      </c>
      <c r="D1035" s="34">
        <v>0.01</v>
      </c>
      <c r="E1035" s="34">
        <v>4.91</v>
      </c>
      <c r="F1035" s="34">
        <v>0.5</v>
      </c>
      <c r="G1035" s="34" t="s">
        <v>14</v>
      </c>
      <c r="H1035" s="34" t="s">
        <v>47</v>
      </c>
      <c r="I1035" s="34" t="s">
        <v>24</v>
      </c>
      <c r="J1035" s="34" t="s">
        <v>128</v>
      </c>
      <c r="K1035" s="34" t="s">
        <v>49</v>
      </c>
      <c r="L1035" s="34" t="s">
        <v>949</v>
      </c>
      <c r="M1035" s="34">
        <v>0.36</v>
      </c>
      <c r="N1035" s="34" t="s">
        <v>8</v>
      </c>
      <c r="O1035" s="34" t="s">
        <v>35</v>
      </c>
      <c r="P1035" s="34" t="s">
        <v>42</v>
      </c>
      <c r="Q1035" s="34" t="s">
        <v>118</v>
      </c>
      <c r="R1035" s="34">
        <v>98103</v>
      </c>
      <c r="S1035" s="36">
        <v>42098</v>
      </c>
      <c r="T1035" s="36">
        <v>42100</v>
      </c>
      <c r="U1035" s="61">
        <v>112.06</v>
      </c>
      <c r="V1035" s="34">
        <v>47</v>
      </c>
      <c r="W1035" s="34">
        <v>228.46</v>
      </c>
      <c r="X1035" s="34">
        <v>13959</v>
      </c>
      <c r="Y1035" s="34" t="s">
        <v>3217</v>
      </c>
      <c r="Z1035" s="34">
        <v>116.74615253866551</v>
      </c>
    </row>
    <row r="1036" spans="1:26" customFormat="1" x14ac:dyDescent="0.2">
      <c r="A1036" s="34">
        <v>117</v>
      </c>
      <c r="B1036" s="34" t="s">
        <v>117</v>
      </c>
      <c r="C1036" s="34" t="s">
        <v>92</v>
      </c>
      <c r="D1036" s="34">
        <v>0.09</v>
      </c>
      <c r="E1036" s="34">
        <v>4</v>
      </c>
      <c r="F1036" s="34">
        <v>1.3</v>
      </c>
      <c r="G1036" s="34" t="s">
        <v>63</v>
      </c>
      <c r="H1036" s="34" t="s">
        <v>47</v>
      </c>
      <c r="I1036" s="34" t="s">
        <v>24</v>
      </c>
      <c r="J1036" s="34" t="s">
        <v>64</v>
      </c>
      <c r="K1036" s="34" t="s">
        <v>26</v>
      </c>
      <c r="L1036" s="34" t="s">
        <v>347</v>
      </c>
      <c r="M1036" s="34">
        <v>0.37</v>
      </c>
      <c r="N1036" s="34" t="s">
        <v>8</v>
      </c>
      <c r="O1036" s="34" t="s">
        <v>35</v>
      </c>
      <c r="P1036" s="34" t="s">
        <v>42</v>
      </c>
      <c r="Q1036" s="34" t="s">
        <v>118</v>
      </c>
      <c r="R1036" s="34">
        <v>98103</v>
      </c>
      <c r="S1036" s="36">
        <v>42098</v>
      </c>
      <c r="T1036" s="36">
        <v>42100</v>
      </c>
      <c r="U1036" s="61">
        <v>16.79</v>
      </c>
      <c r="V1036" s="34">
        <v>19</v>
      </c>
      <c r="W1036" s="34">
        <v>77.61</v>
      </c>
      <c r="X1036" s="34">
        <v>13959</v>
      </c>
      <c r="Y1036" s="34" t="s">
        <v>3217</v>
      </c>
      <c r="Z1036" s="34">
        <v>-88.323651534977969</v>
      </c>
    </row>
    <row r="1037" spans="1:26" customFormat="1" x14ac:dyDescent="0.2">
      <c r="A1037" s="34">
        <v>1590</v>
      </c>
      <c r="B1037" s="34" t="s">
        <v>1964</v>
      </c>
      <c r="C1037" s="34" t="s">
        <v>92</v>
      </c>
      <c r="D1037" s="34">
        <v>0.03</v>
      </c>
      <c r="E1037" s="34">
        <v>19.04</v>
      </c>
      <c r="F1037" s="34">
        <v>6.38</v>
      </c>
      <c r="G1037" s="34" t="s">
        <v>63</v>
      </c>
      <c r="H1037" s="34" t="s">
        <v>70</v>
      </c>
      <c r="I1037" s="34" t="s">
        <v>4</v>
      </c>
      <c r="J1037" s="34" t="s">
        <v>102</v>
      </c>
      <c r="K1037" s="34" t="s">
        <v>49</v>
      </c>
      <c r="L1037" s="34" t="s">
        <v>1965</v>
      </c>
      <c r="M1037" s="34">
        <v>0.56000000000000005</v>
      </c>
      <c r="N1037" s="34" t="s">
        <v>8</v>
      </c>
      <c r="O1037" s="34" t="s">
        <v>87</v>
      </c>
      <c r="P1037" s="34" t="s">
        <v>293</v>
      </c>
      <c r="Q1037" s="34" t="s">
        <v>1966</v>
      </c>
      <c r="R1037" s="34">
        <v>44094</v>
      </c>
      <c r="S1037" s="36">
        <v>42098</v>
      </c>
      <c r="T1037" s="36">
        <v>42098</v>
      </c>
      <c r="U1037" s="61">
        <v>83.793599999999998</v>
      </c>
      <c r="V1037" s="34">
        <v>7</v>
      </c>
      <c r="W1037" s="34">
        <v>144.03</v>
      </c>
      <c r="X1037" s="34">
        <v>86668</v>
      </c>
      <c r="Y1037" s="34" t="s">
        <v>3218</v>
      </c>
      <c r="Z1037" s="34">
        <v>334.95674398698645</v>
      </c>
    </row>
    <row r="1038" spans="1:26" customFormat="1" x14ac:dyDescent="0.2">
      <c r="A1038" s="34">
        <v>1593</v>
      </c>
      <c r="B1038" s="34" t="s">
        <v>1967</v>
      </c>
      <c r="C1038" s="34" t="s">
        <v>92</v>
      </c>
      <c r="D1038" s="34">
        <v>0.02</v>
      </c>
      <c r="E1038" s="34">
        <v>5.53</v>
      </c>
      <c r="F1038" s="34">
        <v>6.98</v>
      </c>
      <c r="G1038" s="34" t="s">
        <v>14</v>
      </c>
      <c r="H1038" s="34" t="s">
        <v>70</v>
      </c>
      <c r="I1038" s="34" t="s">
        <v>24</v>
      </c>
      <c r="J1038" s="34" t="s">
        <v>48</v>
      </c>
      <c r="K1038" s="34" t="s">
        <v>49</v>
      </c>
      <c r="L1038" s="34" t="s">
        <v>1968</v>
      </c>
      <c r="M1038" s="34">
        <v>0.39</v>
      </c>
      <c r="N1038" s="34" t="s">
        <v>8</v>
      </c>
      <c r="O1038" s="34" t="s">
        <v>28</v>
      </c>
      <c r="P1038" s="34" t="s">
        <v>183</v>
      </c>
      <c r="Q1038" s="34" t="s">
        <v>526</v>
      </c>
      <c r="R1038" s="34">
        <v>74006</v>
      </c>
      <c r="S1038" s="36">
        <v>42098</v>
      </c>
      <c r="T1038" s="36">
        <v>42100</v>
      </c>
      <c r="U1038" s="61">
        <v>-77.823719999999994</v>
      </c>
      <c r="V1038" s="34">
        <v>8</v>
      </c>
      <c r="W1038" s="34">
        <v>48.81</v>
      </c>
      <c r="X1038" s="34">
        <v>86668</v>
      </c>
      <c r="Y1038" s="34" t="s">
        <v>3216</v>
      </c>
      <c r="Z1038" s="34">
        <v>91.233873793220738</v>
      </c>
    </row>
    <row r="1039" spans="1:26" customFormat="1" x14ac:dyDescent="0.2">
      <c r="A1039" s="34">
        <v>2441</v>
      </c>
      <c r="B1039" s="34" t="s">
        <v>1969</v>
      </c>
      <c r="C1039" s="34" t="s">
        <v>92</v>
      </c>
      <c r="D1039" s="34">
        <v>0.02</v>
      </c>
      <c r="E1039" s="34">
        <v>63.94</v>
      </c>
      <c r="F1039" s="34">
        <v>14.48</v>
      </c>
      <c r="G1039" s="34" t="s">
        <v>14</v>
      </c>
      <c r="H1039" s="34" t="s">
        <v>15</v>
      </c>
      <c r="I1039" s="34" t="s">
        <v>4</v>
      </c>
      <c r="J1039" s="34" t="s">
        <v>102</v>
      </c>
      <c r="K1039" s="34" t="s">
        <v>49</v>
      </c>
      <c r="L1039" s="34" t="s">
        <v>1970</v>
      </c>
      <c r="M1039" s="34">
        <v>0.46</v>
      </c>
      <c r="N1039" s="34" t="s">
        <v>8</v>
      </c>
      <c r="O1039" s="34" t="s">
        <v>9</v>
      </c>
      <c r="P1039" s="34" t="s">
        <v>99</v>
      </c>
      <c r="Q1039" s="34" t="s">
        <v>1971</v>
      </c>
      <c r="R1039" s="34">
        <v>32935</v>
      </c>
      <c r="S1039" s="36">
        <v>42098</v>
      </c>
      <c r="T1039" s="36">
        <v>42098</v>
      </c>
      <c r="U1039" s="61">
        <v>-100.17</v>
      </c>
      <c r="V1039" s="34">
        <v>11</v>
      </c>
      <c r="W1039" s="34">
        <v>709.7</v>
      </c>
      <c r="X1039" s="34">
        <v>89300</v>
      </c>
      <c r="Y1039" s="34" t="s">
        <v>3215</v>
      </c>
      <c r="Z1039" s="34">
        <v>487.90171300083699</v>
      </c>
    </row>
    <row r="1040" spans="1:26" customFormat="1" x14ac:dyDescent="0.2">
      <c r="A1040" s="34">
        <v>2442</v>
      </c>
      <c r="B1040" s="34" t="s">
        <v>1972</v>
      </c>
      <c r="C1040" s="34" t="s">
        <v>92</v>
      </c>
      <c r="D1040" s="34">
        <v>0.01</v>
      </c>
      <c r="E1040" s="34">
        <v>5.0199999999999996</v>
      </c>
      <c r="F1040" s="34">
        <v>5.14</v>
      </c>
      <c r="G1040" s="34" t="s">
        <v>14</v>
      </c>
      <c r="H1040" s="34" t="s">
        <v>15</v>
      </c>
      <c r="I1040" s="34" t="s">
        <v>16</v>
      </c>
      <c r="J1040" s="34" t="s">
        <v>17</v>
      </c>
      <c r="K1040" s="34" t="s">
        <v>18</v>
      </c>
      <c r="L1040" s="34" t="s">
        <v>367</v>
      </c>
      <c r="M1040" s="34">
        <v>0.79</v>
      </c>
      <c r="N1040" s="34" t="s">
        <v>8</v>
      </c>
      <c r="O1040" s="34" t="s">
        <v>9</v>
      </c>
      <c r="P1040" s="34" t="s">
        <v>99</v>
      </c>
      <c r="Q1040" s="34" t="s">
        <v>1973</v>
      </c>
      <c r="R1040" s="34">
        <v>32953</v>
      </c>
      <c r="S1040" s="36">
        <v>42098</v>
      </c>
      <c r="T1040" s="36">
        <v>42100</v>
      </c>
      <c r="U1040" s="61">
        <v>-3.948</v>
      </c>
      <c r="V1040" s="34">
        <v>5</v>
      </c>
      <c r="W1040" s="34">
        <v>27.42</v>
      </c>
      <c r="X1040" s="34">
        <v>89300</v>
      </c>
      <c r="Y1040" s="34" t="s">
        <v>3215</v>
      </c>
      <c r="Z1040" s="34">
        <v>424.57639097861698</v>
      </c>
    </row>
    <row r="1041" spans="1:26" customFormat="1" x14ac:dyDescent="0.2">
      <c r="A1041" s="34">
        <v>3400</v>
      </c>
      <c r="B1041" s="34" t="s">
        <v>1974</v>
      </c>
      <c r="C1041" s="34" t="s">
        <v>92</v>
      </c>
      <c r="D1041" s="34">
        <v>0.1</v>
      </c>
      <c r="E1041" s="34">
        <v>9.3800000000000008</v>
      </c>
      <c r="F1041" s="34">
        <v>4.93</v>
      </c>
      <c r="G1041" s="34" t="s">
        <v>63</v>
      </c>
      <c r="H1041" s="34" t="s">
        <v>3</v>
      </c>
      <c r="I1041" s="34" t="s">
        <v>4</v>
      </c>
      <c r="J1041" s="34" t="s">
        <v>102</v>
      </c>
      <c r="K1041" s="34" t="s">
        <v>49</v>
      </c>
      <c r="L1041" s="34" t="s">
        <v>1975</v>
      </c>
      <c r="M1041" s="34">
        <v>0.56999999999999995</v>
      </c>
      <c r="N1041" s="34" t="s">
        <v>8</v>
      </c>
      <c r="O1041" s="34" t="s">
        <v>87</v>
      </c>
      <c r="P1041" s="34" t="s">
        <v>879</v>
      </c>
      <c r="Q1041" s="34" t="s">
        <v>1976</v>
      </c>
      <c r="R1041" s="34">
        <v>26554</v>
      </c>
      <c r="S1041" s="36">
        <v>42098</v>
      </c>
      <c r="T1041" s="36">
        <v>42098</v>
      </c>
      <c r="U1041" s="61">
        <v>-24.7104</v>
      </c>
      <c r="V1041" s="34">
        <v>15</v>
      </c>
      <c r="W1041" s="34">
        <v>135.78</v>
      </c>
      <c r="X1041" s="34">
        <v>87537</v>
      </c>
      <c r="Y1041" s="34" t="s">
        <v>3218</v>
      </c>
      <c r="Z1041" s="34">
        <v>106.51884933923002</v>
      </c>
    </row>
    <row r="1042" spans="1:26" customFormat="1" x14ac:dyDescent="0.2">
      <c r="A1042" s="34">
        <v>1733</v>
      </c>
      <c r="B1042" s="34" t="s">
        <v>1977</v>
      </c>
      <c r="C1042" s="34" t="s">
        <v>46</v>
      </c>
      <c r="D1042" s="34">
        <v>0.02</v>
      </c>
      <c r="E1042" s="34">
        <v>60.98</v>
      </c>
      <c r="F1042" s="34">
        <v>49</v>
      </c>
      <c r="G1042" s="34" t="s">
        <v>14</v>
      </c>
      <c r="H1042" s="34" t="s">
        <v>3</v>
      </c>
      <c r="I1042" s="34" t="s">
        <v>24</v>
      </c>
      <c r="J1042" s="34" t="s">
        <v>71</v>
      </c>
      <c r="K1042" s="34" t="s">
        <v>40</v>
      </c>
      <c r="L1042" s="34" t="s">
        <v>1506</v>
      </c>
      <c r="M1042" s="34">
        <v>0.59</v>
      </c>
      <c r="N1042" s="34" t="s">
        <v>8</v>
      </c>
      <c r="O1042" s="34" t="s">
        <v>87</v>
      </c>
      <c r="P1042" s="34" t="s">
        <v>350</v>
      </c>
      <c r="Q1042" s="34" t="s">
        <v>42</v>
      </c>
      <c r="R1042" s="34">
        <v>20012</v>
      </c>
      <c r="S1042" s="36">
        <v>42098</v>
      </c>
      <c r="T1042" s="36">
        <v>42100</v>
      </c>
      <c r="U1042" s="61">
        <v>-662.52</v>
      </c>
      <c r="V1042" s="34">
        <v>34</v>
      </c>
      <c r="W1042" s="34">
        <v>2119.54</v>
      </c>
      <c r="X1042" s="34">
        <v>3841</v>
      </c>
      <c r="Y1042" s="34" t="s">
        <v>3218</v>
      </c>
      <c r="Z1042" s="34">
        <v>1173.095980625141</v>
      </c>
    </row>
    <row r="1043" spans="1:26" customFormat="1" x14ac:dyDescent="0.2">
      <c r="A1043" s="34">
        <v>1733</v>
      </c>
      <c r="B1043" s="34" t="s">
        <v>1977</v>
      </c>
      <c r="C1043" s="34" t="s">
        <v>46</v>
      </c>
      <c r="D1043" s="34">
        <v>0.02</v>
      </c>
      <c r="E1043" s="34">
        <v>1270.99</v>
      </c>
      <c r="F1043" s="34">
        <v>19.989999999999998</v>
      </c>
      <c r="G1043" s="34" t="s">
        <v>14</v>
      </c>
      <c r="H1043" s="34" t="s">
        <v>3</v>
      </c>
      <c r="I1043" s="34" t="s">
        <v>24</v>
      </c>
      <c r="J1043" s="34" t="s">
        <v>48</v>
      </c>
      <c r="K1043" s="34" t="s">
        <v>49</v>
      </c>
      <c r="L1043" s="34" t="s">
        <v>628</v>
      </c>
      <c r="M1043" s="34">
        <v>0.35</v>
      </c>
      <c r="N1043" s="34" t="s">
        <v>8</v>
      </c>
      <c r="O1043" s="34" t="s">
        <v>87</v>
      </c>
      <c r="P1043" s="34" t="s">
        <v>350</v>
      </c>
      <c r="Q1043" s="34" t="s">
        <v>42</v>
      </c>
      <c r="R1043" s="34">
        <v>20012</v>
      </c>
      <c r="S1043" s="36">
        <v>42098</v>
      </c>
      <c r="T1043" s="36">
        <v>42100</v>
      </c>
      <c r="U1043" s="61">
        <v>9228.2255999999998</v>
      </c>
      <c r="V1043" s="34">
        <v>36</v>
      </c>
      <c r="W1043" s="34">
        <v>23939.200000000001</v>
      </c>
      <c r="X1043" s="34">
        <v>3841</v>
      </c>
      <c r="Y1043" s="34" t="s">
        <v>3218</v>
      </c>
      <c r="Z1043" s="34">
        <v>14091.346166822248</v>
      </c>
    </row>
    <row r="1044" spans="1:26" customFormat="1" x14ac:dyDescent="0.2">
      <c r="A1044" s="34">
        <v>1734</v>
      </c>
      <c r="B1044" s="34" t="s">
        <v>1978</v>
      </c>
      <c r="C1044" s="34" t="s">
        <v>46</v>
      </c>
      <c r="D1044" s="34">
        <v>0.02</v>
      </c>
      <c r="E1044" s="34">
        <v>60.98</v>
      </c>
      <c r="F1044" s="34">
        <v>49</v>
      </c>
      <c r="G1044" s="34" t="s">
        <v>14</v>
      </c>
      <c r="H1044" s="34" t="s">
        <v>3</v>
      </c>
      <c r="I1044" s="34" t="s">
        <v>24</v>
      </c>
      <c r="J1044" s="34" t="s">
        <v>71</v>
      </c>
      <c r="K1044" s="34" t="s">
        <v>40</v>
      </c>
      <c r="L1044" s="34" t="s">
        <v>1506</v>
      </c>
      <c r="M1044" s="34">
        <v>0.59</v>
      </c>
      <c r="N1044" s="34" t="s">
        <v>8</v>
      </c>
      <c r="O1044" s="34" t="s">
        <v>87</v>
      </c>
      <c r="P1044" s="34" t="s">
        <v>88</v>
      </c>
      <c r="Q1044" s="34" t="s">
        <v>1979</v>
      </c>
      <c r="R1044" s="34">
        <v>10528</v>
      </c>
      <c r="S1044" s="36">
        <v>42098</v>
      </c>
      <c r="T1044" s="36">
        <v>42100</v>
      </c>
      <c r="U1044" s="61">
        <v>-596.26800000000003</v>
      </c>
      <c r="V1044" s="34">
        <v>9</v>
      </c>
      <c r="W1044" s="34">
        <v>561.05999999999995</v>
      </c>
      <c r="X1044" s="34">
        <v>88443</v>
      </c>
      <c r="Y1044" s="34" t="s">
        <v>3218</v>
      </c>
      <c r="Z1044" s="34">
        <v>1240.9397327844174</v>
      </c>
    </row>
    <row r="1045" spans="1:26" customFormat="1" x14ac:dyDescent="0.2">
      <c r="A1045" s="34">
        <v>1734</v>
      </c>
      <c r="B1045" s="34" t="s">
        <v>1978</v>
      </c>
      <c r="C1045" s="34" t="s">
        <v>46</v>
      </c>
      <c r="D1045" s="34">
        <v>0.02</v>
      </c>
      <c r="E1045" s="34">
        <v>1270.99</v>
      </c>
      <c r="F1045" s="34">
        <v>19.989999999999998</v>
      </c>
      <c r="G1045" s="34" t="s">
        <v>14</v>
      </c>
      <c r="H1045" s="34" t="s">
        <v>3</v>
      </c>
      <c r="I1045" s="34" t="s">
        <v>24</v>
      </c>
      <c r="J1045" s="34" t="s">
        <v>48</v>
      </c>
      <c r="K1045" s="34" t="s">
        <v>49</v>
      </c>
      <c r="L1045" s="34" t="s">
        <v>628</v>
      </c>
      <c r="M1045" s="34">
        <v>0.35</v>
      </c>
      <c r="N1045" s="34" t="s">
        <v>8</v>
      </c>
      <c r="O1045" s="34" t="s">
        <v>87</v>
      </c>
      <c r="P1045" s="34" t="s">
        <v>88</v>
      </c>
      <c r="Q1045" s="34" t="s">
        <v>1979</v>
      </c>
      <c r="R1045" s="34">
        <v>10528</v>
      </c>
      <c r="S1045" s="36">
        <v>42098</v>
      </c>
      <c r="T1045" s="36">
        <v>42100</v>
      </c>
      <c r="U1045" s="61">
        <v>7889.6877000000004</v>
      </c>
      <c r="V1045" s="34">
        <v>9</v>
      </c>
      <c r="W1045" s="34">
        <v>11434.33</v>
      </c>
      <c r="X1045" s="34">
        <v>88443</v>
      </c>
      <c r="Y1045" s="34" t="s">
        <v>3218</v>
      </c>
      <c r="Z1045" s="34">
        <v>12720.648926838578</v>
      </c>
    </row>
    <row r="1046" spans="1:26" customFormat="1" x14ac:dyDescent="0.2">
      <c r="A1046" s="34">
        <v>1734</v>
      </c>
      <c r="B1046" s="34" t="s">
        <v>1978</v>
      </c>
      <c r="C1046" s="34" t="s">
        <v>46</v>
      </c>
      <c r="D1046" s="34">
        <v>0.05</v>
      </c>
      <c r="E1046" s="34">
        <v>205.99</v>
      </c>
      <c r="F1046" s="34">
        <v>8.99</v>
      </c>
      <c r="G1046" s="34" t="s">
        <v>63</v>
      </c>
      <c r="H1046" s="34" t="s">
        <v>3</v>
      </c>
      <c r="I1046" s="34" t="s">
        <v>16</v>
      </c>
      <c r="J1046" s="34" t="s">
        <v>111</v>
      </c>
      <c r="K1046" s="34" t="s">
        <v>49</v>
      </c>
      <c r="L1046" s="34" t="s">
        <v>1008</v>
      </c>
      <c r="M1046" s="34">
        <v>0.6</v>
      </c>
      <c r="N1046" s="34" t="s">
        <v>8</v>
      </c>
      <c r="O1046" s="34" t="s">
        <v>87</v>
      </c>
      <c r="P1046" s="34" t="s">
        <v>88</v>
      </c>
      <c r="Q1046" s="34" t="s">
        <v>1979</v>
      </c>
      <c r="R1046" s="34">
        <v>10528</v>
      </c>
      <c r="S1046" s="36">
        <v>42098</v>
      </c>
      <c r="T1046" s="36">
        <v>42100</v>
      </c>
      <c r="U1046" s="61">
        <v>1545.8097600000001</v>
      </c>
      <c r="V1046" s="34">
        <v>19</v>
      </c>
      <c r="W1046" s="34">
        <v>3229.24</v>
      </c>
      <c r="X1046" s="34">
        <v>88443</v>
      </c>
      <c r="Y1046" s="34" t="s">
        <v>3218</v>
      </c>
      <c r="Z1046" s="34">
        <v>2689.2448409093317</v>
      </c>
    </row>
    <row r="1047" spans="1:26" customFormat="1" x14ac:dyDescent="0.2">
      <c r="A1047" s="34">
        <v>2603</v>
      </c>
      <c r="B1047" s="34" t="s">
        <v>1980</v>
      </c>
      <c r="C1047" s="34" t="s">
        <v>1</v>
      </c>
      <c r="D1047" s="34">
        <v>7.0000000000000007E-2</v>
      </c>
      <c r="E1047" s="34">
        <v>200.99</v>
      </c>
      <c r="F1047" s="34">
        <v>4.2</v>
      </c>
      <c r="G1047" s="34" t="s">
        <v>14</v>
      </c>
      <c r="H1047" s="34" t="s">
        <v>70</v>
      </c>
      <c r="I1047" s="34" t="s">
        <v>16</v>
      </c>
      <c r="J1047" s="34" t="s">
        <v>111</v>
      </c>
      <c r="K1047" s="34" t="s">
        <v>49</v>
      </c>
      <c r="L1047" s="34" t="s">
        <v>770</v>
      </c>
      <c r="M1047" s="34">
        <v>0.59</v>
      </c>
      <c r="N1047" s="34" t="s">
        <v>8</v>
      </c>
      <c r="O1047" s="34" t="s">
        <v>87</v>
      </c>
      <c r="P1047" s="34" t="s">
        <v>373</v>
      </c>
      <c r="Q1047" s="34" t="s">
        <v>1981</v>
      </c>
      <c r="R1047" s="34">
        <v>7601</v>
      </c>
      <c r="S1047" s="36">
        <v>42099</v>
      </c>
      <c r="T1047" s="36">
        <v>42100</v>
      </c>
      <c r="U1047" s="61">
        <v>2225.0761200000002</v>
      </c>
      <c r="V1047" s="34">
        <v>22</v>
      </c>
      <c r="W1047" s="34">
        <v>3705.14</v>
      </c>
      <c r="X1047" s="34">
        <v>87383</v>
      </c>
      <c r="Y1047" s="34" t="s">
        <v>3218</v>
      </c>
      <c r="Z1047" s="34">
        <v>3395.4786009099744</v>
      </c>
    </row>
    <row r="1048" spans="1:26" customFormat="1" x14ac:dyDescent="0.2">
      <c r="A1048" s="34">
        <v>2604</v>
      </c>
      <c r="B1048" s="34" t="s">
        <v>1982</v>
      </c>
      <c r="C1048" s="34" t="s">
        <v>1</v>
      </c>
      <c r="D1048" s="34">
        <v>0.01</v>
      </c>
      <c r="E1048" s="34">
        <v>297.48</v>
      </c>
      <c r="F1048" s="34">
        <v>18.059999999999999</v>
      </c>
      <c r="G1048" s="34" t="s">
        <v>2</v>
      </c>
      <c r="H1048" s="34" t="s">
        <v>70</v>
      </c>
      <c r="I1048" s="34" t="s">
        <v>16</v>
      </c>
      <c r="J1048" s="34" t="s">
        <v>32</v>
      </c>
      <c r="K1048" s="34" t="s">
        <v>33</v>
      </c>
      <c r="L1048" s="34" t="s">
        <v>363</v>
      </c>
      <c r="M1048" s="34">
        <v>0.6</v>
      </c>
      <c r="N1048" s="34" t="s">
        <v>8</v>
      </c>
      <c r="O1048" s="34" t="s">
        <v>87</v>
      </c>
      <c r="P1048" s="34" t="s">
        <v>373</v>
      </c>
      <c r="Q1048" s="34" t="s">
        <v>1983</v>
      </c>
      <c r="R1048" s="34">
        <v>8830</v>
      </c>
      <c r="S1048" s="36">
        <v>42099</v>
      </c>
      <c r="T1048" s="36">
        <v>42100</v>
      </c>
      <c r="U1048" s="61">
        <v>-338.18083200000001</v>
      </c>
      <c r="V1048" s="34">
        <v>3</v>
      </c>
      <c r="W1048" s="34">
        <v>945.36</v>
      </c>
      <c r="X1048" s="34">
        <v>87383</v>
      </c>
      <c r="Y1048" s="34" t="s">
        <v>3218</v>
      </c>
      <c r="Z1048" s="34">
        <v>1700.4335458853093</v>
      </c>
    </row>
    <row r="1049" spans="1:26" customFormat="1" x14ac:dyDescent="0.2">
      <c r="A1049" s="34">
        <v>635</v>
      </c>
      <c r="B1049" s="34" t="s">
        <v>1984</v>
      </c>
      <c r="C1049" s="34" t="s">
        <v>13</v>
      </c>
      <c r="D1049" s="34">
        <v>0.01</v>
      </c>
      <c r="E1049" s="34">
        <v>2.08</v>
      </c>
      <c r="F1049" s="34">
        <v>5.33</v>
      </c>
      <c r="G1049" s="34" t="s">
        <v>14</v>
      </c>
      <c r="H1049" s="34" t="s">
        <v>70</v>
      </c>
      <c r="I1049" s="34" t="s">
        <v>4</v>
      </c>
      <c r="J1049" s="34" t="s">
        <v>102</v>
      </c>
      <c r="K1049" s="34" t="s">
        <v>49</v>
      </c>
      <c r="L1049" s="34" t="s">
        <v>435</v>
      </c>
      <c r="M1049" s="34">
        <v>0.43</v>
      </c>
      <c r="N1049" s="34" t="s">
        <v>8</v>
      </c>
      <c r="O1049" s="34" t="s">
        <v>28</v>
      </c>
      <c r="P1049" s="34" t="s">
        <v>60</v>
      </c>
      <c r="Q1049" s="34" t="s">
        <v>1985</v>
      </c>
      <c r="R1049" s="34">
        <v>55106</v>
      </c>
      <c r="S1049" s="36">
        <v>42099</v>
      </c>
      <c r="T1049" s="36">
        <v>42099</v>
      </c>
      <c r="U1049" s="61">
        <v>-103.7124</v>
      </c>
      <c r="V1049" s="34">
        <v>12</v>
      </c>
      <c r="W1049" s="34">
        <v>28.32</v>
      </c>
      <c r="X1049" s="34">
        <v>89284</v>
      </c>
      <c r="Y1049" s="34" t="s">
        <v>3216</v>
      </c>
      <c r="Z1049" s="34">
        <v>32.912988179760561</v>
      </c>
    </row>
    <row r="1050" spans="1:26" customFormat="1" x14ac:dyDescent="0.2">
      <c r="A1050" s="34">
        <v>635</v>
      </c>
      <c r="B1050" s="34" t="s">
        <v>1984</v>
      </c>
      <c r="C1050" s="34" t="s">
        <v>13</v>
      </c>
      <c r="D1050" s="34">
        <v>0.03</v>
      </c>
      <c r="E1050" s="34">
        <v>370.98</v>
      </c>
      <c r="F1050" s="34">
        <v>99</v>
      </c>
      <c r="G1050" s="34" t="s">
        <v>2</v>
      </c>
      <c r="H1050" s="34" t="s">
        <v>70</v>
      </c>
      <c r="I1050" s="34" t="s">
        <v>24</v>
      </c>
      <c r="J1050" s="34" t="s">
        <v>54</v>
      </c>
      <c r="K1050" s="34" t="s">
        <v>33</v>
      </c>
      <c r="L1050" s="34" t="s">
        <v>1986</v>
      </c>
      <c r="M1050" s="34">
        <v>0.65</v>
      </c>
      <c r="N1050" s="34" t="s">
        <v>8</v>
      </c>
      <c r="O1050" s="34" t="s">
        <v>28</v>
      </c>
      <c r="P1050" s="34" t="s">
        <v>60</v>
      </c>
      <c r="Q1050" s="34" t="s">
        <v>1985</v>
      </c>
      <c r="R1050" s="34">
        <v>55106</v>
      </c>
      <c r="S1050" s="36">
        <v>42099</v>
      </c>
      <c r="T1050" s="36">
        <v>42100</v>
      </c>
      <c r="U1050" s="61">
        <v>-124.2864</v>
      </c>
      <c r="V1050" s="34">
        <v>6</v>
      </c>
      <c r="W1050" s="34">
        <v>2309.4899999999998</v>
      </c>
      <c r="X1050" s="34">
        <v>89284</v>
      </c>
      <c r="Y1050" s="34" t="s">
        <v>3216</v>
      </c>
      <c r="Z1050" s="34">
        <v>4122.7266745060306</v>
      </c>
    </row>
    <row r="1051" spans="1:26" customFormat="1" x14ac:dyDescent="0.2">
      <c r="A1051" s="34">
        <v>1246</v>
      </c>
      <c r="B1051" s="34" t="s">
        <v>1987</v>
      </c>
      <c r="C1051" s="34" t="s">
        <v>13</v>
      </c>
      <c r="D1051" s="34">
        <v>0.1</v>
      </c>
      <c r="E1051" s="34">
        <v>22.38</v>
      </c>
      <c r="F1051" s="34">
        <v>15.1</v>
      </c>
      <c r="G1051" s="34" t="s">
        <v>14</v>
      </c>
      <c r="H1051" s="34" t="s">
        <v>47</v>
      </c>
      <c r="I1051" s="34" t="s">
        <v>24</v>
      </c>
      <c r="J1051" s="34" t="s">
        <v>48</v>
      </c>
      <c r="K1051" s="34" t="s">
        <v>49</v>
      </c>
      <c r="L1051" s="34" t="s">
        <v>1061</v>
      </c>
      <c r="M1051" s="34">
        <v>0.38</v>
      </c>
      <c r="N1051" s="34" t="s">
        <v>8</v>
      </c>
      <c r="O1051" s="34" t="s">
        <v>87</v>
      </c>
      <c r="P1051" s="34" t="s">
        <v>88</v>
      </c>
      <c r="Q1051" s="34" t="s">
        <v>89</v>
      </c>
      <c r="R1051" s="34">
        <v>10009</v>
      </c>
      <c r="S1051" s="36">
        <v>42099</v>
      </c>
      <c r="T1051" s="36">
        <v>42100</v>
      </c>
      <c r="U1051" s="61">
        <v>-107.51349999999999</v>
      </c>
      <c r="V1051" s="34">
        <v>26</v>
      </c>
      <c r="W1051" s="34">
        <v>564.98</v>
      </c>
      <c r="X1051" s="34">
        <v>36452</v>
      </c>
      <c r="Y1051" s="34" t="s">
        <v>3218</v>
      </c>
      <c r="Z1051" s="34">
        <v>292.06485224300468</v>
      </c>
    </row>
    <row r="1052" spans="1:26" customFormat="1" x14ac:dyDescent="0.2">
      <c r="A1052" s="34">
        <v>1246</v>
      </c>
      <c r="B1052" s="34" t="s">
        <v>1987</v>
      </c>
      <c r="C1052" s="34" t="s">
        <v>13</v>
      </c>
      <c r="D1052" s="34">
        <v>0.04</v>
      </c>
      <c r="E1052" s="34">
        <v>6.98</v>
      </c>
      <c r="F1052" s="34">
        <v>2.83</v>
      </c>
      <c r="G1052" s="34" t="s">
        <v>14</v>
      </c>
      <c r="H1052" s="34" t="s">
        <v>47</v>
      </c>
      <c r="I1052" s="34" t="s">
        <v>4</v>
      </c>
      <c r="J1052" s="34" t="s">
        <v>102</v>
      </c>
      <c r="K1052" s="34" t="s">
        <v>18</v>
      </c>
      <c r="L1052" s="34" t="s">
        <v>1988</v>
      </c>
      <c r="M1052" s="34">
        <v>0.37</v>
      </c>
      <c r="N1052" s="34" t="s">
        <v>8</v>
      </c>
      <c r="O1052" s="34" t="s">
        <v>87</v>
      </c>
      <c r="P1052" s="34" t="s">
        <v>88</v>
      </c>
      <c r="Q1052" s="34" t="s">
        <v>89</v>
      </c>
      <c r="R1052" s="34">
        <v>10009</v>
      </c>
      <c r="S1052" s="36">
        <v>42099</v>
      </c>
      <c r="T1052" s="36">
        <v>42101</v>
      </c>
      <c r="U1052" s="61">
        <v>46.01</v>
      </c>
      <c r="V1052" s="34">
        <v>18</v>
      </c>
      <c r="W1052" s="34">
        <v>129.47999999999999</v>
      </c>
      <c r="X1052" s="34">
        <v>36452</v>
      </c>
      <c r="Y1052" s="34" t="s">
        <v>3218</v>
      </c>
      <c r="Z1052" s="34">
        <v>93.229692692749495</v>
      </c>
    </row>
    <row r="1053" spans="1:26" customFormat="1" x14ac:dyDescent="0.2">
      <c r="A1053" s="34">
        <v>1247</v>
      </c>
      <c r="B1053" s="34" t="s">
        <v>1989</v>
      </c>
      <c r="C1053" s="34" t="s">
        <v>13</v>
      </c>
      <c r="D1053" s="34">
        <v>0.1</v>
      </c>
      <c r="E1053" s="34">
        <v>22.38</v>
      </c>
      <c r="F1053" s="34">
        <v>15.1</v>
      </c>
      <c r="G1053" s="34" t="s">
        <v>14</v>
      </c>
      <c r="H1053" s="34" t="s">
        <v>47</v>
      </c>
      <c r="I1053" s="34" t="s">
        <v>24</v>
      </c>
      <c r="J1053" s="34" t="s">
        <v>48</v>
      </c>
      <c r="K1053" s="34" t="s">
        <v>49</v>
      </c>
      <c r="L1053" s="34" t="s">
        <v>1061</v>
      </c>
      <c r="M1053" s="34">
        <v>0.38</v>
      </c>
      <c r="N1053" s="34" t="s">
        <v>8</v>
      </c>
      <c r="O1053" s="34" t="s">
        <v>28</v>
      </c>
      <c r="P1053" s="34" t="s">
        <v>163</v>
      </c>
      <c r="Q1053" s="34" t="s">
        <v>1990</v>
      </c>
      <c r="R1053" s="34">
        <v>78641</v>
      </c>
      <c r="S1053" s="36">
        <v>42099</v>
      </c>
      <c r="T1053" s="36">
        <v>42100</v>
      </c>
      <c r="U1053" s="61">
        <v>-107.51349999999999</v>
      </c>
      <c r="V1053" s="34">
        <v>7</v>
      </c>
      <c r="W1053" s="34">
        <v>152.11000000000001</v>
      </c>
      <c r="X1053" s="34">
        <v>91555</v>
      </c>
      <c r="Y1053" s="34" t="s">
        <v>3216</v>
      </c>
      <c r="Z1053" s="34">
        <v>292.06485224300468</v>
      </c>
    </row>
    <row r="1054" spans="1:26" customFormat="1" x14ac:dyDescent="0.2">
      <c r="A1054" s="34">
        <v>1247</v>
      </c>
      <c r="B1054" s="34" t="s">
        <v>1989</v>
      </c>
      <c r="C1054" s="34" t="s">
        <v>13</v>
      </c>
      <c r="D1054" s="34">
        <v>0.04</v>
      </c>
      <c r="E1054" s="34">
        <v>6.98</v>
      </c>
      <c r="F1054" s="34">
        <v>2.83</v>
      </c>
      <c r="G1054" s="34" t="s">
        <v>14</v>
      </c>
      <c r="H1054" s="34" t="s">
        <v>47</v>
      </c>
      <c r="I1054" s="34" t="s">
        <v>4</v>
      </c>
      <c r="J1054" s="34" t="s">
        <v>102</v>
      </c>
      <c r="K1054" s="34" t="s">
        <v>18</v>
      </c>
      <c r="L1054" s="34" t="s">
        <v>1988</v>
      </c>
      <c r="M1054" s="34">
        <v>0.37</v>
      </c>
      <c r="N1054" s="34" t="s">
        <v>8</v>
      </c>
      <c r="O1054" s="34" t="s">
        <v>28</v>
      </c>
      <c r="P1054" s="34" t="s">
        <v>163</v>
      </c>
      <c r="Q1054" s="34" t="s">
        <v>1990</v>
      </c>
      <c r="R1054" s="34">
        <v>78641</v>
      </c>
      <c r="S1054" s="36">
        <v>42099</v>
      </c>
      <c r="T1054" s="36">
        <v>42101</v>
      </c>
      <c r="U1054" s="61">
        <v>24.819299999999998</v>
      </c>
      <c r="V1054" s="34">
        <v>5</v>
      </c>
      <c r="W1054" s="34">
        <v>35.97</v>
      </c>
      <c r="X1054" s="34">
        <v>91555</v>
      </c>
      <c r="Y1054" s="34" t="s">
        <v>3216</v>
      </c>
      <c r="Z1054" s="34">
        <v>71.529870817461557</v>
      </c>
    </row>
    <row r="1055" spans="1:26" customFormat="1" x14ac:dyDescent="0.2">
      <c r="A1055" s="34">
        <v>1459</v>
      </c>
      <c r="B1055" s="34" t="s">
        <v>1991</v>
      </c>
      <c r="C1055" s="34" t="s">
        <v>13</v>
      </c>
      <c r="D1055" s="34">
        <v>0.05</v>
      </c>
      <c r="E1055" s="34">
        <v>85.99</v>
      </c>
      <c r="F1055" s="34">
        <v>0.99</v>
      </c>
      <c r="G1055" s="34" t="s">
        <v>14</v>
      </c>
      <c r="H1055" s="34" t="s">
        <v>15</v>
      </c>
      <c r="I1055" s="34" t="s">
        <v>16</v>
      </c>
      <c r="J1055" s="34" t="s">
        <v>111</v>
      </c>
      <c r="K1055" s="34" t="s">
        <v>26</v>
      </c>
      <c r="L1055" s="34" t="s">
        <v>1152</v>
      </c>
      <c r="M1055" s="34">
        <v>0.55000000000000004</v>
      </c>
      <c r="N1055" s="34" t="s">
        <v>8</v>
      </c>
      <c r="O1055" s="34" t="s">
        <v>9</v>
      </c>
      <c r="P1055" s="34" t="s">
        <v>247</v>
      </c>
      <c r="Q1055" s="34" t="s">
        <v>1992</v>
      </c>
      <c r="R1055" s="34">
        <v>29687</v>
      </c>
      <c r="S1055" s="36">
        <v>42099</v>
      </c>
      <c r="T1055" s="36">
        <v>42101</v>
      </c>
      <c r="U1055" s="61">
        <v>36.216000000000001</v>
      </c>
      <c r="V1055" s="34">
        <v>4</v>
      </c>
      <c r="W1055" s="34">
        <v>291.64</v>
      </c>
      <c r="X1055" s="34">
        <v>86734</v>
      </c>
      <c r="Y1055" s="34" t="s">
        <v>3215</v>
      </c>
      <c r="Z1055" s="34">
        <v>363.52604271876379</v>
      </c>
    </row>
    <row r="1056" spans="1:26" customFormat="1" x14ac:dyDescent="0.2">
      <c r="A1056" s="34">
        <v>1891</v>
      </c>
      <c r="B1056" s="34" t="s">
        <v>1993</v>
      </c>
      <c r="C1056" s="34" t="s">
        <v>46</v>
      </c>
      <c r="D1056" s="34">
        <v>0.03</v>
      </c>
      <c r="E1056" s="34">
        <v>320.64</v>
      </c>
      <c r="F1056" s="34">
        <v>29.2</v>
      </c>
      <c r="G1056" s="34" t="s">
        <v>2</v>
      </c>
      <c r="H1056" s="34" t="s">
        <v>47</v>
      </c>
      <c r="I1056" s="34" t="s">
        <v>4</v>
      </c>
      <c r="J1056" s="34" t="s">
        <v>5</v>
      </c>
      <c r="K1056" s="34" t="s">
        <v>6</v>
      </c>
      <c r="L1056" s="34" t="s">
        <v>1994</v>
      </c>
      <c r="M1056" s="34">
        <v>0.66</v>
      </c>
      <c r="N1056" s="34" t="s">
        <v>8</v>
      </c>
      <c r="O1056" s="34" t="s">
        <v>87</v>
      </c>
      <c r="P1056" s="34" t="s">
        <v>293</v>
      </c>
      <c r="Q1056" s="34" t="s">
        <v>1995</v>
      </c>
      <c r="R1056" s="34">
        <v>45801</v>
      </c>
      <c r="S1056" s="36">
        <v>42099</v>
      </c>
      <c r="T1056" s="36">
        <v>42101</v>
      </c>
      <c r="U1056" s="61">
        <v>429.75435599999997</v>
      </c>
      <c r="V1056" s="34">
        <v>7</v>
      </c>
      <c r="W1056" s="34">
        <v>2233.46</v>
      </c>
      <c r="X1056" s="34">
        <v>90630</v>
      </c>
      <c r="Y1056" s="34" t="s">
        <v>3218</v>
      </c>
      <c r="Z1056" s="34">
        <v>2845.3969425048331</v>
      </c>
    </row>
    <row r="1057" spans="1:26" customFormat="1" x14ac:dyDescent="0.2">
      <c r="A1057" s="34">
        <v>2960</v>
      </c>
      <c r="B1057" s="34" t="s">
        <v>1996</v>
      </c>
      <c r="C1057" s="34" t="s">
        <v>46</v>
      </c>
      <c r="D1057" s="34">
        <v>0.1</v>
      </c>
      <c r="E1057" s="34">
        <v>36.549999999999997</v>
      </c>
      <c r="F1057" s="34">
        <v>13.89</v>
      </c>
      <c r="G1057" s="34" t="s">
        <v>14</v>
      </c>
      <c r="H1057" s="34" t="s">
        <v>70</v>
      </c>
      <c r="I1057" s="34" t="s">
        <v>24</v>
      </c>
      <c r="J1057" s="34" t="s">
        <v>25</v>
      </c>
      <c r="K1057" s="34" t="s">
        <v>26</v>
      </c>
      <c r="L1057" s="34" t="s">
        <v>1329</v>
      </c>
      <c r="M1057" s="34">
        <v>0.41</v>
      </c>
      <c r="N1057" s="34" t="s">
        <v>8</v>
      </c>
      <c r="O1057" s="34" t="s">
        <v>9</v>
      </c>
      <c r="P1057" s="34" t="s">
        <v>20</v>
      </c>
      <c r="Q1057" s="34" t="s">
        <v>1997</v>
      </c>
      <c r="R1057" s="34">
        <v>72956</v>
      </c>
      <c r="S1057" s="36">
        <v>42099</v>
      </c>
      <c r="T1057" s="36">
        <v>42101</v>
      </c>
      <c r="U1057" s="61">
        <v>-89.572000000000003</v>
      </c>
      <c r="V1057" s="34">
        <v>11</v>
      </c>
      <c r="W1057" s="34">
        <v>379.72</v>
      </c>
      <c r="X1057" s="34">
        <v>90646</v>
      </c>
      <c r="Y1057" s="34" t="s">
        <v>3215</v>
      </c>
      <c r="Z1057" s="34">
        <v>519.40497249957355</v>
      </c>
    </row>
    <row r="1058" spans="1:26" customFormat="1" x14ac:dyDescent="0.2">
      <c r="A1058" s="34">
        <v>925</v>
      </c>
      <c r="B1058" s="34" t="s">
        <v>1998</v>
      </c>
      <c r="C1058" s="34" t="s">
        <v>1</v>
      </c>
      <c r="D1058" s="34">
        <v>0.03</v>
      </c>
      <c r="E1058" s="34">
        <v>2.1800000000000002</v>
      </c>
      <c r="F1058" s="34">
        <v>1.38</v>
      </c>
      <c r="G1058" s="34" t="s">
        <v>14</v>
      </c>
      <c r="H1058" s="34" t="s">
        <v>3</v>
      </c>
      <c r="I1058" s="34" t="s">
        <v>24</v>
      </c>
      <c r="J1058" s="34" t="s">
        <v>152</v>
      </c>
      <c r="K1058" s="34" t="s">
        <v>26</v>
      </c>
      <c r="L1058" s="34" t="s">
        <v>1999</v>
      </c>
      <c r="M1058" s="34">
        <v>0.44</v>
      </c>
      <c r="N1058" s="34" t="s">
        <v>8</v>
      </c>
      <c r="O1058" s="34" t="s">
        <v>87</v>
      </c>
      <c r="P1058" s="34" t="s">
        <v>307</v>
      </c>
      <c r="Q1058" s="34" t="s">
        <v>346</v>
      </c>
      <c r="R1058" s="34">
        <v>4330</v>
      </c>
      <c r="S1058" s="36">
        <v>42100</v>
      </c>
      <c r="T1058" s="36">
        <v>42100</v>
      </c>
      <c r="U1058" s="61">
        <v>-7.04</v>
      </c>
      <c r="V1058" s="34">
        <v>7</v>
      </c>
      <c r="W1058" s="34">
        <v>15.73</v>
      </c>
      <c r="X1058" s="34">
        <v>87134</v>
      </c>
      <c r="Y1058" s="34" t="s">
        <v>3218</v>
      </c>
      <c r="Z1058" s="34">
        <v>301.60406530180637</v>
      </c>
    </row>
    <row r="1059" spans="1:26" customFormat="1" x14ac:dyDescent="0.2">
      <c r="A1059" s="34">
        <v>929</v>
      </c>
      <c r="B1059" s="34" t="s">
        <v>2000</v>
      </c>
      <c r="C1059" s="34" t="s">
        <v>1</v>
      </c>
      <c r="D1059" s="34">
        <v>0.01</v>
      </c>
      <c r="E1059" s="34">
        <v>170.98</v>
      </c>
      <c r="F1059" s="34">
        <v>35.89</v>
      </c>
      <c r="G1059" s="34" t="s">
        <v>2</v>
      </c>
      <c r="H1059" s="34" t="s">
        <v>3</v>
      </c>
      <c r="I1059" s="34" t="s">
        <v>4</v>
      </c>
      <c r="J1059" s="34" t="s">
        <v>93</v>
      </c>
      <c r="K1059" s="34" t="s">
        <v>6</v>
      </c>
      <c r="L1059" s="34" t="s">
        <v>1445</v>
      </c>
      <c r="M1059" s="34">
        <v>0.66</v>
      </c>
      <c r="N1059" s="34" t="s">
        <v>8</v>
      </c>
      <c r="O1059" s="34" t="s">
        <v>87</v>
      </c>
      <c r="P1059" s="34" t="s">
        <v>373</v>
      </c>
      <c r="Q1059" s="34" t="s">
        <v>2001</v>
      </c>
      <c r="R1059" s="34">
        <v>8857</v>
      </c>
      <c r="S1059" s="36">
        <v>42100</v>
      </c>
      <c r="T1059" s="36">
        <v>42102</v>
      </c>
      <c r="U1059" s="61">
        <v>538.52</v>
      </c>
      <c r="V1059" s="34">
        <v>10</v>
      </c>
      <c r="W1059" s="34">
        <v>1719.07</v>
      </c>
      <c r="X1059" s="34">
        <v>87134</v>
      </c>
      <c r="Y1059" s="34" t="s">
        <v>3218</v>
      </c>
      <c r="Z1059" s="34">
        <v>2735.4949939448402</v>
      </c>
    </row>
    <row r="1060" spans="1:26" customFormat="1" x14ac:dyDescent="0.2">
      <c r="A1060" s="34">
        <v>1113</v>
      </c>
      <c r="B1060" s="34" t="s">
        <v>2002</v>
      </c>
      <c r="C1060" s="34" t="s">
        <v>1</v>
      </c>
      <c r="D1060" s="34">
        <v>0.01</v>
      </c>
      <c r="E1060" s="34">
        <v>2.89</v>
      </c>
      <c r="F1060" s="34">
        <v>0.5</v>
      </c>
      <c r="G1060" s="34" t="s">
        <v>14</v>
      </c>
      <c r="H1060" s="34" t="s">
        <v>70</v>
      </c>
      <c r="I1060" s="34" t="s">
        <v>24</v>
      </c>
      <c r="J1060" s="34" t="s">
        <v>128</v>
      </c>
      <c r="K1060" s="34" t="s">
        <v>49</v>
      </c>
      <c r="L1060" s="34" t="s">
        <v>705</v>
      </c>
      <c r="M1060" s="34">
        <v>0.38</v>
      </c>
      <c r="N1060" s="34" t="s">
        <v>8</v>
      </c>
      <c r="O1060" s="34" t="s">
        <v>35</v>
      </c>
      <c r="P1060" s="34" t="s">
        <v>36</v>
      </c>
      <c r="Q1060" s="34" t="s">
        <v>2003</v>
      </c>
      <c r="R1060" s="34">
        <v>80004</v>
      </c>
      <c r="S1060" s="36">
        <v>42100</v>
      </c>
      <c r="T1060" s="36">
        <v>42101</v>
      </c>
      <c r="U1060" s="61">
        <v>29.725200000000001</v>
      </c>
      <c r="V1060" s="34">
        <v>14</v>
      </c>
      <c r="W1060" s="34">
        <v>43.08</v>
      </c>
      <c r="X1060" s="34">
        <v>90833</v>
      </c>
      <c r="Y1060" s="34" t="s">
        <v>3217</v>
      </c>
      <c r="Z1060" s="34">
        <v>289.53684921381404</v>
      </c>
    </row>
    <row r="1061" spans="1:26" customFormat="1" x14ac:dyDescent="0.2">
      <c r="A1061" s="34">
        <v>1113</v>
      </c>
      <c r="B1061" s="34" t="s">
        <v>2002</v>
      </c>
      <c r="C1061" s="34" t="s">
        <v>1</v>
      </c>
      <c r="D1061" s="34">
        <v>0</v>
      </c>
      <c r="E1061" s="34">
        <v>55.99</v>
      </c>
      <c r="F1061" s="34">
        <v>5</v>
      </c>
      <c r="G1061" s="34" t="s">
        <v>14</v>
      </c>
      <c r="H1061" s="34" t="s">
        <v>70</v>
      </c>
      <c r="I1061" s="34" t="s">
        <v>16</v>
      </c>
      <c r="J1061" s="34" t="s">
        <v>111</v>
      </c>
      <c r="K1061" s="34" t="s">
        <v>18</v>
      </c>
      <c r="L1061" s="34" t="s">
        <v>1907</v>
      </c>
      <c r="M1061" s="34">
        <v>0.8</v>
      </c>
      <c r="N1061" s="34" t="s">
        <v>8</v>
      </c>
      <c r="O1061" s="34" t="s">
        <v>35</v>
      </c>
      <c r="P1061" s="34" t="s">
        <v>36</v>
      </c>
      <c r="Q1061" s="34" t="s">
        <v>2003</v>
      </c>
      <c r="R1061" s="34">
        <v>80004</v>
      </c>
      <c r="S1061" s="36">
        <v>42100</v>
      </c>
      <c r="T1061" s="36">
        <v>42102</v>
      </c>
      <c r="U1061" s="61">
        <v>-187.11</v>
      </c>
      <c r="V1061" s="34">
        <v>5</v>
      </c>
      <c r="W1061" s="34">
        <v>258.93</v>
      </c>
      <c r="X1061" s="34">
        <v>90833</v>
      </c>
      <c r="Y1061" s="34" t="s">
        <v>3217</v>
      </c>
      <c r="Z1061" s="34">
        <v>713.94631609668579</v>
      </c>
    </row>
    <row r="1062" spans="1:26" customFormat="1" x14ac:dyDescent="0.2">
      <c r="A1062" s="34">
        <v>2481</v>
      </c>
      <c r="B1062" s="34" t="s">
        <v>2004</v>
      </c>
      <c r="C1062" s="34" t="s">
        <v>1</v>
      </c>
      <c r="D1062" s="34">
        <v>7.0000000000000007E-2</v>
      </c>
      <c r="E1062" s="34">
        <v>5.18</v>
      </c>
      <c r="F1062" s="34">
        <v>5.74</v>
      </c>
      <c r="G1062" s="34" t="s">
        <v>63</v>
      </c>
      <c r="H1062" s="34" t="s">
        <v>70</v>
      </c>
      <c r="I1062" s="34" t="s">
        <v>24</v>
      </c>
      <c r="J1062" s="34" t="s">
        <v>48</v>
      </c>
      <c r="K1062" s="34" t="s">
        <v>49</v>
      </c>
      <c r="L1062" s="34" t="s">
        <v>826</v>
      </c>
      <c r="M1062" s="34">
        <v>0.36</v>
      </c>
      <c r="N1062" s="34" t="s">
        <v>8</v>
      </c>
      <c r="O1062" s="34" t="s">
        <v>9</v>
      </c>
      <c r="P1062" s="34" t="s">
        <v>144</v>
      </c>
      <c r="Q1062" s="34" t="s">
        <v>2005</v>
      </c>
      <c r="R1062" s="34">
        <v>70506</v>
      </c>
      <c r="S1062" s="36">
        <v>42100</v>
      </c>
      <c r="T1062" s="36">
        <v>42102</v>
      </c>
      <c r="U1062" s="61">
        <v>-188.03399999999999</v>
      </c>
      <c r="V1062" s="34">
        <v>14</v>
      </c>
      <c r="W1062" s="34">
        <v>79.61</v>
      </c>
      <c r="X1062" s="34">
        <v>91000</v>
      </c>
      <c r="Y1062" s="34" t="s">
        <v>3215</v>
      </c>
      <c r="Z1062" s="34">
        <v>80.061069928776377</v>
      </c>
    </row>
    <row r="1063" spans="1:26" customFormat="1" x14ac:dyDescent="0.2">
      <c r="A1063" s="34">
        <v>1618</v>
      </c>
      <c r="B1063" s="34" t="s">
        <v>2006</v>
      </c>
      <c r="C1063" s="34" t="s">
        <v>13</v>
      </c>
      <c r="D1063" s="34">
        <v>0.09</v>
      </c>
      <c r="E1063" s="34">
        <v>12.88</v>
      </c>
      <c r="F1063" s="34">
        <v>4.59</v>
      </c>
      <c r="G1063" s="34" t="s">
        <v>14</v>
      </c>
      <c r="H1063" s="34" t="s">
        <v>15</v>
      </c>
      <c r="I1063" s="34" t="s">
        <v>24</v>
      </c>
      <c r="J1063" s="34" t="s">
        <v>544</v>
      </c>
      <c r="K1063" s="34" t="s">
        <v>26</v>
      </c>
      <c r="L1063" s="34" t="s">
        <v>2007</v>
      </c>
      <c r="M1063" s="34">
        <v>0.82</v>
      </c>
      <c r="N1063" s="34" t="s">
        <v>8</v>
      </c>
      <c r="O1063" s="34" t="s">
        <v>28</v>
      </c>
      <c r="P1063" s="34" t="s">
        <v>29</v>
      </c>
      <c r="Q1063" s="34" t="s">
        <v>1798</v>
      </c>
      <c r="R1063" s="34">
        <v>46322</v>
      </c>
      <c r="S1063" s="36">
        <v>42100</v>
      </c>
      <c r="T1063" s="36">
        <v>42100</v>
      </c>
      <c r="U1063" s="61">
        <v>-175.13</v>
      </c>
      <c r="V1063" s="34">
        <v>13</v>
      </c>
      <c r="W1063" s="34">
        <v>158.13</v>
      </c>
      <c r="X1063" s="34">
        <v>90248</v>
      </c>
      <c r="Y1063" s="34" t="s">
        <v>3216</v>
      </c>
      <c r="Z1063" s="34">
        <v>215.52356367120061</v>
      </c>
    </row>
    <row r="1064" spans="1:26" customFormat="1" x14ac:dyDescent="0.2">
      <c r="A1064" s="34">
        <v>1620</v>
      </c>
      <c r="B1064" s="34" t="s">
        <v>2008</v>
      </c>
      <c r="C1064" s="34" t="s">
        <v>13</v>
      </c>
      <c r="D1064" s="34">
        <v>0.02</v>
      </c>
      <c r="E1064" s="34">
        <v>45.99</v>
      </c>
      <c r="F1064" s="34">
        <v>4.99</v>
      </c>
      <c r="G1064" s="34" t="s">
        <v>63</v>
      </c>
      <c r="H1064" s="34" t="s">
        <v>15</v>
      </c>
      <c r="I1064" s="34" t="s">
        <v>16</v>
      </c>
      <c r="J1064" s="34" t="s">
        <v>111</v>
      </c>
      <c r="K1064" s="34" t="s">
        <v>49</v>
      </c>
      <c r="L1064" s="34" t="s">
        <v>2009</v>
      </c>
      <c r="M1064" s="34">
        <v>0.56999999999999995</v>
      </c>
      <c r="N1064" s="34" t="s">
        <v>8</v>
      </c>
      <c r="O1064" s="34" t="s">
        <v>87</v>
      </c>
      <c r="P1064" s="34" t="s">
        <v>296</v>
      </c>
      <c r="Q1064" s="34" t="s">
        <v>2010</v>
      </c>
      <c r="R1064" s="34">
        <v>17602</v>
      </c>
      <c r="S1064" s="36">
        <v>42100</v>
      </c>
      <c r="T1064" s="36">
        <v>42101</v>
      </c>
      <c r="U1064" s="61">
        <v>3.96</v>
      </c>
      <c r="V1064" s="34">
        <v>4</v>
      </c>
      <c r="W1064" s="34">
        <v>163.01</v>
      </c>
      <c r="X1064" s="34">
        <v>90248</v>
      </c>
      <c r="Y1064" s="34" t="s">
        <v>3218</v>
      </c>
      <c r="Z1064" s="34">
        <v>269.95838410144148</v>
      </c>
    </row>
    <row r="1065" spans="1:26" customFormat="1" x14ac:dyDescent="0.2">
      <c r="A1065" s="34">
        <v>3279</v>
      </c>
      <c r="B1065" s="34" t="s">
        <v>1612</v>
      </c>
      <c r="C1065" s="34" t="s">
        <v>13</v>
      </c>
      <c r="D1065" s="34">
        <v>0.06</v>
      </c>
      <c r="E1065" s="34">
        <v>89.83</v>
      </c>
      <c r="F1065" s="34">
        <v>35</v>
      </c>
      <c r="G1065" s="34" t="s">
        <v>14</v>
      </c>
      <c r="H1065" s="34" t="s">
        <v>47</v>
      </c>
      <c r="I1065" s="34" t="s">
        <v>24</v>
      </c>
      <c r="J1065" s="34" t="s">
        <v>54</v>
      </c>
      <c r="K1065" s="34" t="s">
        <v>40</v>
      </c>
      <c r="L1065" s="34" t="s">
        <v>2011</v>
      </c>
      <c r="M1065" s="34">
        <v>0.83</v>
      </c>
      <c r="N1065" s="34" t="s">
        <v>8</v>
      </c>
      <c r="O1065" s="34" t="s">
        <v>9</v>
      </c>
      <c r="P1065" s="34" t="s">
        <v>247</v>
      </c>
      <c r="Q1065" s="34" t="s">
        <v>1613</v>
      </c>
      <c r="R1065" s="34">
        <v>29203</v>
      </c>
      <c r="S1065" s="36">
        <v>42100</v>
      </c>
      <c r="T1065" s="36">
        <v>42102</v>
      </c>
      <c r="U1065" s="61">
        <v>31.11</v>
      </c>
      <c r="V1065" s="34">
        <v>4</v>
      </c>
      <c r="W1065" s="34">
        <v>366.26</v>
      </c>
      <c r="X1065" s="34">
        <v>90766</v>
      </c>
      <c r="Y1065" s="34" t="s">
        <v>3215</v>
      </c>
      <c r="Z1065" s="34">
        <v>1595.8408384118829</v>
      </c>
    </row>
    <row r="1066" spans="1:26" customFormat="1" x14ac:dyDescent="0.2">
      <c r="A1066" s="34">
        <v>3279</v>
      </c>
      <c r="B1066" s="34" t="s">
        <v>1612</v>
      </c>
      <c r="C1066" s="34" t="s">
        <v>13</v>
      </c>
      <c r="D1066" s="34">
        <v>0.1</v>
      </c>
      <c r="E1066" s="34">
        <v>13.43</v>
      </c>
      <c r="F1066" s="34">
        <v>5.5</v>
      </c>
      <c r="G1066" s="34" t="s">
        <v>14</v>
      </c>
      <c r="H1066" s="34" t="s">
        <v>47</v>
      </c>
      <c r="I1066" s="34" t="s">
        <v>24</v>
      </c>
      <c r="J1066" s="34" t="s">
        <v>54</v>
      </c>
      <c r="K1066" s="34" t="s">
        <v>49</v>
      </c>
      <c r="L1066" s="34" t="s">
        <v>535</v>
      </c>
      <c r="M1066" s="34">
        <v>0.56999999999999995</v>
      </c>
      <c r="N1066" s="34" t="s">
        <v>8</v>
      </c>
      <c r="O1066" s="34" t="s">
        <v>9</v>
      </c>
      <c r="P1066" s="34" t="s">
        <v>247</v>
      </c>
      <c r="Q1066" s="34" t="s">
        <v>1613</v>
      </c>
      <c r="R1066" s="34">
        <v>29203</v>
      </c>
      <c r="S1066" s="36">
        <v>42100</v>
      </c>
      <c r="T1066" s="36">
        <v>42102</v>
      </c>
      <c r="U1066" s="61">
        <v>358.29539999999997</v>
      </c>
      <c r="V1066" s="34">
        <v>12</v>
      </c>
      <c r="W1066" s="34">
        <v>157.99</v>
      </c>
      <c r="X1066" s="34">
        <v>90766</v>
      </c>
      <c r="Y1066" s="34" t="s">
        <v>3215</v>
      </c>
      <c r="Z1066" s="34">
        <v>633.61044737000202</v>
      </c>
    </row>
    <row r="1067" spans="1:26" customFormat="1" x14ac:dyDescent="0.2">
      <c r="A1067" s="34">
        <v>3279</v>
      </c>
      <c r="B1067" s="34" t="s">
        <v>1612</v>
      </c>
      <c r="C1067" s="34" t="s">
        <v>13</v>
      </c>
      <c r="D1067" s="34">
        <v>0.01</v>
      </c>
      <c r="E1067" s="34">
        <v>125.99</v>
      </c>
      <c r="F1067" s="34">
        <v>7.69</v>
      </c>
      <c r="G1067" s="34" t="s">
        <v>14</v>
      </c>
      <c r="H1067" s="34" t="s">
        <v>47</v>
      </c>
      <c r="I1067" s="34" t="s">
        <v>16</v>
      </c>
      <c r="J1067" s="34" t="s">
        <v>111</v>
      </c>
      <c r="K1067" s="34" t="s">
        <v>49</v>
      </c>
      <c r="L1067" s="34" t="s">
        <v>1025</v>
      </c>
      <c r="M1067" s="34">
        <v>0.57999999999999996</v>
      </c>
      <c r="N1067" s="34" t="s">
        <v>8</v>
      </c>
      <c r="O1067" s="34" t="s">
        <v>9</v>
      </c>
      <c r="P1067" s="34" t="s">
        <v>247</v>
      </c>
      <c r="Q1067" s="34" t="s">
        <v>1613</v>
      </c>
      <c r="R1067" s="34">
        <v>29203</v>
      </c>
      <c r="S1067" s="36">
        <v>42100</v>
      </c>
      <c r="T1067" s="36">
        <v>42100</v>
      </c>
      <c r="U1067" s="61">
        <v>8.3219999999999992</v>
      </c>
      <c r="V1067" s="34">
        <v>11</v>
      </c>
      <c r="W1067" s="34">
        <v>1212.8800000000001</v>
      </c>
      <c r="X1067" s="34">
        <v>90766</v>
      </c>
      <c r="Y1067" s="34" t="s">
        <v>3215</v>
      </c>
      <c r="Z1067" s="34">
        <v>756.21643509697628</v>
      </c>
    </row>
    <row r="1068" spans="1:26" customFormat="1" x14ac:dyDescent="0.2">
      <c r="A1068" s="34">
        <v>2240</v>
      </c>
      <c r="B1068" s="34" t="s">
        <v>2012</v>
      </c>
      <c r="C1068" s="34" t="s">
        <v>23</v>
      </c>
      <c r="D1068" s="34">
        <v>0.01</v>
      </c>
      <c r="E1068" s="34">
        <v>13.43</v>
      </c>
      <c r="F1068" s="34">
        <v>5.5</v>
      </c>
      <c r="G1068" s="34" t="s">
        <v>63</v>
      </c>
      <c r="H1068" s="34" t="s">
        <v>70</v>
      </c>
      <c r="I1068" s="34" t="s">
        <v>24</v>
      </c>
      <c r="J1068" s="34" t="s">
        <v>54</v>
      </c>
      <c r="K1068" s="34" t="s">
        <v>49</v>
      </c>
      <c r="L1068" s="34" t="s">
        <v>535</v>
      </c>
      <c r="M1068" s="34">
        <v>0.56999999999999995</v>
      </c>
      <c r="N1068" s="34" t="s">
        <v>8</v>
      </c>
      <c r="O1068" s="34" t="s">
        <v>9</v>
      </c>
      <c r="P1068" s="34" t="s">
        <v>99</v>
      </c>
      <c r="Q1068" s="34" t="s">
        <v>2013</v>
      </c>
      <c r="R1068" s="34">
        <v>33801</v>
      </c>
      <c r="S1068" s="36">
        <v>42100</v>
      </c>
      <c r="T1068" s="36">
        <v>42107</v>
      </c>
      <c r="U1068" s="61">
        <v>-313.02179999999998</v>
      </c>
      <c r="V1068" s="34">
        <v>7</v>
      </c>
      <c r="W1068" s="34">
        <v>99.75</v>
      </c>
      <c r="X1068" s="34">
        <v>89102</v>
      </c>
      <c r="Y1068" s="34" t="s">
        <v>3215</v>
      </c>
      <c r="Z1068" s="34">
        <v>-24.758348791768157</v>
      </c>
    </row>
    <row r="1069" spans="1:26" customFormat="1" x14ac:dyDescent="0.2">
      <c r="A1069" s="34">
        <v>2334</v>
      </c>
      <c r="B1069" s="34" t="s">
        <v>2014</v>
      </c>
      <c r="C1069" s="34" t="s">
        <v>23</v>
      </c>
      <c r="D1069" s="34">
        <v>0.06</v>
      </c>
      <c r="E1069" s="34">
        <v>60.65</v>
      </c>
      <c r="F1069" s="34">
        <v>12.23</v>
      </c>
      <c r="G1069" s="34" t="s">
        <v>14</v>
      </c>
      <c r="H1069" s="34" t="s">
        <v>15</v>
      </c>
      <c r="I1069" s="34" t="s">
        <v>4</v>
      </c>
      <c r="J1069" s="34" t="s">
        <v>102</v>
      </c>
      <c r="K1069" s="34" t="s">
        <v>120</v>
      </c>
      <c r="L1069" s="34" t="s">
        <v>1157</v>
      </c>
      <c r="M1069" s="34">
        <v>0.64</v>
      </c>
      <c r="N1069" s="34" t="s">
        <v>8</v>
      </c>
      <c r="O1069" s="34" t="s">
        <v>28</v>
      </c>
      <c r="P1069" s="34" t="s">
        <v>333</v>
      </c>
      <c r="Q1069" s="34" t="s">
        <v>2015</v>
      </c>
      <c r="R1069" s="34">
        <v>53220</v>
      </c>
      <c r="S1069" s="36">
        <v>42100</v>
      </c>
      <c r="T1069" s="36">
        <v>42102</v>
      </c>
      <c r="U1069" s="61">
        <v>427.00650000000002</v>
      </c>
      <c r="V1069" s="34">
        <v>10</v>
      </c>
      <c r="W1069" s="34">
        <v>618.85</v>
      </c>
      <c r="X1069" s="34">
        <v>89608</v>
      </c>
      <c r="Y1069" s="34" t="s">
        <v>3216</v>
      </c>
      <c r="Z1069" s="34">
        <v>1145.4320801733793</v>
      </c>
    </row>
    <row r="1070" spans="1:26" customFormat="1" x14ac:dyDescent="0.2">
      <c r="A1070" s="34">
        <v>2874</v>
      </c>
      <c r="B1070" s="34" t="s">
        <v>2016</v>
      </c>
      <c r="C1070" s="34" t="s">
        <v>23</v>
      </c>
      <c r="D1070" s="34">
        <v>0.05</v>
      </c>
      <c r="E1070" s="34">
        <v>4.84</v>
      </c>
      <c r="F1070" s="34">
        <v>0.71</v>
      </c>
      <c r="G1070" s="34" t="s">
        <v>14</v>
      </c>
      <c r="H1070" s="34" t="s">
        <v>47</v>
      </c>
      <c r="I1070" s="34" t="s">
        <v>24</v>
      </c>
      <c r="J1070" s="34" t="s">
        <v>25</v>
      </c>
      <c r="K1070" s="34" t="s">
        <v>26</v>
      </c>
      <c r="L1070" s="34" t="s">
        <v>27</v>
      </c>
      <c r="M1070" s="34">
        <v>0.52</v>
      </c>
      <c r="N1070" s="34" t="s">
        <v>8</v>
      </c>
      <c r="O1070" s="34" t="s">
        <v>28</v>
      </c>
      <c r="P1070" s="34" t="s">
        <v>109</v>
      </c>
      <c r="Q1070" s="34" t="s">
        <v>2017</v>
      </c>
      <c r="R1070" s="34">
        <v>68128</v>
      </c>
      <c r="S1070" s="36">
        <v>42100</v>
      </c>
      <c r="T1070" s="36">
        <v>42109</v>
      </c>
      <c r="U1070" s="61">
        <v>13.4481</v>
      </c>
      <c r="V1070" s="34">
        <v>4</v>
      </c>
      <c r="W1070" s="34">
        <v>19.489999999999998</v>
      </c>
      <c r="X1070" s="34">
        <v>89873</v>
      </c>
      <c r="Y1070" s="34" t="s">
        <v>3216</v>
      </c>
      <c r="Z1070" s="34">
        <v>194.9110383855394</v>
      </c>
    </row>
    <row r="1071" spans="1:26" customFormat="1" x14ac:dyDescent="0.2">
      <c r="A1071" s="34">
        <v>102</v>
      </c>
      <c r="B1071" s="34" t="s">
        <v>2018</v>
      </c>
      <c r="C1071" s="34" t="s">
        <v>92</v>
      </c>
      <c r="D1071" s="34">
        <v>0.04</v>
      </c>
      <c r="E1071" s="34">
        <v>300.98</v>
      </c>
      <c r="F1071" s="34">
        <v>54.92</v>
      </c>
      <c r="G1071" s="34" t="s">
        <v>2</v>
      </c>
      <c r="H1071" s="34" t="s">
        <v>15</v>
      </c>
      <c r="I1071" s="34" t="s">
        <v>4</v>
      </c>
      <c r="J1071" s="34" t="s">
        <v>93</v>
      </c>
      <c r="K1071" s="34" t="s">
        <v>6</v>
      </c>
      <c r="L1071" s="34" t="s">
        <v>1946</v>
      </c>
      <c r="M1071" s="34">
        <v>0.55000000000000004</v>
      </c>
      <c r="N1071" s="34" t="s">
        <v>8</v>
      </c>
      <c r="O1071" s="34" t="s">
        <v>87</v>
      </c>
      <c r="P1071" s="34" t="s">
        <v>379</v>
      </c>
      <c r="Q1071" s="34" t="s">
        <v>764</v>
      </c>
      <c r="R1071" s="34">
        <v>2129</v>
      </c>
      <c r="S1071" s="36">
        <v>42100</v>
      </c>
      <c r="T1071" s="36">
        <v>42101</v>
      </c>
      <c r="U1071" s="61">
        <v>2023.75</v>
      </c>
      <c r="V1071" s="34">
        <v>31</v>
      </c>
      <c r="W1071" s="34">
        <v>9459.94</v>
      </c>
      <c r="X1071" s="34">
        <v>42599</v>
      </c>
      <c r="Y1071" s="34" t="s">
        <v>3218</v>
      </c>
      <c r="Z1071" s="34">
        <v>4781.2956413681077</v>
      </c>
    </row>
    <row r="1072" spans="1:26" customFormat="1" x14ac:dyDescent="0.2">
      <c r="A1072" s="34">
        <v>107</v>
      </c>
      <c r="B1072" s="34" t="s">
        <v>2019</v>
      </c>
      <c r="C1072" s="34" t="s">
        <v>92</v>
      </c>
      <c r="D1072" s="34">
        <v>0.04</v>
      </c>
      <c r="E1072" s="34">
        <v>300.98</v>
      </c>
      <c r="F1072" s="34">
        <v>54.92</v>
      </c>
      <c r="G1072" s="34" t="s">
        <v>2</v>
      </c>
      <c r="H1072" s="34" t="s">
        <v>15</v>
      </c>
      <c r="I1072" s="34" t="s">
        <v>4</v>
      </c>
      <c r="J1072" s="34" t="s">
        <v>93</v>
      </c>
      <c r="K1072" s="34" t="s">
        <v>6</v>
      </c>
      <c r="L1072" s="34" t="s">
        <v>1946</v>
      </c>
      <c r="M1072" s="34">
        <v>0.55000000000000004</v>
      </c>
      <c r="N1072" s="34" t="s">
        <v>8</v>
      </c>
      <c r="O1072" s="34" t="s">
        <v>87</v>
      </c>
      <c r="P1072" s="34" t="s">
        <v>1332</v>
      </c>
      <c r="Q1072" s="34" t="s">
        <v>2020</v>
      </c>
      <c r="R1072" s="34">
        <v>3820</v>
      </c>
      <c r="S1072" s="36">
        <v>42100</v>
      </c>
      <c r="T1072" s="36">
        <v>42101</v>
      </c>
      <c r="U1072" s="61">
        <v>1684.4763</v>
      </c>
      <c r="V1072" s="34">
        <v>8</v>
      </c>
      <c r="W1072" s="34">
        <v>2441.27</v>
      </c>
      <c r="X1072" s="34">
        <v>88204</v>
      </c>
      <c r="Y1072" s="34" t="s">
        <v>3218</v>
      </c>
      <c r="Z1072" s="34">
        <v>4433.8706456402706</v>
      </c>
    </row>
    <row r="1073" spans="1:26" customFormat="1" x14ac:dyDescent="0.2">
      <c r="A1073" s="34">
        <v>786</v>
      </c>
      <c r="B1073" s="34" t="s">
        <v>2021</v>
      </c>
      <c r="C1073" s="34" t="s">
        <v>92</v>
      </c>
      <c r="D1073" s="34">
        <v>0</v>
      </c>
      <c r="E1073" s="34">
        <v>8.34</v>
      </c>
      <c r="F1073" s="34">
        <v>4.82</v>
      </c>
      <c r="G1073" s="34" t="s">
        <v>14</v>
      </c>
      <c r="H1073" s="34" t="s">
        <v>47</v>
      </c>
      <c r="I1073" s="34" t="s">
        <v>24</v>
      </c>
      <c r="J1073" s="34" t="s">
        <v>64</v>
      </c>
      <c r="K1073" s="34" t="s">
        <v>49</v>
      </c>
      <c r="L1073" s="34" t="s">
        <v>937</v>
      </c>
      <c r="M1073" s="34">
        <v>0.4</v>
      </c>
      <c r="N1073" s="34" t="s">
        <v>8</v>
      </c>
      <c r="O1073" s="34" t="s">
        <v>35</v>
      </c>
      <c r="P1073" s="34" t="s">
        <v>66</v>
      </c>
      <c r="Q1073" s="34" t="s">
        <v>2022</v>
      </c>
      <c r="R1073" s="34">
        <v>92691</v>
      </c>
      <c r="S1073" s="36">
        <v>42100</v>
      </c>
      <c r="T1073" s="36">
        <v>42101</v>
      </c>
      <c r="U1073" s="61">
        <v>-5.05</v>
      </c>
      <c r="V1073" s="34">
        <v>9</v>
      </c>
      <c r="W1073" s="34">
        <v>76.23</v>
      </c>
      <c r="X1073" s="34">
        <v>91513</v>
      </c>
      <c r="Y1073" s="34" t="s">
        <v>3217</v>
      </c>
      <c r="Z1073" s="34">
        <v>166.82700688720755</v>
      </c>
    </row>
    <row r="1074" spans="1:26" customFormat="1" x14ac:dyDescent="0.2">
      <c r="A1074" s="34">
        <v>1730</v>
      </c>
      <c r="B1074" s="34" t="s">
        <v>2023</v>
      </c>
      <c r="C1074" s="34" t="s">
        <v>13</v>
      </c>
      <c r="D1074" s="34">
        <v>0.1</v>
      </c>
      <c r="E1074" s="34">
        <v>65.989999999999995</v>
      </c>
      <c r="F1074" s="34">
        <v>3.99</v>
      </c>
      <c r="G1074" s="34" t="s">
        <v>63</v>
      </c>
      <c r="H1074" s="34" t="s">
        <v>3</v>
      </c>
      <c r="I1074" s="34" t="s">
        <v>16</v>
      </c>
      <c r="J1074" s="34" t="s">
        <v>111</v>
      </c>
      <c r="K1074" s="34" t="s">
        <v>49</v>
      </c>
      <c r="L1074" s="34" t="s">
        <v>1610</v>
      </c>
      <c r="M1074" s="34">
        <v>0.59</v>
      </c>
      <c r="N1074" s="34" t="s">
        <v>8</v>
      </c>
      <c r="O1074" s="34" t="s">
        <v>35</v>
      </c>
      <c r="P1074" s="34" t="s">
        <v>466</v>
      </c>
      <c r="Q1074" s="34" t="s">
        <v>1474</v>
      </c>
      <c r="R1074" s="34">
        <v>83843</v>
      </c>
      <c r="S1074" s="36">
        <v>42101</v>
      </c>
      <c r="T1074" s="36">
        <v>42103</v>
      </c>
      <c r="U1074" s="61">
        <v>-88.624799999999993</v>
      </c>
      <c r="V1074" s="34">
        <v>5</v>
      </c>
      <c r="W1074" s="34">
        <v>272.86</v>
      </c>
      <c r="X1074" s="34">
        <v>90653</v>
      </c>
      <c r="Y1074" s="34" t="s">
        <v>3217</v>
      </c>
      <c r="Z1074" s="34">
        <v>193.82904345101511</v>
      </c>
    </row>
    <row r="1075" spans="1:26" customFormat="1" x14ac:dyDescent="0.2">
      <c r="A1075" s="34">
        <v>1957</v>
      </c>
      <c r="B1075" s="34" t="s">
        <v>2024</v>
      </c>
      <c r="C1075" s="34" t="s">
        <v>13</v>
      </c>
      <c r="D1075" s="34">
        <v>0.09</v>
      </c>
      <c r="E1075" s="34">
        <v>77.510000000000005</v>
      </c>
      <c r="F1075" s="34">
        <v>4</v>
      </c>
      <c r="G1075" s="34" t="s">
        <v>14</v>
      </c>
      <c r="H1075" s="34" t="s">
        <v>15</v>
      </c>
      <c r="I1075" s="34" t="s">
        <v>16</v>
      </c>
      <c r="J1075" s="34" t="s">
        <v>17</v>
      </c>
      <c r="K1075" s="34" t="s">
        <v>49</v>
      </c>
      <c r="L1075" s="34" t="s">
        <v>2025</v>
      </c>
      <c r="M1075" s="34">
        <v>0.76</v>
      </c>
      <c r="N1075" s="34" t="s">
        <v>8</v>
      </c>
      <c r="O1075" s="34" t="s">
        <v>28</v>
      </c>
      <c r="P1075" s="34" t="s">
        <v>56</v>
      </c>
      <c r="Q1075" s="34" t="s">
        <v>1000</v>
      </c>
      <c r="R1075" s="34">
        <v>63130</v>
      </c>
      <c r="S1075" s="36">
        <v>42101</v>
      </c>
      <c r="T1075" s="36">
        <v>42103</v>
      </c>
      <c r="U1075" s="61">
        <v>-387.1044</v>
      </c>
      <c r="V1075" s="34">
        <v>1</v>
      </c>
      <c r="W1075" s="34">
        <v>77.47</v>
      </c>
      <c r="X1075" s="34">
        <v>89818</v>
      </c>
      <c r="Y1075" s="34" t="s">
        <v>3216</v>
      </c>
      <c r="Z1075" s="34">
        <v>134.77521909399482</v>
      </c>
    </row>
    <row r="1076" spans="1:26" customFormat="1" x14ac:dyDescent="0.2">
      <c r="A1076" s="34">
        <v>268</v>
      </c>
      <c r="B1076" s="34" t="s">
        <v>2026</v>
      </c>
      <c r="C1076" s="34" t="s">
        <v>23</v>
      </c>
      <c r="D1076" s="34">
        <v>0.02</v>
      </c>
      <c r="E1076" s="34">
        <v>5.58</v>
      </c>
      <c r="F1076" s="34">
        <v>5.3</v>
      </c>
      <c r="G1076" s="34" t="s">
        <v>14</v>
      </c>
      <c r="H1076" s="34" t="s">
        <v>47</v>
      </c>
      <c r="I1076" s="34" t="s">
        <v>24</v>
      </c>
      <c r="J1076" s="34" t="s">
        <v>321</v>
      </c>
      <c r="K1076" s="34" t="s">
        <v>49</v>
      </c>
      <c r="L1076" s="34" t="s">
        <v>322</v>
      </c>
      <c r="M1076" s="34">
        <v>0.35</v>
      </c>
      <c r="N1076" s="34" t="s">
        <v>8</v>
      </c>
      <c r="O1076" s="34" t="s">
        <v>35</v>
      </c>
      <c r="P1076" s="34" t="s">
        <v>564</v>
      </c>
      <c r="Q1076" s="34" t="s">
        <v>2027</v>
      </c>
      <c r="R1076" s="34">
        <v>86001</v>
      </c>
      <c r="S1076" s="36">
        <v>42101</v>
      </c>
      <c r="T1076" s="36">
        <v>42106</v>
      </c>
      <c r="U1076" s="61">
        <v>-22.48</v>
      </c>
      <c r="V1076" s="34">
        <v>3</v>
      </c>
      <c r="W1076" s="34">
        <v>18.670000000000002</v>
      </c>
      <c r="X1076" s="34">
        <v>88941</v>
      </c>
      <c r="Y1076" s="34" t="s">
        <v>3217</v>
      </c>
      <c r="Z1076" s="34">
        <v>165.82679401145845</v>
      </c>
    </row>
    <row r="1077" spans="1:26" customFormat="1" x14ac:dyDescent="0.2">
      <c r="A1077" s="34">
        <v>268</v>
      </c>
      <c r="B1077" s="34" t="s">
        <v>2026</v>
      </c>
      <c r="C1077" s="34" t="s">
        <v>23</v>
      </c>
      <c r="D1077" s="34">
        <v>0.03</v>
      </c>
      <c r="E1077" s="34">
        <v>40.89</v>
      </c>
      <c r="F1077" s="34">
        <v>18.98</v>
      </c>
      <c r="G1077" s="34" t="s">
        <v>14</v>
      </c>
      <c r="H1077" s="34" t="s">
        <v>47</v>
      </c>
      <c r="I1077" s="34" t="s">
        <v>4</v>
      </c>
      <c r="J1077" s="34" t="s">
        <v>102</v>
      </c>
      <c r="K1077" s="34" t="s">
        <v>49</v>
      </c>
      <c r="L1077" s="34" t="s">
        <v>2028</v>
      </c>
      <c r="M1077" s="34">
        <v>0.56999999999999995</v>
      </c>
      <c r="N1077" s="34" t="s">
        <v>8</v>
      </c>
      <c r="O1077" s="34" t="s">
        <v>35</v>
      </c>
      <c r="P1077" s="34" t="s">
        <v>564</v>
      </c>
      <c r="Q1077" s="34" t="s">
        <v>2027</v>
      </c>
      <c r="R1077" s="34">
        <v>86001</v>
      </c>
      <c r="S1077" s="36">
        <v>42101</v>
      </c>
      <c r="T1077" s="36">
        <v>42108</v>
      </c>
      <c r="U1077" s="61">
        <v>78.98</v>
      </c>
      <c r="V1077" s="34">
        <v>5</v>
      </c>
      <c r="W1077" s="34">
        <v>210.77</v>
      </c>
      <c r="X1077" s="34">
        <v>88941</v>
      </c>
      <c r="Y1077" s="34" t="s">
        <v>3217</v>
      </c>
      <c r="Z1077" s="34">
        <v>934.71517594778516</v>
      </c>
    </row>
    <row r="1078" spans="1:26" customFormat="1" x14ac:dyDescent="0.2">
      <c r="A1078" s="34">
        <v>272</v>
      </c>
      <c r="B1078" s="34" t="s">
        <v>2029</v>
      </c>
      <c r="C1078" s="34" t="s">
        <v>23</v>
      </c>
      <c r="D1078" s="34">
        <v>0.02</v>
      </c>
      <c r="E1078" s="34">
        <v>5.58</v>
      </c>
      <c r="F1078" s="34">
        <v>5.3</v>
      </c>
      <c r="G1078" s="34" t="s">
        <v>14</v>
      </c>
      <c r="H1078" s="34" t="s">
        <v>47</v>
      </c>
      <c r="I1078" s="34" t="s">
        <v>24</v>
      </c>
      <c r="J1078" s="34" t="s">
        <v>321</v>
      </c>
      <c r="K1078" s="34" t="s">
        <v>49</v>
      </c>
      <c r="L1078" s="34" t="s">
        <v>322</v>
      </c>
      <c r="M1078" s="34">
        <v>0.35</v>
      </c>
      <c r="N1078" s="34" t="s">
        <v>8</v>
      </c>
      <c r="O1078" s="34" t="s">
        <v>9</v>
      </c>
      <c r="P1078" s="34" t="s">
        <v>73</v>
      </c>
      <c r="Q1078" s="34" t="s">
        <v>649</v>
      </c>
      <c r="R1078" s="34">
        <v>28204</v>
      </c>
      <c r="S1078" s="36">
        <v>42101</v>
      </c>
      <c r="T1078" s="36">
        <v>42106</v>
      </c>
      <c r="U1078" s="61">
        <v>-29.898399999999999</v>
      </c>
      <c r="V1078" s="34">
        <v>11</v>
      </c>
      <c r="W1078" s="34">
        <v>68.459999999999994</v>
      </c>
      <c r="X1078" s="34">
        <v>5509</v>
      </c>
      <c r="Y1078" s="34" t="s">
        <v>3215</v>
      </c>
      <c r="Z1078" s="34">
        <v>158.23016159253712</v>
      </c>
    </row>
    <row r="1079" spans="1:26" customFormat="1" x14ac:dyDescent="0.2">
      <c r="A1079" s="34">
        <v>272</v>
      </c>
      <c r="B1079" s="34" t="s">
        <v>2029</v>
      </c>
      <c r="C1079" s="34" t="s">
        <v>23</v>
      </c>
      <c r="D1079" s="34">
        <v>0.03</v>
      </c>
      <c r="E1079" s="34">
        <v>40.89</v>
      </c>
      <c r="F1079" s="34">
        <v>18.98</v>
      </c>
      <c r="G1079" s="34" t="s">
        <v>14</v>
      </c>
      <c r="H1079" s="34" t="s">
        <v>47</v>
      </c>
      <c r="I1079" s="34" t="s">
        <v>4</v>
      </c>
      <c r="J1079" s="34" t="s">
        <v>102</v>
      </c>
      <c r="K1079" s="34" t="s">
        <v>49</v>
      </c>
      <c r="L1079" s="34" t="s">
        <v>2028</v>
      </c>
      <c r="M1079" s="34">
        <v>0.56999999999999995</v>
      </c>
      <c r="N1079" s="34" t="s">
        <v>8</v>
      </c>
      <c r="O1079" s="34" t="s">
        <v>9</v>
      </c>
      <c r="P1079" s="34" t="s">
        <v>73</v>
      </c>
      <c r="Q1079" s="34" t="s">
        <v>649</v>
      </c>
      <c r="R1079" s="34">
        <v>28204</v>
      </c>
      <c r="S1079" s="36">
        <v>42101</v>
      </c>
      <c r="T1079" s="36">
        <v>42108</v>
      </c>
      <c r="U1079" s="61">
        <v>52.916600000000003</v>
      </c>
      <c r="V1079" s="34">
        <v>21</v>
      </c>
      <c r="W1079" s="34">
        <v>885.23</v>
      </c>
      <c r="X1079" s="34">
        <v>5509</v>
      </c>
      <c r="Y1079" s="34" t="s">
        <v>3215</v>
      </c>
      <c r="Z1079" s="34">
        <v>908.02558393504466</v>
      </c>
    </row>
    <row r="1080" spans="1:26" customFormat="1" x14ac:dyDescent="0.2">
      <c r="A1080" s="34">
        <v>696</v>
      </c>
      <c r="B1080" s="34" t="s">
        <v>1859</v>
      </c>
      <c r="C1080" s="34" t="s">
        <v>23</v>
      </c>
      <c r="D1080" s="34">
        <v>0.1</v>
      </c>
      <c r="E1080" s="34">
        <v>40.479999999999997</v>
      </c>
      <c r="F1080" s="34">
        <v>19.989999999999998</v>
      </c>
      <c r="G1080" s="34" t="s">
        <v>14</v>
      </c>
      <c r="H1080" s="34" t="s">
        <v>70</v>
      </c>
      <c r="I1080" s="34" t="s">
        <v>16</v>
      </c>
      <c r="J1080" s="34" t="s">
        <v>17</v>
      </c>
      <c r="K1080" s="34" t="s">
        <v>49</v>
      </c>
      <c r="L1080" s="34" t="s">
        <v>2030</v>
      </c>
      <c r="M1080" s="34">
        <v>0.77</v>
      </c>
      <c r="N1080" s="34" t="s">
        <v>8</v>
      </c>
      <c r="O1080" s="34" t="s">
        <v>28</v>
      </c>
      <c r="P1080" s="34" t="s">
        <v>29</v>
      </c>
      <c r="Q1080" s="34" t="s">
        <v>1860</v>
      </c>
      <c r="R1080" s="34">
        <v>46307</v>
      </c>
      <c r="S1080" s="36">
        <v>42101</v>
      </c>
      <c r="T1080" s="36">
        <v>42103</v>
      </c>
      <c r="U1080" s="61">
        <v>-580.32000000000005</v>
      </c>
      <c r="V1080" s="34">
        <v>9</v>
      </c>
      <c r="W1080" s="34">
        <v>355.84</v>
      </c>
      <c r="X1080" s="34">
        <v>89848</v>
      </c>
      <c r="Y1080" s="34" t="s">
        <v>3216</v>
      </c>
      <c r="Z1080" s="34">
        <v>375.74508596915098</v>
      </c>
    </row>
    <row r="1081" spans="1:26" customFormat="1" x14ac:dyDescent="0.2">
      <c r="A1081" s="34">
        <v>698</v>
      </c>
      <c r="B1081" s="34" t="s">
        <v>1019</v>
      </c>
      <c r="C1081" s="34" t="s">
        <v>23</v>
      </c>
      <c r="D1081" s="34">
        <v>0.1</v>
      </c>
      <c r="E1081" s="34">
        <v>40.479999999999997</v>
      </c>
      <c r="F1081" s="34">
        <v>19.989999999999998</v>
      </c>
      <c r="G1081" s="34" t="s">
        <v>14</v>
      </c>
      <c r="H1081" s="34" t="s">
        <v>70</v>
      </c>
      <c r="I1081" s="34" t="s">
        <v>16</v>
      </c>
      <c r="J1081" s="34" t="s">
        <v>17</v>
      </c>
      <c r="K1081" s="34" t="s">
        <v>49</v>
      </c>
      <c r="L1081" s="34" t="s">
        <v>2030</v>
      </c>
      <c r="M1081" s="34">
        <v>0.77</v>
      </c>
      <c r="N1081" s="34" t="s">
        <v>8</v>
      </c>
      <c r="O1081" s="34" t="s">
        <v>35</v>
      </c>
      <c r="P1081" s="34" t="s">
        <v>42</v>
      </c>
      <c r="Q1081" s="34" t="s">
        <v>118</v>
      </c>
      <c r="R1081" s="34">
        <v>98105</v>
      </c>
      <c r="S1081" s="36">
        <v>42101</v>
      </c>
      <c r="T1081" s="36">
        <v>42103</v>
      </c>
      <c r="U1081" s="61">
        <v>-580.32000000000005</v>
      </c>
      <c r="V1081" s="34">
        <v>36</v>
      </c>
      <c r="W1081" s="34">
        <v>1423.35</v>
      </c>
      <c r="X1081" s="34">
        <v>8994</v>
      </c>
      <c r="Y1081" s="34" t="s">
        <v>3217</v>
      </c>
      <c r="Z1081" s="34">
        <v>375.74508596915098</v>
      </c>
    </row>
    <row r="1082" spans="1:26" customFormat="1" x14ac:dyDescent="0.2">
      <c r="A1082" s="34">
        <v>683</v>
      </c>
      <c r="B1082" s="34" t="s">
        <v>2031</v>
      </c>
      <c r="C1082" s="34" t="s">
        <v>92</v>
      </c>
      <c r="D1082" s="34">
        <v>0.06</v>
      </c>
      <c r="E1082" s="34">
        <v>17.670000000000002</v>
      </c>
      <c r="F1082" s="34">
        <v>8.99</v>
      </c>
      <c r="G1082" s="34" t="s">
        <v>63</v>
      </c>
      <c r="H1082" s="34" t="s">
        <v>3</v>
      </c>
      <c r="I1082" s="34" t="s">
        <v>4</v>
      </c>
      <c r="J1082" s="34" t="s">
        <v>102</v>
      </c>
      <c r="K1082" s="34" t="s">
        <v>18</v>
      </c>
      <c r="L1082" s="34" t="s">
        <v>2032</v>
      </c>
      <c r="M1082" s="34">
        <v>0.47</v>
      </c>
      <c r="N1082" s="34" t="s">
        <v>8</v>
      </c>
      <c r="O1082" s="34" t="s">
        <v>28</v>
      </c>
      <c r="P1082" s="34" t="s">
        <v>109</v>
      </c>
      <c r="Q1082" s="34" t="s">
        <v>1565</v>
      </c>
      <c r="R1082" s="34">
        <v>68046</v>
      </c>
      <c r="S1082" s="36">
        <v>42101</v>
      </c>
      <c r="T1082" s="36">
        <v>42102</v>
      </c>
      <c r="U1082" s="61">
        <v>38.06</v>
      </c>
      <c r="V1082" s="34">
        <v>4</v>
      </c>
      <c r="W1082" s="34">
        <v>69.959999999999994</v>
      </c>
      <c r="X1082" s="34">
        <v>87765</v>
      </c>
      <c r="Y1082" s="34" t="s">
        <v>3216</v>
      </c>
      <c r="Z1082" s="34">
        <v>252.30229017511732</v>
      </c>
    </row>
    <row r="1083" spans="1:26" customFormat="1" x14ac:dyDescent="0.2">
      <c r="A1083" s="34">
        <v>1410</v>
      </c>
      <c r="B1083" s="34" t="s">
        <v>2033</v>
      </c>
      <c r="C1083" s="34" t="s">
        <v>92</v>
      </c>
      <c r="D1083" s="34">
        <v>0</v>
      </c>
      <c r="E1083" s="34">
        <v>65.989999999999995</v>
      </c>
      <c r="F1083" s="34">
        <v>5.26</v>
      </c>
      <c r="G1083" s="34" t="s">
        <v>14</v>
      </c>
      <c r="H1083" s="34" t="s">
        <v>70</v>
      </c>
      <c r="I1083" s="34" t="s">
        <v>16</v>
      </c>
      <c r="J1083" s="34" t="s">
        <v>111</v>
      </c>
      <c r="K1083" s="34" t="s">
        <v>49</v>
      </c>
      <c r="L1083" s="34" t="s">
        <v>2034</v>
      </c>
      <c r="M1083" s="34">
        <v>0.59</v>
      </c>
      <c r="N1083" s="34" t="s">
        <v>8</v>
      </c>
      <c r="O1083" s="34" t="s">
        <v>35</v>
      </c>
      <c r="P1083" s="34" t="s">
        <v>66</v>
      </c>
      <c r="Q1083" s="34" t="s">
        <v>2035</v>
      </c>
      <c r="R1083" s="34">
        <v>92553</v>
      </c>
      <c r="S1083" s="36">
        <v>42101</v>
      </c>
      <c r="T1083" s="36">
        <v>42102</v>
      </c>
      <c r="U1083" s="61">
        <v>369.99869999999999</v>
      </c>
      <c r="V1083" s="34">
        <v>9</v>
      </c>
      <c r="W1083" s="34">
        <v>536.23</v>
      </c>
      <c r="X1083" s="34">
        <v>87086</v>
      </c>
      <c r="Y1083" s="34" t="s">
        <v>3217</v>
      </c>
      <c r="Z1083" s="34">
        <v>871.1612250966316</v>
      </c>
    </row>
    <row r="1084" spans="1:26" customFormat="1" x14ac:dyDescent="0.2">
      <c r="A1084" s="34">
        <v>1413</v>
      </c>
      <c r="B1084" s="34" t="s">
        <v>914</v>
      </c>
      <c r="C1084" s="34" t="s">
        <v>92</v>
      </c>
      <c r="D1084" s="34">
        <v>0</v>
      </c>
      <c r="E1084" s="34">
        <v>65.989999999999995</v>
      </c>
      <c r="F1084" s="34">
        <v>5.26</v>
      </c>
      <c r="G1084" s="34" t="s">
        <v>14</v>
      </c>
      <c r="H1084" s="34" t="s">
        <v>70</v>
      </c>
      <c r="I1084" s="34" t="s">
        <v>16</v>
      </c>
      <c r="J1084" s="34" t="s">
        <v>111</v>
      </c>
      <c r="K1084" s="34" t="s">
        <v>49</v>
      </c>
      <c r="L1084" s="34" t="s">
        <v>2034</v>
      </c>
      <c r="M1084" s="34">
        <v>0.59</v>
      </c>
      <c r="N1084" s="34" t="s">
        <v>8</v>
      </c>
      <c r="O1084" s="34" t="s">
        <v>87</v>
      </c>
      <c r="P1084" s="34" t="s">
        <v>379</v>
      </c>
      <c r="Q1084" s="34" t="s">
        <v>764</v>
      </c>
      <c r="R1084" s="34">
        <v>2113</v>
      </c>
      <c r="S1084" s="36">
        <v>42101</v>
      </c>
      <c r="T1084" s="36">
        <v>42102</v>
      </c>
      <c r="U1084" s="61">
        <v>542.25</v>
      </c>
      <c r="V1084" s="34">
        <v>36</v>
      </c>
      <c r="W1084" s="34">
        <v>2144.92</v>
      </c>
      <c r="X1084" s="34">
        <v>10277</v>
      </c>
      <c r="Y1084" s="34" t="s">
        <v>3218</v>
      </c>
      <c r="Z1084" s="34">
        <v>1047.5509870104329</v>
      </c>
    </row>
    <row r="1085" spans="1:26" customFormat="1" x14ac:dyDescent="0.2">
      <c r="A1085" s="34">
        <v>2196</v>
      </c>
      <c r="B1085" s="34" t="s">
        <v>2036</v>
      </c>
      <c r="C1085" s="34" t="s">
        <v>92</v>
      </c>
      <c r="D1085" s="34">
        <v>0.03</v>
      </c>
      <c r="E1085" s="34">
        <v>27.48</v>
      </c>
      <c r="F1085" s="34">
        <v>4</v>
      </c>
      <c r="G1085" s="34" t="s">
        <v>14</v>
      </c>
      <c r="H1085" s="34" t="s">
        <v>3</v>
      </c>
      <c r="I1085" s="34" t="s">
        <v>16</v>
      </c>
      <c r="J1085" s="34" t="s">
        <v>17</v>
      </c>
      <c r="K1085" s="34" t="s">
        <v>49</v>
      </c>
      <c r="L1085" s="34" t="s">
        <v>2037</v>
      </c>
      <c r="M1085" s="34">
        <v>0.75</v>
      </c>
      <c r="N1085" s="34" t="s">
        <v>8</v>
      </c>
      <c r="O1085" s="34" t="s">
        <v>87</v>
      </c>
      <c r="P1085" s="34" t="s">
        <v>88</v>
      </c>
      <c r="Q1085" s="34" t="s">
        <v>2038</v>
      </c>
      <c r="R1085" s="34">
        <v>14701</v>
      </c>
      <c r="S1085" s="36">
        <v>42101</v>
      </c>
      <c r="T1085" s="36">
        <v>42102</v>
      </c>
      <c r="U1085" s="61">
        <v>-88.840800000000002</v>
      </c>
      <c r="V1085" s="34">
        <v>11</v>
      </c>
      <c r="W1085" s="34">
        <v>294.97000000000003</v>
      </c>
      <c r="X1085" s="34">
        <v>89175</v>
      </c>
      <c r="Y1085" s="34" t="s">
        <v>3218</v>
      </c>
      <c r="Z1085" s="34">
        <v>349.9412624582954</v>
      </c>
    </row>
    <row r="1086" spans="1:26" customFormat="1" x14ac:dyDescent="0.2">
      <c r="A1086" s="34">
        <v>2196</v>
      </c>
      <c r="B1086" s="34" t="s">
        <v>2036</v>
      </c>
      <c r="C1086" s="34" t="s">
        <v>92</v>
      </c>
      <c r="D1086" s="34">
        <v>0.1</v>
      </c>
      <c r="E1086" s="34">
        <v>179.99</v>
      </c>
      <c r="F1086" s="34">
        <v>19.989999999999998</v>
      </c>
      <c r="G1086" s="34" t="s">
        <v>14</v>
      </c>
      <c r="H1086" s="34" t="s">
        <v>3</v>
      </c>
      <c r="I1086" s="34" t="s">
        <v>16</v>
      </c>
      <c r="J1086" s="34" t="s">
        <v>17</v>
      </c>
      <c r="K1086" s="34" t="s">
        <v>49</v>
      </c>
      <c r="L1086" s="34" t="s">
        <v>691</v>
      </c>
      <c r="M1086" s="34">
        <v>0.48</v>
      </c>
      <c r="N1086" s="34" t="s">
        <v>8</v>
      </c>
      <c r="O1086" s="34" t="s">
        <v>87</v>
      </c>
      <c r="P1086" s="34" t="s">
        <v>88</v>
      </c>
      <c r="Q1086" s="34" t="s">
        <v>2038</v>
      </c>
      <c r="R1086" s="34">
        <v>14701</v>
      </c>
      <c r="S1086" s="36">
        <v>42101</v>
      </c>
      <c r="T1086" s="36">
        <v>42102</v>
      </c>
      <c r="U1086" s="61">
        <v>1208.9903999999999</v>
      </c>
      <c r="V1086" s="34">
        <v>14</v>
      </c>
      <c r="W1086" s="34">
        <v>2458.0500000000002</v>
      </c>
      <c r="X1086" s="34">
        <v>89175</v>
      </c>
      <c r="Y1086" s="34" t="s">
        <v>3218</v>
      </c>
      <c r="Z1086" s="34">
        <v>2328.0691661267233</v>
      </c>
    </row>
    <row r="1087" spans="1:26" customFormat="1" x14ac:dyDescent="0.2">
      <c r="A1087" s="34">
        <v>2196</v>
      </c>
      <c r="B1087" s="34" t="s">
        <v>2036</v>
      </c>
      <c r="C1087" s="34" t="s">
        <v>92</v>
      </c>
      <c r="D1087" s="34">
        <v>0.1</v>
      </c>
      <c r="E1087" s="34">
        <v>140.85</v>
      </c>
      <c r="F1087" s="34">
        <v>19.989999999999998</v>
      </c>
      <c r="G1087" s="34" t="s">
        <v>14</v>
      </c>
      <c r="H1087" s="34" t="s">
        <v>3</v>
      </c>
      <c r="I1087" s="34" t="s">
        <v>24</v>
      </c>
      <c r="J1087" s="34" t="s">
        <v>54</v>
      </c>
      <c r="K1087" s="34" t="s">
        <v>49</v>
      </c>
      <c r="L1087" s="34" t="s">
        <v>2039</v>
      </c>
      <c r="M1087" s="34">
        <v>0.73</v>
      </c>
      <c r="N1087" s="34" t="s">
        <v>8</v>
      </c>
      <c r="O1087" s="34" t="s">
        <v>87</v>
      </c>
      <c r="P1087" s="34" t="s">
        <v>88</v>
      </c>
      <c r="Q1087" s="34" t="s">
        <v>2038</v>
      </c>
      <c r="R1087" s="34">
        <v>14701</v>
      </c>
      <c r="S1087" s="36">
        <v>42101</v>
      </c>
      <c r="T1087" s="36">
        <v>42103</v>
      </c>
      <c r="U1087" s="61">
        <v>9.9911999999999992</v>
      </c>
      <c r="V1087" s="34">
        <v>19</v>
      </c>
      <c r="W1087" s="34">
        <v>2465.75</v>
      </c>
      <c r="X1087" s="34">
        <v>89175</v>
      </c>
      <c r="Y1087" s="34" t="s">
        <v>3218</v>
      </c>
      <c r="Z1087" s="34">
        <v>1185.4266173160543</v>
      </c>
    </row>
    <row r="1088" spans="1:26" customFormat="1" x14ac:dyDescent="0.2">
      <c r="A1088" s="34">
        <v>2073</v>
      </c>
      <c r="B1088" s="34" t="s">
        <v>2040</v>
      </c>
      <c r="C1088" s="34" t="s">
        <v>46</v>
      </c>
      <c r="D1088" s="34">
        <v>0.05</v>
      </c>
      <c r="E1088" s="34">
        <v>291.73</v>
      </c>
      <c r="F1088" s="34">
        <v>48.8</v>
      </c>
      <c r="G1088" s="34" t="s">
        <v>2</v>
      </c>
      <c r="H1088" s="34" t="s">
        <v>15</v>
      </c>
      <c r="I1088" s="34" t="s">
        <v>4</v>
      </c>
      <c r="J1088" s="34" t="s">
        <v>85</v>
      </c>
      <c r="K1088" s="34" t="s">
        <v>33</v>
      </c>
      <c r="L1088" s="34" t="s">
        <v>86</v>
      </c>
      <c r="M1088" s="34">
        <v>0.56000000000000005</v>
      </c>
      <c r="N1088" s="34" t="s">
        <v>8</v>
      </c>
      <c r="O1088" s="34" t="s">
        <v>28</v>
      </c>
      <c r="P1088" s="34" t="s">
        <v>265</v>
      </c>
      <c r="Q1088" s="34" t="s">
        <v>2041</v>
      </c>
      <c r="R1088" s="34">
        <v>48135</v>
      </c>
      <c r="S1088" s="36">
        <v>42101</v>
      </c>
      <c r="T1088" s="36">
        <v>42103</v>
      </c>
      <c r="U1088" s="61">
        <v>550.38080000000002</v>
      </c>
      <c r="V1088" s="34">
        <v>6</v>
      </c>
      <c r="W1088" s="34">
        <v>1818.41</v>
      </c>
      <c r="X1088" s="34">
        <v>88557</v>
      </c>
      <c r="Y1088" s="34" t="s">
        <v>3216</v>
      </c>
      <c r="Z1088" s="34">
        <v>3264.3625587526803</v>
      </c>
    </row>
    <row r="1089" spans="1:26" customFormat="1" x14ac:dyDescent="0.2">
      <c r="A1089" s="34">
        <v>2539</v>
      </c>
      <c r="B1089" s="34" t="s">
        <v>2042</v>
      </c>
      <c r="C1089" s="34" t="s">
        <v>46</v>
      </c>
      <c r="D1089" s="34">
        <v>0.08</v>
      </c>
      <c r="E1089" s="34">
        <v>12.53</v>
      </c>
      <c r="F1089" s="34">
        <v>0.5</v>
      </c>
      <c r="G1089" s="34" t="s">
        <v>14</v>
      </c>
      <c r="H1089" s="34" t="s">
        <v>47</v>
      </c>
      <c r="I1089" s="34" t="s">
        <v>24</v>
      </c>
      <c r="J1089" s="34" t="s">
        <v>128</v>
      </c>
      <c r="K1089" s="34" t="s">
        <v>49</v>
      </c>
      <c r="L1089" s="34" t="s">
        <v>2043</v>
      </c>
      <c r="M1089" s="34">
        <v>0.38</v>
      </c>
      <c r="N1089" s="34" t="s">
        <v>8</v>
      </c>
      <c r="O1089" s="34" t="s">
        <v>9</v>
      </c>
      <c r="P1089" s="34" t="s">
        <v>99</v>
      </c>
      <c r="Q1089" s="34" t="s">
        <v>2044</v>
      </c>
      <c r="R1089" s="34">
        <v>32789</v>
      </c>
      <c r="S1089" s="36">
        <v>42101</v>
      </c>
      <c r="T1089" s="36">
        <v>42102</v>
      </c>
      <c r="U1089" s="61">
        <v>215.71799999999999</v>
      </c>
      <c r="V1089" s="34">
        <v>5</v>
      </c>
      <c r="W1089" s="34">
        <v>61.1</v>
      </c>
      <c r="X1089" s="34">
        <v>91017</v>
      </c>
      <c r="Y1089" s="34" t="s">
        <v>3215</v>
      </c>
      <c r="Z1089" s="34">
        <v>405.40045604553995</v>
      </c>
    </row>
    <row r="1090" spans="1:26" customFormat="1" x14ac:dyDescent="0.2">
      <c r="A1090" s="34">
        <v>2540</v>
      </c>
      <c r="B1090" s="34" t="s">
        <v>2045</v>
      </c>
      <c r="C1090" s="34" t="s">
        <v>46</v>
      </c>
      <c r="D1090" s="34">
        <v>0.02</v>
      </c>
      <c r="E1090" s="34">
        <v>178.47</v>
      </c>
      <c r="F1090" s="34">
        <v>19.989999999999998</v>
      </c>
      <c r="G1090" s="34" t="s">
        <v>14</v>
      </c>
      <c r="H1090" s="34" t="s">
        <v>47</v>
      </c>
      <c r="I1090" s="34" t="s">
        <v>24</v>
      </c>
      <c r="J1090" s="34" t="s">
        <v>54</v>
      </c>
      <c r="K1090" s="34" t="s">
        <v>49</v>
      </c>
      <c r="L1090" s="34" t="s">
        <v>987</v>
      </c>
      <c r="M1090" s="34">
        <v>0.55000000000000004</v>
      </c>
      <c r="N1090" s="34" t="s">
        <v>8</v>
      </c>
      <c r="O1090" s="34" t="s">
        <v>9</v>
      </c>
      <c r="P1090" s="34" t="s">
        <v>99</v>
      </c>
      <c r="Q1090" s="34" t="s">
        <v>2046</v>
      </c>
      <c r="R1090" s="34">
        <v>32708</v>
      </c>
      <c r="S1090" s="36">
        <v>42101</v>
      </c>
      <c r="T1090" s="36">
        <v>42102</v>
      </c>
      <c r="U1090" s="61">
        <v>106.98480000000001</v>
      </c>
      <c r="V1090" s="34">
        <v>1</v>
      </c>
      <c r="W1090" s="34">
        <v>193.81</v>
      </c>
      <c r="X1090" s="34">
        <v>91017</v>
      </c>
      <c r="Y1090" s="34" t="s">
        <v>3215</v>
      </c>
      <c r="Z1090" s="34">
        <v>1533.6164482470253</v>
      </c>
    </row>
    <row r="1091" spans="1:26" customFormat="1" x14ac:dyDescent="0.2">
      <c r="A1091" s="34">
        <v>15</v>
      </c>
      <c r="B1091" s="34" t="s">
        <v>2047</v>
      </c>
      <c r="C1091" s="34" t="s">
        <v>1</v>
      </c>
      <c r="D1091" s="34">
        <v>0</v>
      </c>
      <c r="E1091" s="34">
        <v>4.42</v>
      </c>
      <c r="F1091" s="34">
        <v>4.99</v>
      </c>
      <c r="G1091" s="34" t="s">
        <v>14</v>
      </c>
      <c r="H1091" s="34" t="s">
        <v>3</v>
      </c>
      <c r="I1091" s="34" t="s">
        <v>24</v>
      </c>
      <c r="J1091" s="34" t="s">
        <v>321</v>
      </c>
      <c r="K1091" s="34" t="s">
        <v>49</v>
      </c>
      <c r="L1091" s="34" t="s">
        <v>2048</v>
      </c>
      <c r="M1091" s="34">
        <v>0.38</v>
      </c>
      <c r="N1091" s="34" t="s">
        <v>8</v>
      </c>
      <c r="O1091" s="34" t="s">
        <v>87</v>
      </c>
      <c r="P1091" s="34" t="s">
        <v>88</v>
      </c>
      <c r="Q1091" s="34" t="s">
        <v>2049</v>
      </c>
      <c r="R1091" s="34">
        <v>11787</v>
      </c>
      <c r="S1091" s="36">
        <v>42102</v>
      </c>
      <c r="T1091" s="36">
        <v>42103</v>
      </c>
      <c r="U1091" s="61">
        <v>-59.82</v>
      </c>
      <c r="V1091" s="34">
        <v>7</v>
      </c>
      <c r="W1091" s="34">
        <v>33.47</v>
      </c>
      <c r="X1091" s="34">
        <v>86837</v>
      </c>
      <c r="Y1091" s="34" t="s">
        <v>3218</v>
      </c>
      <c r="Z1091" s="34">
        <v>324.3064721368134</v>
      </c>
    </row>
    <row r="1092" spans="1:26" customFormat="1" x14ac:dyDescent="0.2">
      <c r="A1092" s="34">
        <v>1935</v>
      </c>
      <c r="B1092" s="34" t="s">
        <v>2050</v>
      </c>
      <c r="C1092" s="34" t="s">
        <v>1</v>
      </c>
      <c r="D1092" s="34">
        <v>0.01</v>
      </c>
      <c r="E1092" s="34">
        <v>42.98</v>
      </c>
      <c r="F1092" s="34">
        <v>4.62</v>
      </c>
      <c r="G1092" s="34" t="s">
        <v>63</v>
      </c>
      <c r="H1092" s="34" t="s">
        <v>70</v>
      </c>
      <c r="I1092" s="34" t="s">
        <v>24</v>
      </c>
      <c r="J1092" s="34" t="s">
        <v>71</v>
      </c>
      <c r="K1092" s="34" t="s">
        <v>49</v>
      </c>
      <c r="L1092" s="34" t="s">
        <v>256</v>
      </c>
      <c r="M1092" s="34">
        <v>0.56000000000000005</v>
      </c>
      <c r="N1092" s="34" t="s">
        <v>8</v>
      </c>
      <c r="O1092" s="34" t="s">
        <v>28</v>
      </c>
      <c r="P1092" s="34" t="s">
        <v>163</v>
      </c>
      <c r="Q1092" s="34" t="s">
        <v>2051</v>
      </c>
      <c r="R1092" s="34">
        <v>75051</v>
      </c>
      <c r="S1092" s="36">
        <v>42102</v>
      </c>
      <c r="T1092" s="36">
        <v>42104</v>
      </c>
      <c r="U1092" s="61">
        <v>285.47370000000001</v>
      </c>
      <c r="V1092" s="34">
        <v>9</v>
      </c>
      <c r="W1092" s="34">
        <v>413.73</v>
      </c>
      <c r="X1092" s="34">
        <v>86686</v>
      </c>
      <c r="Y1092" s="34" t="s">
        <v>3216</v>
      </c>
      <c r="Z1092" s="34">
        <v>858.31021292407377</v>
      </c>
    </row>
    <row r="1093" spans="1:26" customFormat="1" x14ac:dyDescent="0.2">
      <c r="A1093" s="34">
        <v>2655</v>
      </c>
      <c r="B1093" s="34" t="s">
        <v>2052</v>
      </c>
      <c r="C1093" s="34" t="s">
        <v>1</v>
      </c>
      <c r="D1093" s="34">
        <v>7.0000000000000007E-2</v>
      </c>
      <c r="E1093" s="34">
        <v>2.94</v>
      </c>
      <c r="F1093" s="34">
        <v>0.81</v>
      </c>
      <c r="G1093" s="34" t="s">
        <v>14</v>
      </c>
      <c r="H1093" s="34" t="s">
        <v>70</v>
      </c>
      <c r="I1093" s="34" t="s">
        <v>24</v>
      </c>
      <c r="J1093" s="34" t="s">
        <v>25</v>
      </c>
      <c r="K1093" s="34" t="s">
        <v>26</v>
      </c>
      <c r="L1093" s="34" t="s">
        <v>2053</v>
      </c>
      <c r="M1093" s="34">
        <v>0.4</v>
      </c>
      <c r="N1093" s="34" t="s">
        <v>8</v>
      </c>
      <c r="O1093" s="34" t="s">
        <v>9</v>
      </c>
      <c r="P1093" s="34" t="s">
        <v>51</v>
      </c>
      <c r="Q1093" s="34" t="s">
        <v>337</v>
      </c>
      <c r="R1093" s="34">
        <v>30318</v>
      </c>
      <c r="S1093" s="36">
        <v>42102</v>
      </c>
      <c r="T1093" s="36">
        <v>42103</v>
      </c>
      <c r="U1093" s="61">
        <v>-93.927400000000006</v>
      </c>
      <c r="V1093" s="34">
        <v>10</v>
      </c>
      <c r="W1093" s="34">
        <v>29.88</v>
      </c>
      <c r="X1093" s="34">
        <v>86064</v>
      </c>
      <c r="Y1093" s="34" t="s">
        <v>3215</v>
      </c>
      <c r="Z1093" s="34">
        <v>148.61160475028876</v>
      </c>
    </row>
    <row r="1094" spans="1:26" customFormat="1" x14ac:dyDescent="0.2">
      <c r="A1094" s="34">
        <v>3098</v>
      </c>
      <c r="B1094" s="34" t="s">
        <v>1396</v>
      </c>
      <c r="C1094" s="34" t="s">
        <v>1</v>
      </c>
      <c r="D1094" s="34">
        <v>0.05</v>
      </c>
      <c r="E1094" s="34">
        <v>35.44</v>
      </c>
      <c r="F1094" s="34">
        <v>5.09</v>
      </c>
      <c r="G1094" s="34" t="s">
        <v>14</v>
      </c>
      <c r="H1094" s="34" t="s">
        <v>15</v>
      </c>
      <c r="I1094" s="34" t="s">
        <v>24</v>
      </c>
      <c r="J1094" s="34" t="s">
        <v>64</v>
      </c>
      <c r="K1094" s="34" t="s">
        <v>49</v>
      </c>
      <c r="L1094" s="34" t="s">
        <v>2054</v>
      </c>
      <c r="M1094" s="34">
        <v>0.38</v>
      </c>
      <c r="N1094" s="34" t="s">
        <v>8</v>
      </c>
      <c r="O1094" s="34" t="s">
        <v>87</v>
      </c>
      <c r="P1094" s="34" t="s">
        <v>88</v>
      </c>
      <c r="Q1094" s="34" t="s">
        <v>1397</v>
      </c>
      <c r="R1094" s="34">
        <v>11967</v>
      </c>
      <c r="S1094" s="36">
        <v>42102</v>
      </c>
      <c r="T1094" s="36">
        <v>42103</v>
      </c>
      <c r="U1094" s="61">
        <v>240.17519999999999</v>
      </c>
      <c r="V1094" s="34">
        <v>10</v>
      </c>
      <c r="W1094" s="34">
        <v>348.08</v>
      </c>
      <c r="X1094" s="34">
        <v>89314</v>
      </c>
      <c r="Y1094" s="34" t="s">
        <v>3218</v>
      </c>
      <c r="Z1094" s="34">
        <v>678.52322524240697</v>
      </c>
    </row>
    <row r="1095" spans="1:26" customFormat="1" x14ac:dyDescent="0.2">
      <c r="A1095" s="34">
        <v>1614</v>
      </c>
      <c r="B1095" s="34" t="s">
        <v>2055</v>
      </c>
      <c r="C1095" s="34" t="s">
        <v>23</v>
      </c>
      <c r="D1095" s="34">
        <v>0.06</v>
      </c>
      <c r="E1095" s="34">
        <v>40.97</v>
      </c>
      <c r="F1095" s="34">
        <v>1.99</v>
      </c>
      <c r="G1095" s="34" t="s">
        <v>14</v>
      </c>
      <c r="H1095" s="34" t="s">
        <v>15</v>
      </c>
      <c r="I1095" s="34" t="s">
        <v>16</v>
      </c>
      <c r="J1095" s="34" t="s">
        <v>17</v>
      </c>
      <c r="K1095" s="34" t="s">
        <v>18</v>
      </c>
      <c r="L1095" s="34" t="s">
        <v>2056</v>
      </c>
      <c r="M1095" s="34">
        <v>0.42</v>
      </c>
      <c r="N1095" s="34" t="s">
        <v>8</v>
      </c>
      <c r="O1095" s="34" t="s">
        <v>87</v>
      </c>
      <c r="P1095" s="34" t="s">
        <v>379</v>
      </c>
      <c r="Q1095" s="34" t="s">
        <v>2057</v>
      </c>
      <c r="R1095" s="34">
        <v>1748</v>
      </c>
      <c r="S1095" s="36">
        <v>42102</v>
      </c>
      <c r="T1095" s="36">
        <v>42106</v>
      </c>
      <c r="U1095" s="61">
        <v>341.19810000000001</v>
      </c>
      <c r="V1095" s="34">
        <v>12</v>
      </c>
      <c r="W1095" s="34">
        <v>494.49</v>
      </c>
      <c r="X1095" s="34">
        <v>87823</v>
      </c>
      <c r="Y1095" s="34" t="s">
        <v>3218</v>
      </c>
      <c r="Z1095" s="34">
        <v>530.01383184444478</v>
      </c>
    </row>
    <row r="1096" spans="1:26" customFormat="1" x14ac:dyDescent="0.2">
      <c r="A1096" s="34">
        <v>1018</v>
      </c>
      <c r="B1096" s="34" t="s">
        <v>2058</v>
      </c>
      <c r="C1096" s="34" t="s">
        <v>92</v>
      </c>
      <c r="D1096" s="34">
        <v>0.05</v>
      </c>
      <c r="E1096" s="34">
        <v>35.89</v>
      </c>
      <c r="F1096" s="34">
        <v>14.72</v>
      </c>
      <c r="G1096" s="34" t="s">
        <v>14</v>
      </c>
      <c r="H1096" s="34" t="s">
        <v>47</v>
      </c>
      <c r="I1096" s="34" t="s">
        <v>24</v>
      </c>
      <c r="J1096" s="34" t="s">
        <v>321</v>
      </c>
      <c r="K1096" s="34" t="s">
        <v>49</v>
      </c>
      <c r="L1096" s="34" t="s">
        <v>2059</v>
      </c>
      <c r="M1096" s="34">
        <v>0.4</v>
      </c>
      <c r="N1096" s="34" t="s">
        <v>8</v>
      </c>
      <c r="O1096" s="34" t="s">
        <v>9</v>
      </c>
      <c r="P1096" s="34" t="s">
        <v>73</v>
      </c>
      <c r="Q1096" s="34" t="s">
        <v>2060</v>
      </c>
      <c r="R1096" s="34">
        <v>27511</v>
      </c>
      <c r="S1096" s="36">
        <v>42102</v>
      </c>
      <c r="T1096" s="36">
        <v>42103</v>
      </c>
      <c r="U1096" s="61">
        <v>22.866</v>
      </c>
      <c r="V1096" s="34">
        <v>19</v>
      </c>
      <c r="W1096" s="34">
        <v>680.39</v>
      </c>
      <c r="X1096" s="34">
        <v>88391</v>
      </c>
      <c r="Y1096" s="34" t="s">
        <v>3215</v>
      </c>
      <c r="Z1096" s="34">
        <v>522.32026761494421</v>
      </c>
    </row>
    <row r="1097" spans="1:26" customFormat="1" x14ac:dyDescent="0.2">
      <c r="A1097" s="34">
        <v>1018</v>
      </c>
      <c r="B1097" s="34" t="s">
        <v>2058</v>
      </c>
      <c r="C1097" s="34" t="s">
        <v>92</v>
      </c>
      <c r="D1097" s="34">
        <v>0</v>
      </c>
      <c r="E1097" s="34">
        <v>11.48</v>
      </c>
      <c r="F1097" s="34">
        <v>5.43</v>
      </c>
      <c r="G1097" s="34" t="s">
        <v>14</v>
      </c>
      <c r="H1097" s="34" t="s">
        <v>47</v>
      </c>
      <c r="I1097" s="34" t="s">
        <v>24</v>
      </c>
      <c r="J1097" s="34" t="s">
        <v>64</v>
      </c>
      <c r="K1097" s="34" t="s">
        <v>49</v>
      </c>
      <c r="L1097" s="34" t="s">
        <v>2061</v>
      </c>
      <c r="M1097" s="34">
        <v>0.36</v>
      </c>
      <c r="N1097" s="34" t="s">
        <v>8</v>
      </c>
      <c r="O1097" s="34" t="s">
        <v>9</v>
      </c>
      <c r="P1097" s="34" t="s">
        <v>73</v>
      </c>
      <c r="Q1097" s="34" t="s">
        <v>2060</v>
      </c>
      <c r="R1097" s="34">
        <v>27511</v>
      </c>
      <c r="S1097" s="36">
        <v>42102</v>
      </c>
      <c r="T1097" s="36">
        <v>42102</v>
      </c>
      <c r="U1097" s="61">
        <v>115.72799999999999</v>
      </c>
      <c r="V1097" s="34">
        <v>6</v>
      </c>
      <c r="W1097" s="34">
        <v>75.52</v>
      </c>
      <c r="X1097" s="34">
        <v>88391</v>
      </c>
      <c r="Y1097" s="34" t="s">
        <v>3215</v>
      </c>
      <c r="Z1097" s="34">
        <v>283.95760289732203</v>
      </c>
    </row>
    <row r="1098" spans="1:26" customFormat="1" x14ac:dyDescent="0.2">
      <c r="A1098" s="34">
        <v>2561</v>
      </c>
      <c r="B1098" s="34" t="s">
        <v>1774</v>
      </c>
      <c r="C1098" s="34" t="s">
        <v>46</v>
      </c>
      <c r="D1098" s="34">
        <v>7.0000000000000007E-2</v>
      </c>
      <c r="E1098" s="34">
        <v>3.98</v>
      </c>
      <c r="F1098" s="34">
        <v>5.26</v>
      </c>
      <c r="G1098" s="34" t="s">
        <v>14</v>
      </c>
      <c r="H1098" s="34" t="s">
        <v>15</v>
      </c>
      <c r="I1098" s="34" t="s">
        <v>24</v>
      </c>
      <c r="J1098" s="34" t="s">
        <v>48</v>
      </c>
      <c r="K1098" s="34" t="s">
        <v>49</v>
      </c>
      <c r="L1098" s="34" t="s">
        <v>1831</v>
      </c>
      <c r="M1098" s="34">
        <v>0.38</v>
      </c>
      <c r="N1098" s="34" t="s">
        <v>8</v>
      </c>
      <c r="O1098" s="34" t="s">
        <v>87</v>
      </c>
      <c r="P1098" s="34" t="s">
        <v>88</v>
      </c>
      <c r="Q1098" s="34" t="s">
        <v>1775</v>
      </c>
      <c r="R1098" s="34">
        <v>10562</v>
      </c>
      <c r="S1098" s="36">
        <v>42102</v>
      </c>
      <c r="T1098" s="36">
        <v>42104</v>
      </c>
      <c r="U1098" s="61">
        <v>-59.963760000000001</v>
      </c>
      <c r="V1098" s="34">
        <v>7</v>
      </c>
      <c r="W1098" s="34">
        <v>29.77</v>
      </c>
      <c r="X1098" s="34">
        <v>86466</v>
      </c>
      <c r="Y1098" s="34" t="s">
        <v>3218</v>
      </c>
      <c r="Z1098" s="34">
        <v>175.10340525548406</v>
      </c>
    </row>
    <row r="1099" spans="1:26" customFormat="1" x14ac:dyDescent="0.2">
      <c r="A1099" s="34">
        <v>2561</v>
      </c>
      <c r="B1099" s="34" t="s">
        <v>1774</v>
      </c>
      <c r="C1099" s="34" t="s">
        <v>46</v>
      </c>
      <c r="D1099" s="34">
        <v>7.0000000000000007E-2</v>
      </c>
      <c r="E1099" s="34">
        <v>12.22</v>
      </c>
      <c r="F1099" s="34">
        <v>2.85</v>
      </c>
      <c r="G1099" s="34" t="s">
        <v>14</v>
      </c>
      <c r="H1099" s="34" t="s">
        <v>15</v>
      </c>
      <c r="I1099" s="34" t="s">
        <v>4</v>
      </c>
      <c r="J1099" s="34" t="s">
        <v>102</v>
      </c>
      <c r="K1099" s="34" t="s">
        <v>18</v>
      </c>
      <c r="L1099" s="34" t="s">
        <v>2062</v>
      </c>
      <c r="M1099" s="34">
        <v>0.55000000000000004</v>
      </c>
      <c r="N1099" s="34" t="s">
        <v>8</v>
      </c>
      <c r="O1099" s="34" t="s">
        <v>87</v>
      </c>
      <c r="P1099" s="34" t="s">
        <v>88</v>
      </c>
      <c r="Q1099" s="34" t="s">
        <v>1775</v>
      </c>
      <c r="R1099" s="34">
        <v>10562</v>
      </c>
      <c r="S1099" s="36">
        <v>42102</v>
      </c>
      <c r="T1099" s="36">
        <v>42102</v>
      </c>
      <c r="U1099" s="61">
        <v>89.4148</v>
      </c>
      <c r="V1099" s="34">
        <v>12</v>
      </c>
      <c r="W1099" s="34">
        <v>147.19</v>
      </c>
      <c r="X1099" s="34">
        <v>86466</v>
      </c>
      <c r="Y1099" s="34" t="s">
        <v>3218</v>
      </c>
      <c r="Z1099" s="34">
        <v>428.57869527085279</v>
      </c>
    </row>
    <row r="1100" spans="1:26" customFormat="1" x14ac:dyDescent="0.2">
      <c r="A1100" s="34">
        <v>2563</v>
      </c>
      <c r="B1100" s="34" t="s">
        <v>2063</v>
      </c>
      <c r="C1100" s="34" t="s">
        <v>46</v>
      </c>
      <c r="D1100" s="34">
        <v>0.08</v>
      </c>
      <c r="E1100" s="34">
        <v>4.55</v>
      </c>
      <c r="F1100" s="34">
        <v>1.49</v>
      </c>
      <c r="G1100" s="34" t="s">
        <v>14</v>
      </c>
      <c r="H1100" s="34" t="s">
        <v>47</v>
      </c>
      <c r="I1100" s="34" t="s">
        <v>24</v>
      </c>
      <c r="J1100" s="34" t="s">
        <v>48</v>
      </c>
      <c r="K1100" s="34" t="s">
        <v>49</v>
      </c>
      <c r="L1100" s="34" t="s">
        <v>1479</v>
      </c>
      <c r="M1100" s="34">
        <v>0.35</v>
      </c>
      <c r="N1100" s="34" t="s">
        <v>8</v>
      </c>
      <c r="O1100" s="34" t="s">
        <v>28</v>
      </c>
      <c r="P1100" s="34" t="s">
        <v>60</v>
      </c>
      <c r="Q1100" s="34" t="s">
        <v>2064</v>
      </c>
      <c r="R1100" s="34">
        <v>55432</v>
      </c>
      <c r="S1100" s="36">
        <v>42102</v>
      </c>
      <c r="T1100" s="36">
        <v>42103</v>
      </c>
      <c r="U1100" s="61">
        <v>27.0273</v>
      </c>
      <c r="V1100" s="34">
        <v>9</v>
      </c>
      <c r="W1100" s="34">
        <v>39.17</v>
      </c>
      <c r="X1100" s="34">
        <v>91447</v>
      </c>
      <c r="Y1100" s="34" t="s">
        <v>3216</v>
      </c>
      <c r="Z1100" s="34">
        <v>189.60102009591824</v>
      </c>
    </row>
    <row r="1101" spans="1:26" customFormat="1" x14ac:dyDescent="0.2">
      <c r="A1101" s="34">
        <v>2699</v>
      </c>
      <c r="B1101" s="34" t="s">
        <v>2065</v>
      </c>
      <c r="C1101" s="34" t="s">
        <v>46</v>
      </c>
      <c r="D1101" s="34">
        <v>0.04</v>
      </c>
      <c r="E1101" s="34">
        <v>70.98</v>
      </c>
      <c r="F1101" s="34">
        <v>26.74</v>
      </c>
      <c r="G1101" s="34" t="s">
        <v>2</v>
      </c>
      <c r="H1101" s="34" t="s">
        <v>70</v>
      </c>
      <c r="I1101" s="34" t="s">
        <v>4</v>
      </c>
      <c r="J1101" s="34" t="s">
        <v>93</v>
      </c>
      <c r="K1101" s="34" t="s">
        <v>6</v>
      </c>
      <c r="L1101" s="34" t="s">
        <v>2066</v>
      </c>
      <c r="M1101" s="34">
        <v>0.6</v>
      </c>
      <c r="N1101" s="34" t="s">
        <v>8</v>
      </c>
      <c r="O1101" s="34" t="s">
        <v>35</v>
      </c>
      <c r="P1101" s="34" t="s">
        <v>564</v>
      </c>
      <c r="Q1101" s="34" t="s">
        <v>2067</v>
      </c>
      <c r="R1101" s="34">
        <v>86442</v>
      </c>
      <c r="S1101" s="36">
        <v>42102</v>
      </c>
      <c r="T1101" s="36">
        <v>42104</v>
      </c>
      <c r="U1101" s="61">
        <v>-84.628799999999998</v>
      </c>
      <c r="V1101" s="34">
        <v>19</v>
      </c>
      <c r="W1101" s="34">
        <v>1345.33</v>
      </c>
      <c r="X1101" s="34">
        <v>87679</v>
      </c>
      <c r="Y1101" s="34" t="s">
        <v>3217</v>
      </c>
      <c r="Z1101" s="34">
        <v>1381.5154127027452</v>
      </c>
    </row>
    <row r="1102" spans="1:26" customFormat="1" x14ac:dyDescent="0.2">
      <c r="A1102" s="34">
        <v>123</v>
      </c>
      <c r="B1102" s="34" t="s">
        <v>2068</v>
      </c>
      <c r="C1102" s="34" t="s">
        <v>1</v>
      </c>
      <c r="D1102" s="34">
        <v>0.06</v>
      </c>
      <c r="E1102" s="34">
        <v>8.57</v>
      </c>
      <c r="F1102" s="34">
        <v>6.14</v>
      </c>
      <c r="G1102" s="34" t="s">
        <v>14</v>
      </c>
      <c r="H1102" s="34" t="s">
        <v>47</v>
      </c>
      <c r="I1102" s="34" t="s">
        <v>24</v>
      </c>
      <c r="J1102" s="34" t="s">
        <v>544</v>
      </c>
      <c r="K1102" s="34" t="s">
        <v>18</v>
      </c>
      <c r="L1102" s="34" t="s">
        <v>2069</v>
      </c>
      <c r="M1102" s="34">
        <v>0.59</v>
      </c>
      <c r="N1102" s="34" t="s">
        <v>8</v>
      </c>
      <c r="O1102" s="34" t="s">
        <v>9</v>
      </c>
      <c r="P1102" s="34" t="s">
        <v>218</v>
      </c>
      <c r="Q1102" s="34" t="s">
        <v>2070</v>
      </c>
      <c r="R1102" s="34">
        <v>22102</v>
      </c>
      <c r="S1102" s="36">
        <v>42103</v>
      </c>
      <c r="T1102" s="36">
        <v>42104</v>
      </c>
      <c r="U1102" s="61">
        <v>105.678</v>
      </c>
      <c r="V1102" s="34">
        <v>11</v>
      </c>
      <c r="W1102" s="34">
        <v>94.97</v>
      </c>
      <c r="X1102" s="34">
        <v>90669</v>
      </c>
      <c r="Y1102" s="34" t="s">
        <v>3215</v>
      </c>
      <c r="Z1102" s="34">
        <v>712.9425968958933</v>
      </c>
    </row>
    <row r="1103" spans="1:26" customFormat="1" x14ac:dyDescent="0.2">
      <c r="A1103" s="34">
        <v>1186</v>
      </c>
      <c r="B1103" s="34" t="s">
        <v>2071</v>
      </c>
      <c r="C1103" s="34" t="s">
        <v>1</v>
      </c>
      <c r="D1103" s="34">
        <v>7.0000000000000007E-2</v>
      </c>
      <c r="E1103" s="34">
        <v>400.97</v>
      </c>
      <c r="F1103" s="34">
        <v>48.26</v>
      </c>
      <c r="G1103" s="34" t="s">
        <v>2</v>
      </c>
      <c r="H1103" s="34" t="s">
        <v>15</v>
      </c>
      <c r="I1103" s="34" t="s">
        <v>16</v>
      </c>
      <c r="J1103" s="34" t="s">
        <v>32</v>
      </c>
      <c r="K1103" s="34" t="s">
        <v>6</v>
      </c>
      <c r="L1103" s="34" t="s">
        <v>1536</v>
      </c>
      <c r="M1103" s="34">
        <v>0.36</v>
      </c>
      <c r="N1103" s="34" t="s">
        <v>8</v>
      </c>
      <c r="O1103" s="34" t="s">
        <v>35</v>
      </c>
      <c r="P1103" s="34" t="s">
        <v>66</v>
      </c>
      <c r="Q1103" s="34" t="s">
        <v>2072</v>
      </c>
      <c r="R1103" s="34">
        <v>92646</v>
      </c>
      <c r="S1103" s="36">
        <v>42103</v>
      </c>
      <c r="T1103" s="36">
        <v>42104</v>
      </c>
      <c r="U1103" s="61">
        <v>2581.5590999999999</v>
      </c>
      <c r="V1103" s="34">
        <v>10</v>
      </c>
      <c r="W1103" s="34">
        <v>3741.39</v>
      </c>
      <c r="X1103" s="34">
        <v>85939</v>
      </c>
      <c r="Y1103" s="34" t="s">
        <v>3217</v>
      </c>
      <c r="Z1103" s="34">
        <v>5581.2127006135115</v>
      </c>
    </row>
    <row r="1104" spans="1:26" customFormat="1" x14ac:dyDescent="0.2">
      <c r="A1104" s="34">
        <v>1233</v>
      </c>
      <c r="B1104" s="34" t="s">
        <v>2073</v>
      </c>
      <c r="C1104" s="34" t="s">
        <v>1</v>
      </c>
      <c r="D1104" s="34">
        <v>0.1</v>
      </c>
      <c r="E1104" s="34">
        <v>120.98</v>
      </c>
      <c r="F1104" s="34">
        <v>9.07</v>
      </c>
      <c r="G1104" s="34" t="s">
        <v>63</v>
      </c>
      <c r="H1104" s="34" t="s">
        <v>15</v>
      </c>
      <c r="I1104" s="34" t="s">
        <v>24</v>
      </c>
      <c r="J1104" s="34" t="s">
        <v>48</v>
      </c>
      <c r="K1104" s="34" t="s">
        <v>49</v>
      </c>
      <c r="L1104" s="34" t="s">
        <v>1399</v>
      </c>
      <c r="M1104" s="34">
        <v>0.35</v>
      </c>
      <c r="N1104" s="34" t="s">
        <v>8</v>
      </c>
      <c r="O1104" s="34" t="s">
        <v>28</v>
      </c>
      <c r="P1104" s="34" t="s">
        <v>163</v>
      </c>
      <c r="Q1104" s="34" t="s">
        <v>2074</v>
      </c>
      <c r="R1104" s="34">
        <v>75028</v>
      </c>
      <c r="S1104" s="36">
        <v>42103</v>
      </c>
      <c r="T1104" s="36">
        <v>42105</v>
      </c>
      <c r="U1104" s="61">
        <v>297.45715999999999</v>
      </c>
      <c r="V1104" s="34">
        <v>5</v>
      </c>
      <c r="W1104" s="34">
        <v>568.24</v>
      </c>
      <c r="X1104" s="34">
        <v>89375</v>
      </c>
      <c r="Y1104" s="34" t="s">
        <v>3216</v>
      </c>
      <c r="Z1104" s="34">
        <v>975.00451275503497</v>
      </c>
    </row>
    <row r="1105" spans="1:26" customFormat="1" x14ac:dyDescent="0.2">
      <c r="A1105" s="34">
        <v>1233</v>
      </c>
      <c r="B1105" s="34" t="s">
        <v>2073</v>
      </c>
      <c r="C1105" s="34" t="s">
        <v>1</v>
      </c>
      <c r="D1105" s="34">
        <v>0.02</v>
      </c>
      <c r="E1105" s="34">
        <v>152.47999999999999</v>
      </c>
      <c r="F1105" s="34">
        <v>6.5</v>
      </c>
      <c r="G1105" s="34" t="s">
        <v>63</v>
      </c>
      <c r="H1105" s="34" t="s">
        <v>15</v>
      </c>
      <c r="I1105" s="34" t="s">
        <v>16</v>
      </c>
      <c r="J1105" s="34" t="s">
        <v>17</v>
      </c>
      <c r="K1105" s="34" t="s">
        <v>49</v>
      </c>
      <c r="L1105" s="34" t="s">
        <v>1769</v>
      </c>
      <c r="M1105" s="34">
        <v>0.74</v>
      </c>
      <c r="N1105" s="34" t="s">
        <v>8</v>
      </c>
      <c r="O1105" s="34" t="s">
        <v>28</v>
      </c>
      <c r="P1105" s="34" t="s">
        <v>163</v>
      </c>
      <c r="Q1105" s="34" t="s">
        <v>2074</v>
      </c>
      <c r="R1105" s="34">
        <v>75028</v>
      </c>
      <c r="S1105" s="36">
        <v>42103</v>
      </c>
      <c r="T1105" s="36">
        <v>42105</v>
      </c>
      <c r="U1105" s="61">
        <v>-564.60239999999999</v>
      </c>
      <c r="V1105" s="34">
        <v>1</v>
      </c>
      <c r="W1105" s="34">
        <v>162.91</v>
      </c>
      <c r="X1105" s="34">
        <v>89375</v>
      </c>
      <c r="Y1105" s="34" t="s">
        <v>3216</v>
      </c>
      <c r="Z1105" s="34">
        <v>496.92408324853801</v>
      </c>
    </row>
    <row r="1106" spans="1:26" customFormat="1" x14ac:dyDescent="0.2">
      <c r="A1106" s="34">
        <v>1178</v>
      </c>
      <c r="B1106" s="34" t="s">
        <v>2075</v>
      </c>
      <c r="C1106" s="34" t="s">
        <v>13</v>
      </c>
      <c r="D1106" s="34">
        <v>0.03</v>
      </c>
      <c r="E1106" s="34">
        <v>4.4800000000000004</v>
      </c>
      <c r="F1106" s="34">
        <v>49</v>
      </c>
      <c r="G1106" s="34" t="s">
        <v>14</v>
      </c>
      <c r="H1106" s="34" t="s">
        <v>15</v>
      </c>
      <c r="I1106" s="34" t="s">
        <v>24</v>
      </c>
      <c r="J1106" s="34" t="s">
        <v>71</v>
      </c>
      <c r="K1106" s="34" t="s">
        <v>40</v>
      </c>
      <c r="L1106" s="34" t="s">
        <v>444</v>
      </c>
      <c r="M1106" s="34">
        <v>0.6</v>
      </c>
      <c r="N1106" s="34" t="s">
        <v>8</v>
      </c>
      <c r="O1106" s="34" t="s">
        <v>9</v>
      </c>
      <c r="P1106" s="34" t="s">
        <v>99</v>
      </c>
      <c r="Q1106" s="34" t="s">
        <v>2076</v>
      </c>
      <c r="R1106" s="34">
        <v>32701</v>
      </c>
      <c r="S1106" s="36">
        <v>42103</v>
      </c>
      <c r="T1106" s="36">
        <v>42105</v>
      </c>
      <c r="U1106" s="61">
        <v>64.266000000000005</v>
      </c>
      <c r="V1106" s="34">
        <v>2</v>
      </c>
      <c r="W1106" s="34">
        <v>21.46</v>
      </c>
      <c r="X1106" s="34">
        <v>89787</v>
      </c>
      <c r="Y1106" s="34" t="s">
        <v>3215</v>
      </c>
      <c r="Z1106" s="34">
        <v>1518.6057498428854</v>
      </c>
    </row>
    <row r="1107" spans="1:26" customFormat="1" x14ac:dyDescent="0.2">
      <c r="A1107" s="34">
        <v>1178</v>
      </c>
      <c r="B1107" s="34" t="s">
        <v>2075</v>
      </c>
      <c r="C1107" s="34" t="s">
        <v>13</v>
      </c>
      <c r="D1107" s="34">
        <v>0.06</v>
      </c>
      <c r="E1107" s="34">
        <v>350.99</v>
      </c>
      <c r="F1107" s="34">
        <v>39</v>
      </c>
      <c r="G1107" s="34" t="s">
        <v>2</v>
      </c>
      <c r="H1107" s="34" t="s">
        <v>15</v>
      </c>
      <c r="I1107" s="34" t="s">
        <v>4</v>
      </c>
      <c r="J1107" s="34" t="s">
        <v>85</v>
      </c>
      <c r="K1107" s="34" t="s">
        <v>33</v>
      </c>
      <c r="L1107" s="34" t="s">
        <v>414</v>
      </c>
      <c r="M1107" s="34">
        <v>0.55000000000000004</v>
      </c>
      <c r="N1107" s="34" t="s">
        <v>8</v>
      </c>
      <c r="O1107" s="34" t="s">
        <v>9</v>
      </c>
      <c r="P1107" s="34" t="s">
        <v>99</v>
      </c>
      <c r="Q1107" s="34" t="s">
        <v>2076</v>
      </c>
      <c r="R1107" s="34">
        <v>32701</v>
      </c>
      <c r="S1107" s="36">
        <v>42103</v>
      </c>
      <c r="T1107" s="36">
        <v>42105</v>
      </c>
      <c r="U1107" s="61">
        <v>-302.61559999999997</v>
      </c>
      <c r="V1107" s="34">
        <v>10</v>
      </c>
      <c r="W1107" s="34">
        <v>3506.78</v>
      </c>
      <c r="X1107" s="34">
        <v>89787</v>
      </c>
      <c r="Y1107" s="34" t="s">
        <v>3215</v>
      </c>
      <c r="Z1107" s="34">
        <v>2087.2408073480692</v>
      </c>
    </row>
    <row r="1108" spans="1:26" customFormat="1" x14ac:dyDescent="0.2">
      <c r="A1108" s="34">
        <v>1178</v>
      </c>
      <c r="B1108" s="34" t="s">
        <v>2075</v>
      </c>
      <c r="C1108" s="34" t="s">
        <v>13</v>
      </c>
      <c r="D1108" s="34">
        <v>0.09</v>
      </c>
      <c r="E1108" s="34">
        <v>40.98</v>
      </c>
      <c r="F1108" s="34">
        <v>6.5</v>
      </c>
      <c r="G1108" s="34" t="s">
        <v>63</v>
      </c>
      <c r="H1108" s="34" t="s">
        <v>15</v>
      </c>
      <c r="I1108" s="34" t="s">
        <v>16</v>
      </c>
      <c r="J1108" s="34" t="s">
        <v>17</v>
      </c>
      <c r="K1108" s="34" t="s">
        <v>49</v>
      </c>
      <c r="L1108" s="34" t="s">
        <v>422</v>
      </c>
      <c r="M1108" s="34">
        <v>0.74</v>
      </c>
      <c r="N1108" s="34" t="s">
        <v>8</v>
      </c>
      <c r="O1108" s="34" t="s">
        <v>9</v>
      </c>
      <c r="P1108" s="34" t="s">
        <v>99</v>
      </c>
      <c r="Q1108" s="34" t="s">
        <v>2076</v>
      </c>
      <c r="R1108" s="34">
        <v>32701</v>
      </c>
      <c r="S1108" s="36">
        <v>42103</v>
      </c>
      <c r="T1108" s="36">
        <v>42105</v>
      </c>
      <c r="U1108" s="61">
        <v>5.6916000000000002</v>
      </c>
      <c r="V1108" s="34">
        <v>7</v>
      </c>
      <c r="W1108" s="34">
        <v>267.69</v>
      </c>
      <c r="X1108" s="34">
        <v>89787</v>
      </c>
      <c r="Y1108" s="34" t="s">
        <v>3215</v>
      </c>
      <c r="Z1108" s="34">
        <v>392.81232173535187</v>
      </c>
    </row>
    <row r="1109" spans="1:26" customFormat="1" x14ac:dyDescent="0.2">
      <c r="A1109" s="34">
        <v>1250</v>
      </c>
      <c r="B1109" s="34" t="s">
        <v>2077</v>
      </c>
      <c r="C1109" s="34" t="s">
        <v>13</v>
      </c>
      <c r="D1109" s="34">
        <v>0</v>
      </c>
      <c r="E1109" s="34">
        <v>3.89</v>
      </c>
      <c r="F1109" s="34">
        <v>7.01</v>
      </c>
      <c r="G1109" s="34" t="s">
        <v>14</v>
      </c>
      <c r="H1109" s="34" t="s">
        <v>70</v>
      </c>
      <c r="I1109" s="34" t="s">
        <v>24</v>
      </c>
      <c r="J1109" s="34" t="s">
        <v>48</v>
      </c>
      <c r="K1109" s="34" t="s">
        <v>49</v>
      </c>
      <c r="L1109" s="34" t="s">
        <v>702</v>
      </c>
      <c r="M1109" s="34">
        <v>0.37</v>
      </c>
      <c r="N1109" s="34" t="s">
        <v>8</v>
      </c>
      <c r="O1109" s="34" t="s">
        <v>28</v>
      </c>
      <c r="P1109" s="34" t="s">
        <v>79</v>
      </c>
      <c r="Q1109" s="34" t="s">
        <v>2078</v>
      </c>
      <c r="R1109" s="34">
        <v>60110</v>
      </c>
      <c r="S1109" s="36">
        <v>42103</v>
      </c>
      <c r="T1109" s="36">
        <v>42103</v>
      </c>
      <c r="U1109" s="61">
        <v>-255.16890000000001</v>
      </c>
      <c r="V1109" s="34">
        <v>21</v>
      </c>
      <c r="W1109" s="34">
        <v>85.64</v>
      </c>
      <c r="X1109" s="34">
        <v>87877</v>
      </c>
      <c r="Y1109" s="34" t="s">
        <v>3216</v>
      </c>
      <c r="Z1109" s="34">
        <v>-113.33985884706718</v>
      </c>
    </row>
    <row r="1110" spans="1:26" customFormat="1" x14ac:dyDescent="0.2">
      <c r="A1110" s="34">
        <v>1250</v>
      </c>
      <c r="B1110" s="34" t="s">
        <v>2077</v>
      </c>
      <c r="C1110" s="34" t="s">
        <v>13</v>
      </c>
      <c r="D1110" s="34">
        <v>0.09</v>
      </c>
      <c r="E1110" s="34">
        <v>120.98</v>
      </c>
      <c r="F1110" s="34">
        <v>30</v>
      </c>
      <c r="G1110" s="34" t="s">
        <v>2</v>
      </c>
      <c r="H1110" s="34" t="s">
        <v>70</v>
      </c>
      <c r="I1110" s="34" t="s">
        <v>4</v>
      </c>
      <c r="J1110" s="34" t="s">
        <v>85</v>
      </c>
      <c r="K1110" s="34" t="s">
        <v>33</v>
      </c>
      <c r="L1110" s="34" t="s">
        <v>1101</v>
      </c>
      <c r="M1110" s="34">
        <v>0.64</v>
      </c>
      <c r="N1110" s="34" t="s">
        <v>8</v>
      </c>
      <c r="O1110" s="34" t="s">
        <v>28</v>
      </c>
      <c r="P1110" s="34" t="s">
        <v>79</v>
      </c>
      <c r="Q1110" s="34" t="s">
        <v>2078</v>
      </c>
      <c r="R1110" s="34">
        <v>60110</v>
      </c>
      <c r="S1110" s="36">
        <v>42103</v>
      </c>
      <c r="T1110" s="36">
        <v>42105</v>
      </c>
      <c r="U1110" s="61">
        <v>74.004800000000003</v>
      </c>
      <c r="V1110" s="34">
        <v>22</v>
      </c>
      <c r="W1110" s="34">
        <v>2508.15</v>
      </c>
      <c r="X1110" s="34">
        <v>87877</v>
      </c>
      <c r="Y1110" s="34" t="s">
        <v>3216</v>
      </c>
      <c r="Z1110" s="34">
        <v>1587.4110804382431</v>
      </c>
    </row>
    <row r="1111" spans="1:26" customFormat="1" x14ac:dyDescent="0.2">
      <c r="A1111" s="34">
        <v>1250</v>
      </c>
      <c r="B1111" s="34" t="s">
        <v>2077</v>
      </c>
      <c r="C1111" s="34" t="s">
        <v>13</v>
      </c>
      <c r="D1111" s="34">
        <v>0.1</v>
      </c>
      <c r="E1111" s="34">
        <v>30.98</v>
      </c>
      <c r="F1111" s="34">
        <v>5.76</v>
      </c>
      <c r="G1111" s="34" t="s">
        <v>14</v>
      </c>
      <c r="H1111" s="34" t="s">
        <v>70</v>
      </c>
      <c r="I1111" s="34" t="s">
        <v>24</v>
      </c>
      <c r="J1111" s="34" t="s">
        <v>64</v>
      </c>
      <c r="K1111" s="34" t="s">
        <v>49</v>
      </c>
      <c r="L1111" s="34" t="s">
        <v>715</v>
      </c>
      <c r="M1111" s="34">
        <v>0.4</v>
      </c>
      <c r="N1111" s="34" t="s">
        <v>8</v>
      </c>
      <c r="O1111" s="34" t="s">
        <v>28</v>
      </c>
      <c r="P1111" s="34" t="s">
        <v>79</v>
      </c>
      <c r="Q1111" s="34" t="s">
        <v>2078</v>
      </c>
      <c r="R1111" s="34">
        <v>60110</v>
      </c>
      <c r="S1111" s="36">
        <v>42103</v>
      </c>
      <c r="T1111" s="36">
        <v>42104</v>
      </c>
      <c r="U1111" s="61">
        <v>109.4248</v>
      </c>
      <c r="V1111" s="34">
        <v>8</v>
      </c>
      <c r="W1111" s="34">
        <v>225.62</v>
      </c>
      <c r="X1111" s="34">
        <v>87877</v>
      </c>
      <c r="Y1111" s="34" t="s">
        <v>3216</v>
      </c>
      <c r="Z1111" s="34">
        <v>269.19363894997548</v>
      </c>
    </row>
    <row r="1112" spans="1:26" customFormat="1" x14ac:dyDescent="0.2">
      <c r="A1112" s="34">
        <v>2488</v>
      </c>
      <c r="B1112" s="34" t="s">
        <v>2079</v>
      </c>
      <c r="C1112" s="34" t="s">
        <v>13</v>
      </c>
      <c r="D1112" s="34">
        <v>0.08</v>
      </c>
      <c r="E1112" s="34">
        <v>4.91</v>
      </c>
      <c r="F1112" s="34">
        <v>0.5</v>
      </c>
      <c r="G1112" s="34" t="s">
        <v>14</v>
      </c>
      <c r="H1112" s="34" t="s">
        <v>15</v>
      </c>
      <c r="I1112" s="34" t="s">
        <v>24</v>
      </c>
      <c r="J1112" s="34" t="s">
        <v>128</v>
      </c>
      <c r="K1112" s="34" t="s">
        <v>49</v>
      </c>
      <c r="L1112" s="34" t="s">
        <v>949</v>
      </c>
      <c r="M1112" s="34">
        <v>0.36</v>
      </c>
      <c r="N1112" s="34" t="s">
        <v>8</v>
      </c>
      <c r="O1112" s="34" t="s">
        <v>9</v>
      </c>
      <c r="P1112" s="34" t="s">
        <v>20</v>
      </c>
      <c r="Q1112" s="34" t="s">
        <v>2080</v>
      </c>
      <c r="R1112" s="34">
        <v>72023</v>
      </c>
      <c r="S1112" s="36">
        <v>42103</v>
      </c>
      <c r="T1112" s="36">
        <v>42103</v>
      </c>
      <c r="U1112" s="61">
        <v>12.726000000000001</v>
      </c>
      <c r="V1112" s="34">
        <v>9</v>
      </c>
      <c r="W1112" s="34">
        <v>42.69</v>
      </c>
      <c r="X1112" s="34">
        <v>86887</v>
      </c>
      <c r="Y1112" s="34" t="s">
        <v>3215</v>
      </c>
      <c r="Z1112" s="34">
        <v>-105.85957957677957</v>
      </c>
    </row>
    <row r="1113" spans="1:26" customFormat="1" x14ac:dyDescent="0.2">
      <c r="A1113" s="34">
        <v>2488</v>
      </c>
      <c r="B1113" s="34" t="s">
        <v>2079</v>
      </c>
      <c r="C1113" s="34" t="s">
        <v>13</v>
      </c>
      <c r="D1113" s="34">
        <v>0.02</v>
      </c>
      <c r="E1113" s="34">
        <v>28.15</v>
      </c>
      <c r="F1113" s="34">
        <v>6.17</v>
      </c>
      <c r="G1113" s="34" t="s">
        <v>14</v>
      </c>
      <c r="H1113" s="34" t="s">
        <v>15</v>
      </c>
      <c r="I1113" s="34" t="s">
        <v>24</v>
      </c>
      <c r="J1113" s="34" t="s">
        <v>25</v>
      </c>
      <c r="K1113" s="34" t="s">
        <v>18</v>
      </c>
      <c r="L1113" s="34" t="s">
        <v>595</v>
      </c>
      <c r="M1113" s="34">
        <v>0.55000000000000004</v>
      </c>
      <c r="N1113" s="34" t="s">
        <v>8</v>
      </c>
      <c r="O1113" s="34" t="s">
        <v>9</v>
      </c>
      <c r="P1113" s="34" t="s">
        <v>20</v>
      </c>
      <c r="Q1113" s="34" t="s">
        <v>2080</v>
      </c>
      <c r="R1113" s="34">
        <v>72023</v>
      </c>
      <c r="S1113" s="36">
        <v>42103</v>
      </c>
      <c r="T1113" s="36">
        <v>42104</v>
      </c>
      <c r="U1113" s="61">
        <v>160.8066</v>
      </c>
      <c r="V1113" s="34">
        <v>11</v>
      </c>
      <c r="W1113" s="34">
        <v>327.41000000000003</v>
      </c>
      <c r="X1113" s="34">
        <v>86887</v>
      </c>
      <c r="Y1113" s="34" t="s">
        <v>3215</v>
      </c>
      <c r="Z1113" s="34">
        <v>472.88411999278725</v>
      </c>
    </row>
    <row r="1114" spans="1:26" customFormat="1" x14ac:dyDescent="0.2">
      <c r="A1114" s="34">
        <v>2491</v>
      </c>
      <c r="B1114" s="34" t="s">
        <v>433</v>
      </c>
      <c r="C1114" s="34" t="s">
        <v>13</v>
      </c>
      <c r="D1114" s="34">
        <v>0.08</v>
      </c>
      <c r="E1114" s="34">
        <v>4.91</v>
      </c>
      <c r="F1114" s="34">
        <v>0.5</v>
      </c>
      <c r="G1114" s="34" t="s">
        <v>14</v>
      </c>
      <c r="H1114" s="34" t="s">
        <v>15</v>
      </c>
      <c r="I1114" s="34" t="s">
        <v>24</v>
      </c>
      <c r="J1114" s="34" t="s">
        <v>128</v>
      </c>
      <c r="K1114" s="34" t="s">
        <v>49</v>
      </c>
      <c r="L1114" s="34" t="s">
        <v>949</v>
      </c>
      <c r="M1114" s="34">
        <v>0.36</v>
      </c>
      <c r="N1114" s="34" t="s">
        <v>8</v>
      </c>
      <c r="O1114" s="34" t="s">
        <v>35</v>
      </c>
      <c r="P1114" s="34" t="s">
        <v>66</v>
      </c>
      <c r="Q1114" s="34" t="s">
        <v>76</v>
      </c>
      <c r="R1114" s="34">
        <v>90045</v>
      </c>
      <c r="S1114" s="36">
        <v>42103</v>
      </c>
      <c r="T1114" s="36">
        <v>42103</v>
      </c>
      <c r="U1114" s="61">
        <v>31.751999999999999</v>
      </c>
      <c r="V1114" s="34">
        <v>36</v>
      </c>
      <c r="W1114" s="34">
        <v>170.75</v>
      </c>
      <c r="X1114" s="34">
        <v>14785</v>
      </c>
      <c r="Y1114" s="34" t="s">
        <v>3217</v>
      </c>
      <c r="Z1114" s="34">
        <v>-86.376466182732713</v>
      </c>
    </row>
    <row r="1115" spans="1:26" customFormat="1" x14ac:dyDescent="0.2">
      <c r="A1115" s="34">
        <v>2491</v>
      </c>
      <c r="B1115" s="34" t="s">
        <v>433</v>
      </c>
      <c r="C1115" s="34" t="s">
        <v>13</v>
      </c>
      <c r="D1115" s="34">
        <v>0.02</v>
      </c>
      <c r="E1115" s="34">
        <v>28.15</v>
      </c>
      <c r="F1115" s="34">
        <v>6.17</v>
      </c>
      <c r="G1115" s="34" t="s">
        <v>14</v>
      </c>
      <c r="H1115" s="34" t="s">
        <v>15</v>
      </c>
      <c r="I1115" s="34" t="s">
        <v>24</v>
      </c>
      <c r="J1115" s="34" t="s">
        <v>25</v>
      </c>
      <c r="K1115" s="34" t="s">
        <v>18</v>
      </c>
      <c r="L1115" s="34" t="s">
        <v>595</v>
      </c>
      <c r="M1115" s="34">
        <v>0.55000000000000004</v>
      </c>
      <c r="N1115" s="34" t="s">
        <v>8</v>
      </c>
      <c r="O1115" s="34" t="s">
        <v>35</v>
      </c>
      <c r="P1115" s="34" t="s">
        <v>66</v>
      </c>
      <c r="Q1115" s="34" t="s">
        <v>76</v>
      </c>
      <c r="R1115" s="34">
        <v>90045</v>
      </c>
      <c r="S1115" s="36">
        <v>42103</v>
      </c>
      <c r="T1115" s="36">
        <v>42104</v>
      </c>
      <c r="U1115" s="61">
        <v>117.208</v>
      </c>
      <c r="V1115" s="34">
        <v>45</v>
      </c>
      <c r="W1115" s="34">
        <v>1339.42</v>
      </c>
      <c r="X1115" s="34">
        <v>14785</v>
      </c>
      <c r="Y1115" s="34" t="s">
        <v>3217</v>
      </c>
      <c r="Z1115" s="34">
        <v>428.23803213292746</v>
      </c>
    </row>
    <row r="1116" spans="1:26" customFormat="1" x14ac:dyDescent="0.2">
      <c r="A1116" s="34">
        <v>115</v>
      </c>
      <c r="B1116" s="34" t="s">
        <v>2081</v>
      </c>
      <c r="C1116" s="34" t="s">
        <v>23</v>
      </c>
      <c r="D1116" s="34">
        <v>7.0000000000000007E-2</v>
      </c>
      <c r="E1116" s="34">
        <v>2.12</v>
      </c>
      <c r="F1116" s="34">
        <v>1.99</v>
      </c>
      <c r="G1116" s="34" t="s">
        <v>14</v>
      </c>
      <c r="H1116" s="34" t="s">
        <v>47</v>
      </c>
      <c r="I1116" s="34" t="s">
        <v>16</v>
      </c>
      <c r="J1116" s="34" t="s">
        <v>17</v>
      </c>
      <c r="K1116" s="34" t="s">
        <v>18</v>
      </c>
      <c r="L1116" s="34" t="s">
        <v>2082</v>
      </c>
      <c r="M1116" s="34">
        <v>0.55000000000000004</v>
      </c>
      <c r="N1116" s="34" t="s">
        <v>8</v>
      </c>
      <c r="O1116" s="34" t="s">
        <v>35</v>
      </c>
      <c r="P1116" s="34" t="s">
        <v>115</v>
      </c>
      <c r="Q1116" s="34" t="s">
        <v>2083</v>
      </c>
      <c r="R1116" s="34">
        <v>97128</v>
      </c>
      <c r="S1116" s="36">
        <v>42103</v>
      </c>
      <c r="T1116" s="36">
        <v>42105</v>
      </c>
      <c r="U1116" s="61">
        <v>-55.84</v>
      </c>
      <c r="V1116" s="34">
        <v>12</v>
      </c>
      <c r="W1116" s="34">
        <v>26.07</v>
      </c>
      <c r="X1116" s="34">
        <v>89585</v>
      </c>
      <c r="Y1116" s="34" t="s">
        <v>3217</v>
      </c>
      <c r="Z1116" s="34">
        <v>162.5331035759236</v>
      </c>
    </row>
    <row r="1117" spans="1:26" customFormat="1" x14ac:dyDescent="0.2">
      <c r="A1117" s="34">
        <v>117</v>
      </c>
      <c r="B1117" s="34" t="s">
        <v>117</v>
      </c>
      <c r="C1117" s="34" t="s">
        <v>23</v>
      </c>
      <c r="D1117" s="34">
        <v>7.0000000000000007E-2</v>
      </c>
      <c r="E1117" s="34">
        <v>2.12</v>
      </c>
      <c r="F1117" s="34">
        <v>1.99</v>
      </c>
      <c r="G1117" s="34" t="s">
        <v>14</v>
      </c>
      <c r="H1117" s="34" t="s">
        <v>47</v>
      </c>
      <c r="I1117" s="34" t="s">
        <v>16</v>
      </c>
      <c r="J1117" s="34" t="s">
        <v>17</v>
      </c>
      <c r="K1117" s="34" t="s">
        <v>18</v>
      </c>
      <c r="L1117" s="34" t="s">
        <v>2082</v>
      </c>
      <c r="M1117" s="34">
        <v>0.55000000000000004</v>
      </c>
      <c r="N1117" s="34" t="s">
        <v>8</v>
      </c>
      <c r="O1117" s="34" t="s">
        <v>35</v>
      </c>
      <c r="P1117" s="34" t="s">
        <v>42</v>
      </c>
      <c r="Q1117" s="34" t="s">
        <v>118</v>
      </c>
      <c r="R1117" s="34">
        <v>98103</v>
      </c>
      <c r="S1117" s="36">
        <v>42103</v>
      </c>
      <c r="T1117" s="36">
        <v>42105</v>
      </c>
      <c r="U1117" s="61">
        <v>-55.84</v>
      </c>
      <c r="V1117" s="34">
        <v>46</v>
      </c>
      <c r="W1117" s="34">
        <v>99.94</v>
      </c>
      <c r="X1117" s="34">
        <v>58914</v>
      </c>
      <c r="Y1117" s="34" t="s">
        <v>3217</v>
      </c>
      <c r="Z1117" s="34">
        <v>162.5331035759236</v>
      </c>
    </row>
    <row r="1118" spans="1:26" customFormat="1" x14ac:dyDescent="0.2">
      <c r="A1118" s="34">
        <v>2851</v>
      </c>
      <c r="B1118" s="34" t="s">
        <v>2084</v>
      </c>
      <c r="C1118" s="34" t="s">
        <v>23</v>
      </c>
      <c r="D1118" s="34">
        <v>0.05</v>
      </c>
      <c r="E1118" s="34">
        <v>115.99</v>
      </c>
      <c r="F1118" s="34">
        <v>8.99</v>
      </c>
      <c r="G1118" s="34" t="s">
        <v>14</v>
      </c>
      <c r="H1118" s="34" t="s">
        <v>15</v>
      </c>
      <c r="I1118" s="34" t="s">
        <v>16</v>
      </c>
      <c r="J1118" s="34" t="s">
        <v>111</v>
      </c>
      <c r="K1118" s="34" t="s">
        <v>49</v>
      </c>
      <c r="L1118" s="34" t="s">
        <v>2085</v>
      </c>
      <c r="M1118" s="34">
        <v>0.57999999999999996</v>
      </c>
      <c r="N1118" s="34" t="s">
        <v>8</v>
      </c>
      <c r="O1118" s="34" t="s">
        <v>28</v>
      </c>
      <c r="P1118" s="34" t="s">
        <v>163</v>
      </c>
      <c r="Q1118" s="34" t="s">
        <v>2086</v>
      </c>
      <c r="R1118" s="34">
        <v>79762</v>
      </c>
      <c r="S1118" s="36">
        <v>42103</v>
      </c>
      <c r="T1118" s="36">
        <v>42107</v>
      </c>
      <c r="U1118" s="61">
        <v>719.35260000000005</v>
      </c>
      <c r="V1118" s="34">
        <v>11</v>
      </c>
      <c r="W1118" s="34">
        <v>1042.54</v>
      </c>
      <c r="X1118" s="34">
        <v>86454</v>
      </c>
      <c r="Y1118" s="34" t="s">
        <v>3216</v>
      </c>
      <c r="Z1118" s="34">
        <v>1485.3778232207078</v>
      </c>
    </row>
    <row r="1119" spans="1:26" customFormat="1" x14ac:dyDescent="0.2">
      <c r="A1119" s="34">
        <v>1271</v>
      </c>
      <c r="B1119" s="34" t="s">
        <v>2087</v>
      </c>
      <c r="C1119" s="34" t="s">
        <v>92</v>
      </c>
      <c r="D1119" s="34">
        <v>7.0000000000000007E-2</v>
      </c>
      <c r="E1119" s="34">
        <v>125.99</v>
      </c>
      <c r="F1119" s="34">
        <v>7.69</v>
      </c>
      <c r="G1119" s="34" t="s">
        <v>14</v>
      </c>
      <c r="H1119" s="34" t="s">
        <v>70</v>
      </c>
      <c r="I1119" s="34" t="s">
        <v>16</v>
      </c>
      <c r="J1119" s="34" t="s">
        <v>111</v>
      </c>
      <c r="K1119" s="34" t="s">
        <v>49</v>
      </c>
      <c r="L1119" s="34" t="s">
        <v>621</v>
      </c>
      <c r="M1119" s="34">
        <v>0.59</v>
      </c>
      <c r="N1119" s="34" t="s">
        <v>8</v>
      </c>
      <c r="O1119" s="34" t="s">
        <v>35</v>
      </c>
      <c r="P1119" s="34" t="s">
        <v>66</v>
      </c>
      <c r="Q1119" s="34" t="s">
        <v>2088</v>
      </c>
      <c r="R1119" s="34">
        <v>91941</v>
      </c>
      <c r="S1119" s="36">
        <v>42103</v>
      </c>
      <c r="T1119" s="36">
        <v>42104</v>
      </c>
      <c r="U1119" s="61">
        <v>588.24570000000006</v>
      </c>
      <c r="V1119" s="34">
        <v>8</v>
      </c>
      <c r="W1119" s="34">
        <v>852.53</v>
      </c>
      <c r="X1119" s="34">
        <v>88410</v>
      </c>
      <c r="Y1119" s="34" t="s">
        <v>3217</v>
      </c>
      <c r="Z1119" s="34">
        <v>1303.5471878703479</v>
      </c>
    </row>
    <row r="1120" spans="1:26" customFormat="1" x14ac:dyDescent="0.2">
      <c r="A1120" s="34">
        <v>191</v>
      </c>
      <c r="B1120" s="34" t="s">
        <v>1097</v>
      </c>
      <c r="C1120" s="34" t="s">
        <v>46</v>
      </c>
      <c r="D1120" s="34">
        <v>0.05</v>
      </c>
      <c r="E1120" s="34">
        <v>3.8</v>
      </c>
      <c r="F1120" s="34">
        <v>1.49</v>
      </c>
      <c r="G1120" s="34" t="s">
        <v>14</v>
      </c>
      <c r="H1120" s="34" t="s">
        <v>70</v>
      </c>
      <c r="I1120" s="34" t="s">
        <v>24</v>
      </c>
      <c r="J1120" s="34" t="s">
        <v>48</v>
      </c>
      <c r="K1120" s="34" t="s">
        <v>49</v>
      </c>
      <c r="L1120" s="34" t="s">
        <v>1168</v>
      </c>
      <c r="M1120" s="34">
        <v>0.38</v>
      </c>
      <c r="N1120" s="34" t="s">
        <v>8</v>
      </c>
      <c r="O1120" s="34" t="s">
        <v>28</v>
      </c>
      <c r="P1120" s="34" t="s">
        <v>79</v>
      </c>
      <c r="Q1120" s="34" t="s">
        <v>1099</v>
      </c>
      <c r="R1120" s="34">
        <v>60505</v>
      </c>
      <c r="S1120" s="36">
        <v>42103</v>
      </c>
      <c r="T1120" s="36">
        <v>42105</v>
      </c>
      <c r="U1120" s="61">
        <v>14.467000000000001</v>
      </c>
      <c r="V1120" s="34">
        <v>14</v>
      </c>
      <c r="W1120" s="34">
        <v>53.26</v>
      </c>
      <c r="X1120" s="34">
        <v>89093</v>
      </c>
      <c r="Y1120" s="34" t="s">
        <v>3216</v>
      </c>
      <c r="Z1120" s="34">
        <v>188.71063422750922</v>
      </c>
    </row>
    <row r="1121" spans="1:26" customFormat="1" x14ac:dyDescent="0.2">
      <c r="A1121" s="34">
        <v>191</v>
      </c>
      <c r="B1121" s="34" t="s">
        <v>1097</v>
      </c>
      <c r="C1121" s="34" t="s">
        <v>46</v>
      </c>
      <c r="D1121" s="34">
        <v>0.09</v>
      </c>
      <c r="E1121" s="34">
        <v>30.73</v>
      </c>
      <c r="F1121" s="34">
        <v>4</v>
      </c>
      <c r="G1121" s="34" t="s">
        <v>14</v>
      </c>
      <c r="H1121" s="34" t="s">
        <v>70</v>
      </c>
      <c r="I1121" s="34" t="s">
        <v>16</v>
      </c>
      <c r="J1121" s="34" t="s">
        <v>17</v>
      </c>
      <c r="K1121" s="34" t="s">
        <v>49</v>
      </c>
      <c r="L1121" s="34" t="s">
        <v>650</v>
      </c>
      <c r="M1121" s="34">
        <v>0.75</v>
      </c>
      <c r="N1121" s="34" t="s">
        <v>8</v>
      </c>
      <c r="O1121" s="34" t="s">
        <v>28</v>
      </c>
      <c r="P1121" s="34" t="s">
        <v>79</v>
      </c>
      <c r="Q1121" s="34" t="s">
        <v>1099</v>
      </c>
      <c r="R1121" s="34">
        <v>60505</v>
      </c>
      <c r="S1121" s="36">
        <v>42103</v>
      </c>
      <c r="T1121" s="36">
        <v>42103</v>
      </c>
      <c r="U1121" s="61">
        <v>-99.986400000000003</v>
      </c>
      <c r="V1121" s="34">
        <v>7</v>
      </c>
      <c r="W1121" s="34">
        <v>203.49</v>
      </c>
      <c r="X1121" s="34">
        <v>89093</v>
      </c>
      <c r="Y1121" s="34" t="s">
        <v>3216</v>
      </c>
      <c r="Z1121" s="34">
        <v>506.36305708527692</v>
      </c>
    </row>
    <row r="1122" spans="1:26" customFormat="1" x14ac:dyDescent="0.2">
      <c r="A1122" s="34">
        <v>191</v>
      </c>
      <c r="B1122" s="34" t="s">
        <v>1097</v>
      </c>
      <c r="C1122" s="34" t="s">
        <v>46</v>
      </c>
      <c r="D1122" s="34">
        <v>0</v>
      </c>
      <c r="E1122" s="34">
        <v>125.99</v>
      </c>
      <c r="F1122" s="34">
        <v>8.08</v>
      </c>
      <c r="G1122" s="34" t="s">
        <v>14</v>
      </c>
      <c r="H1122" s="34" t="s">
        <v>70</v>
      </c>
      <c r="I1122" s="34" t="s">
        <v>16</v>
      </c>
      <c r="J1122" s="34" t="s">
        <v>111</v>
      </c>
      <c r="K1122" s="34" t="s">
        <v>49</v>
      </c>
      <c r="L1122" s="34" t="s">
        <v>2089</v>
      </c>
      <c r="M1122" s="34">
        <v>0.56999999999999995</v>
      </c>
      <c r="N1122" s="34" t="s">
        <v>8</v>
      </c>
      <c r="O1122" s="34" t="s">
        <v>28</v>
      </c>
      <c r="P1122" s="34" t="s">
        <v>79</v>
      </c>
      <c r="Q1122" s="34" t="s">
        <v>1099</v>
      </c>
      <c r="R1122" s="34">
        <v>60505</v>
      </c>
      <c r="S1122" s="36">
        <v>42103</v>
      </c>
      <c r="T1122" s="36">
        <v>42104</v>
      </c>
      <c r="U1122" s="61">
        <v>1348.59672</v>
      </c>
      <c r="V1122" s="34">
        <v>22</v>
      </c>
      <c r="W1122" s="34">
        <v>2356.0100000000002</v>
      </c>
      <c r="X1122" s="34">
        <v>89093</v>
      </c>
      <c r="Y1122" s="34" t="s">
        <v>3216</v>
      </c>
      <c r="Z1122" s="34">
        <v>2310.8466745960077</v>
      </c>
    </row>
    <row r="1123" spans="1:26" customFormat="1" x14ac:dyDescent="0.2">
      <c r="A1123" s="34">
        <v>1634</v>
      </c>
      <c r="B1123" s="34" t="s">
        <v>2090</v>
      </c>
      <c r="C1123" s="34" t="s">
        <v>46</v>
      </c>
      <c r="D1123" s="34">
        <v>0.08</v>
      </c>
      <c r="E1123" s="34">
        <v>100.97</v>
      </c>
      <c r="F1123" s="34">
        <v>14</v>
      </c>
      <c r="G1123" s="34" t="s">
        <v>2</v>
      </c>
      <c r="H1123" s="34" t="s">
        <v>47</v>
      </c>
      <c r="I1123" s="34" t="s">
        <v>16</v>
      </c>
      <c r="J1123" s="34" t="s">
        <v>32</v>
      </c>
      <c r="K1123" s="34" t="s">
        <v>33</v>
      </c>
      <c r="L1123" s="34" t="s">
        <v>2091</v>
      </c>
      <c r="M1123" s="34">
        <v>0.37</v>
      </c>
      <c r="N1123" s="34" t="s">
        <v>8</v>
      </c>
      <c r="O1123" s="34" t="s">
        <v>9</v>
      </c>
      <c r="P1123" s="34" t="s">
        <v>10</v>
      </c>
      <c r="Q1123" s="34" t="s">
        <v>2092</v>
      </c>
      <c r="R1123" s="34">
        <v>39212</v>
      </c>
      <c r="S1123" s="36">
        <v>42103</v>
      </c>
      <c r="T1123" s="36">
        <v>42104</v>
      </c>
      <c r="U1123" s="61">
        <v>-73.494119999999995</v>
      </c>
      <c r="V1123" s="34">
        <v>15</v>
      </c>
      <c r="W1123" s="34">
        <v>1483.16</v>
      </c>
      <c r="X1123" s="34">
        <v>90532</v>
      </c>
      <c r="Y1123" s="34" t="s">
        <v>3215</v>
      </c>
      <c r="Z1123" s="34">
        <v>947.5895632927992</v>
      </c>
    </row>
    <row r="1124" spans="1:26" customFormat="1" x14ac:dyDescent="0.2">
      <c r="A1124" s="34">
        <v>2334</v>
      </c>
      <c r="B1124" s="34" t="s">
        <v>2014</v>
      </c>
      <c r="C1124" s="34" t="s">
        <v>46</v>
      </c>
      <c r="D1124" s="34">
        <v>0.05</v>
      </c>
      <c r="E1124" s="34">
        <v>14.81</v>
      </c>
      <c r="F1124" s="34">
        <v>13.32</v>
      </c>
      <c r="G1124" s="34" t="s">
        <v>14</v>
      </c>
      <c r="H1124" s="34" t="s">
        <v>3</v>
      </c>
      <c r="I1124" s="34" t="s">
        <v>24</v>
      </c>
      <c r="J1124" s="34" t="s">
        <v>71</v>
      </c>
      <c r="K1124" s="34" t="s">
        <v>49</v>
      </c>
      <c r="L1124" s="34" t="s">
        <v>570</v>
      </c>
      <c r="M1124" s="34">
        <v>0.43</v>
      </c>
      <c r="N1124" s="34" t="s">
        <v>8</v>
      </c>
      <c r="O1124" s="34" t="s">
        <v>28</v>
      </c>
      <c r="P1124" s="34" t="s">
        <v>333</v>
      </c>
      <c r="Q1124" s="34" t="s">
        <v>2015</v>
      </c>
      <c r="R1124" s="34">
        <v>53220</v>
      </c>
      <c r="S1124" s="36">
        <v>42103</v>
      </c>
      <c r="T1124" s="36">
        <v>42105</v>
      </c>
      <c r="U1124" s="61">
        <v>-190.49</v>
      </c>
      <c r="V1124" s="34">
        <v>8</v>
      </c>
      <c r="W1124" s="34">
        <v>115.99</v>
      </c>
      <c r="X1124" s="34">
        <v>89609</v>
      </c>
      <c r="Y1124" s="34" t="s">
        <v>3216</v>
      </c>
      <c r="Z1124" s="34">
        <v>372.82170698504927</v>
      </c>
    </row>
    <row r="1125" spans="1:26" customFormat="1" x14ac:dyDescent="0.2">
      <c r="A1125" s="34">
        <v>2334</v>
      </c>
      <c r="B1125" s="34" t="s">
        <v>2014</v>
      </c>
      <c r="C1125" s="34" t="s">
        <v>46</v>
      </c>
      <c r="D1125" s="34">
        <v>0.08</v>
      </c>
      <c r="E1125" s="34">
        <v>2.78</v>
      </c>
      <c r="F1125" s="34">
        <v>1.25</v>
      </c>
      <c r="G1125" s="34" t="s">
        <v>14</v>
      </c>
      <c r="H1125" s="34" t="s">
        <v>3</v>
      </c>
      <c r="I1125" s="34" t="s">
        <v>24</v>
      </c>
      <c r="J1125" s="34" t="s">
        <v>25</v>
      </c>
      <c r="K1125" s="34" t="s">
        <v>26</v>
      </c>
      <c r="L1125" s="34" t="s">
        <v>358</v>
      </c>
      <c r="M1125" s="34">
        <v>0.59</v>
      </c>
      <c r="N1125" s="34" t="s">
        <v>8</v>
      </c>
      <c r="O1125" s="34" t="s">
        <v>28</v>
      </c>
      <c r="P1125" s="34" t="s">
        <v>333</v>
      </c>
      <c r="Q1125" s="34" t="s">
        <v>2015</v>
      </c>
      <c r="R1125" s="34">
        <v>53220</v>
      </c>
      <c r="S1125" s="36">
        <v>42103</v>
      </c>
      <c r="T1125" s="36">
        <v>42104</v>
      </c>
      <c r="U1125" s="61">
        <v>-8.77</v>
      </c>
      <c r="V1125" s="34">
        <v>7</v>
      </c>
      <c r="W1125" s="34">
        <v>19.46</v>
      </c>
      <c r="X1125" s="34">
        <v>89609</v>
      </c>
      <c r="Y1125" s="34" t="s">
        <v>3216</v>
      </c>
      <c r="Z1125" s="34">
        <v>300.77291471820394</v>
      </c>
    </row>
    <row r="1126" spans="1:26" customFormat="1" x14ac:dyDescent="0.2">
      <c r="A1126" s="34">
        <v>2847</v>
      </c>
      <c r="B1126" s="34" t="s">
        <v>2093</v>
      </c>
      <c r="C1126" s="34" t="s">
        <v>46</v>
      </c>
      <c r="D1126" s="34">
        <v>0.04</v>
      </c>
      <c r="E1126" s="34">
        <v>90.48</v>
      </c>
      <c r="F1126" s="34">
        <v>19.989999999999998</v>
      </c>
      <c r="G1126" s="34" t="s">
        <v>14</v>
      </c>
      <c r="H1126" s="34" t="s">
        <v>70</v>
      </c>
      <c r="I1126" s="34" t="s">
        <v>24</v>
      </c>
      <c r="J1126" s="34" t="s">
        <v>321</v>
      </c>
      <c r="K1126" s="34" t="s">
        <v>49</v>
      </c>
      <c r="L1126" s="34" t="s">
        <v>478</v>
      </c>
      <c r="M1126" s="34">
        <v>0.4</v>
      </c>
      <c r="N1126" s="34" t="s">
        <v>8</v>
      </c>
      <c r="O1126" s="34" t="s">
        <v>9</v>
      </c>
      <c r="P1126" s="34" t="s">
        <v>376</v>
      </c>
      <c r="Q1126" s="34" t="s">
        <v>2094</v>
      </c>
      <c r="R1126" s="34">
        <v>38017</v>
      </c>
      <c r="S1126" s="36">
        <v>42103</v>
      </c>
      <c r="T1126" s="36">
        <v>42105</v>
      </c>
      <c r="U1126" s="61">
        <v>55.555199999999999</v>
      </c>
      <c r="V1126" s="34">
        <v>3</v>
      </c>
      <c r="W1126" s="34">
        <v>268.64</v>
      </c>
      <c r="X1126" s="34">
        <v>85928</v>
      </c>
      <c r="Y1126" s="34" t="s">
        <v>3215</v>
      </c>
      <c r="Z1126" s="34">
        <v>1036.929619178585</v>
      </c>
    </row>
    <row r="1127" spans="1:26" customFormat="1" x14ac:dyDescent="0.2">
      <c r="A1127" s="34">
        <v>2847</v>
      </c>
      <c r="B1127" s="34" t="s">
        <v>2093</v>
      </c>
      <c r="C1127" s="34" t="s">
        <v>46</v>
      </c>
      <c r="D1127" s="34">
        <v>0.02</v>
      </c>
      <c r="E1127" s="34">
        <v>9.77</v>
      </c>
      <c r="F1127" s="34">
        <v>6.02</v>
      </c>
      <c r="G1127" s="34" t="s">
        <v>14</v>
      </c>
      <c r="H1127" s="34" t="s">
        <v>70</v>
      </c>
      <c r="I1127" s="34" t="s">
        <v>4</v>
      </c>
      <c r="J1127" s="34" t="s">
        <v>102</v>
      </c>
      <c r="K1127" s="34" t="s">
        <v>120</v>
      </c>
      <c r="L1127" s="34" t="s">
        <v>2095</v>
      </c>
      <c r="M1127" s="34">
        <v>0.48</v>
      </c>
      <c r="N1127" s="34" t="s">
        <v>8</v>
      </c>
      <c r="O1127" s="34" t="s">
        <v>9</v>
      </c>
      <c r="P1127" s="34" t="s">
        <v>376</v>
      </c>
      <c r="Q1127" s="34" t="s">
        <v>2094</v>
      </c>
      <c r="R1127" s="34">
        <v>38017</v>
      </c>
      <c r="S1127" s="36">
        <v>42103</v>
      </c>
      <c r="T1127" s="36">
        <v>42104</v>
      </c>
      <c r="U1127" s="61">
        <v>-535.33199999999999</v>
      </c>
      <c r="V1127" s="34">
        <v>9</v>
      </c>
      <c r="W1127" s="34">
        <v>87.68</v>
      </c>
      <c r="X1127" s="34">
        <v>85928</v>
      </c>
      <c r="Y1127" s="34" t="s">
        <v>3215</v>
      </c>
      <c r="Z1127" s="34">
        <v>-127.44283872219535</v>
      </c>
    </row>
    <row r="1128" spans="1:26" customFormat="1" x14ac:dyDescent="0.2">
      <c r="A1128" s="34">
        <v>2847</v>
      </c>
      <c r="B1128" s="34" t="s">
        <v>2093</v>
      </c>
      <c r="C1128" s="34" t="s">
        <v>46</v>
      </c>
      <c r="D1128" s="34">
        <v>0.09</v>
      </c>
      <c r="E1128" s="34">
        <v>34.99</v>
      </c>
      <c r="F1128" s="34">
        <v>7.73</v>
      </c>
      <c r="G1128" s="34" t="s">
        <v>14</v>
      </c>
      <c r="H1128" s="34" t="s">
        <v>70</v>
      </c>
      <c r="I1128" s="34" t="s">
        <v>24</v>
      </c>
      <c r="J1128" s="34" t="s">
        <v>25</v>
      </c>
      <c r="K1128" s="34" t="s">
        <v>49</v>
      </c>
      <c r="L1128" s="34" t="s">
        <v>1280</v>
      </c>
      <c r="M1128" s="34">
        <v>0.59</v>
      </c>
      <c r="N1128" s="34" t="s">
        <v>8</v>
      </c>
      <c r="O1128" s="34" t="s">
        <v>9</v>
      </c>
      <c r="P1128" s="34" t="s">
        <v>376</v>
      </c>
      <c r="Q1128" s="34" t="s">
        <v>2094</v>
      </c>
      <c r="R1128" s="34">
        <v>38017</v>
      </c>
      <c r="S1128" s="36">
        <v>42103</v>
      </c>
      <c r="T1128" s="36">
        <v>42105</v>
      </c>
      <c r="U1128" s="61">
        <v>-208.72040000000001</v>
      </c>
      <c r="V1128" s="34">
        <v>1</v>
      </c>
      <c r="W1128" s="34">
        <v>37.619999999999997</v>
      </c>
      <c r="X1128" s="34">
        <v>85928</v>
      </c>
      <c r="Y1128" s="34" t="s">
        <v>3215</v>
      </c>
      <c r="Z1128" s="34">
        <v>378.46931111946174</v>
      </c>
    </row>
    <row r="1129" spans="1:26" customFormat="1" x14ac:dyDescent="0.2">
      <c r="A1129" s="34">
        <v>1602</v>
      </c>
      <c r="B1129" s="34" t="s">
        <v>2096</v>
      </c>
      <c r="C1129" s="34" t="s">
        <v>1</v>
      </c>
      <c r="D1129" s="34">
        <v>0.1</v>
      </c>
      <c r="E1129" s="34">
        <v>9.11</v>
      </c>
      <c r="F1129" s="34">
        <v>2.15</v>
      </c>
      <c r="G1129" s="34" t="s">
        <v>14</v>
      </c>
      <c r="H1129" s="34" t="s">
        <v>47</v>
      </c>
      <c r="I1129" s="34" t="s">
        <v>24</v>
      </c>
      <c r="J1129" s="34" t="s">
        <v>64</v>
      </c>
      <c r="K1129" s="34" t="s">
        <v>26</v>
      </c>
      <c r="L1129" s="34" t="s">
        <v>65</v>
      </c>
      <c r="M1129" s="34">
        <v>0.4</v>
      </c>
      <c r="N1129" s="34" t="s">
        <v>8</v>
      </c>
      <c r="O1129" s="34" t="s">
        <v>87</v>
      </c>
      <c r="P1129" s="34" t="s">
        <v>394</v>
      </c>
      <c r="Q1129" s="34" t="s">
        <v>2097</v>
      </c>
      <c r="R1129" s="34">
        <v>20601</v>
      </c>
      <c r="S1129" s="36">
        <v>42104</v>
      </c>
      <c r="T1129" s="36">
        <v>42106</v>
      </c>
      <c r="U1129" s="61">
        <v>-3.9312</v>
      </c>
      <c r="V1129" s="34">
        <v>2</v>
      </c>
      <c r="W1129" s="34">
        <v>17.420000000000002</v>
      </c>
      <c r="X1129" s="34">
        <v>89680</v>
      </c>
      <c r="Y1129" s="34" t="s">
        <v>3218</v>
      </c>
      <c r="Z1129" s="34">
        <v>307.75239413418296</v>
      </c>
    </row>
    <row r="1130" spans="1:26" customFormat="1" x14ac:dyDescent="0.2">
      <c r="A1130" s="34">
        <v>451</v>
      </c>
      <c r="B1130" s="34" t="s">
        <v>195</v>
      </c>
      <c r="C1130" s="34" t="s">
        <v>13</v>
      </c>
      <c r="D1130" s="34">
        <v>0.03</v>
      </c>
      <c r="E1130" s="34">
        <v>15.99</v>
      </c>
      <c r="F1130" s="34">
        <v>11.28</v>
      </c>
      <c r="G1130" s="34" t="s">
        <v>14</v>
      </c>
      <c r="H1130" s="34" t="s">
        <v>47</v>
      </c>
      <c r="I1130" s="34" t="s">
        <v>16</v>
      </c>
      <c r="J1130" s="34" t="s">
        <v>32</v>
      </c>
      <c r="K1130" s="34" t="s">
        <v>120</v>
      </c>
      <c r="L1130" s="34" t="s">
        <v>1182</v>
      </c>
      <c r="M1130" s="34">
        <v>0.38</v>
      </c>
      <c r="N1130" s="34" t="s">
        <v>8</v>
      </c>
      <c r="O1130" s="34" t="s">
        <v>35</v>
      </c>
      <c r="P1130" s="34" t="s">
        <v>66</v>
      </c>
      <c r="Q1130" s="34" t="s">
        <v>197</v>
      </c>
      <c r="R1130" s="34">
        <v>94024</v>
      </c>
      <c r="S1130" s="36">
        <v>42104</v>
      </c>
      <c r="T1130" s="36">
        <v>42105</v>
      </c>
      <c r="U1130" s="61">
        <v>-53.296199999999999</v>
      </c>
      <c r="V1130" s="34">
        <v>2</v>
      </c>
      <c r="W1130" s="34">
        <v>35.479999999999997</v>
      </c>
      <c r="X1130" s="34">
        <v>86010</v>
      </c>
      <c r="Y1130" s="34" t="s">
        <v>3217</v>
      </c>
      <c r="Z1130" s="34">
        <v>268.24019529631164</v>
      </c>
    </row>
    <row r="1131" spans="1:26" customFormat="1" x14ac:dyDescent="0.2">
      <c r="A1131" s="34">
        <v>3191</v>
      </c>
      <c r="B1131" s="34" t="s">
        <v>1682</v>
      </c>
      <c r="C1131" s="34" t="s">
        <v>13</v>
      </c>
      <c r="D1131" s="34">
        <v>0.09</v>
      </c>
      <c r="E1131" s="34">
        <v>35.94</v>
      </c>
      <c r="F1131" s="34">
        <v>6.66</v>
      </c>
      <c r="G1131" s="34" t="s">
        <v>14</v>
      </c>
      <c r="H1131" s="34" t="s">
        <v>70</v>
      </c>
      <c r="I1131" s="34" t="s">
        <v>24</v>
      </c>
      <c r="J1131" s="34" t="s">
        <v>321</v>
      </c>
      <c r="K1131" s="34" t="s">
        <v>49</v>
      </c>
      <c r="L1131" s="34" t="s">
        <v>2098</v>
      </c>
      <c r="M1131" s="34">
        <v>0.4</v>
      </c>
      <c r="N1131" s="34" t="s">
        <v>8</v>
      </c>
      <c r="O1131" s="34" t="s">
        <v>28</v>
      </c>
      <c r="P1131" s="34" t="s">
        <v>333</v>
      </c>
      <c r="Q1131" s="34" t="s">
        <v>1683</v>
      </c>
      <c r="R1131" s="34">
        <v>54481</v>
      </c>
      <c r="S1131" s="36">
        <v>42104</v>
      </c>
      <c r="T1131" s="36">
        <v>42106</v>
      </c>
      <c r="U1131" s="61">
        <v>172.56440000000001</v>
      </c>
      <c r="V1131" s="34">
        <v>9</v>
      </c>
      <c r="W1131" s="34">
        <v>312.22000000000003</v>
      </c>
      <c r="X1131" s="34">
        <v>86448</v>
      </c>
      <c r="Y1131" s="34" t="s">
        <v>3216</v>
      </c>
      <c r="Z1131" s="34">
        <v>380.87456407113064</v>
      </c>
    </row>
    <row r="1132" spans="1:26" customFormat="1" x14ac:dyDescent="0.2">
      <c r="A1132" s="34">
        <v>2684</v>
      </c>
      <c r="B1132" s="34" t="s">
        <v>1183</v>
      </c>
      <c r="C1132" s="34" t="s">
        <v>23</v>
      </c>
      <c r="D1132" s="34">
        <v>7.0000000000000007E-2</v>
      </c>
      <c r="E1132" s="34">
        <v>4.97</v>
      </c>
      <c r="F1132" s="34">
        <v>5.71</v>
      </c>
      <c r="G1132" s="34" t="s">
        <v>14</v>
      </c>
      <c r="H1132" s="34" t="s">
        <v>3</v>
      </c>
      <c r="I1132" s="34" t="s">
        <v>4</v>
      </c>
      <c r="J1132" s="34" t="s">
        <v>102</v>
      </c>
      <c r="K1132" s="34" t="s">
        <v>120</v>
      </c>
      <c r="L1132" s="34" t="s">
        <v>2099</v>
      </c>
      <c r="M1132" s="34">
        <v>0.54</v>
      </c>
      <c r="N1132" s="34" t="s">
        <v>8</v>
      </c>
      <c r="O1132" s="34" t="s">
        <v>9</v>
      </c>
      <c r="P1132" s="34" t="s">
        <v>99</v>
      </c>
      <c r="Q1132" s="34" t="s">
        <v>1184</v>
      </c>
      <c r="R1132" s="34">
        <v>33952</v>
      </c>
      <c r="S1132" s="36">
        <v>42104</v>
      </c>
      <c r="T1132" s="36">
        <v>42109</v>
      </c>
      <c r="U1132" s="61">
        <v>-180.15199999999999</v>
      </c>
      <c r="V1132" s="34">
        <v>5</v>
      </c>
      <c r="W1132" s="34">
        <v>26.66</v>
      </c>
      <c r="X1132" s="34">
        <v>89148</v>
      </c>
      <c r="Y1132" s="34" t="s">
        <v>3215</v>
      </c>
      <c r="Z1132" s="34">
        <v>99.194780328209973</v>
      </c>
    </row>
    <row r="1133" spans="1:26" customFormat="1" x14ac:dyDescent="0.2">
      <c r="A1133" s="34">
        <v>2684</v>
      </c>
      <c r="B1133" s="34" t="s">
        <v>1183</v>
      </c>
      <c r="C1133" s="34" t="s">
        <v>23</v>
      </c>
      <c r="D1133" s="34">
        <v>0.09</v>
      </c>
      <c r="E1133" s="34">
        <v>2.62</v>
      </c>
      <c r="F1133" s="34">
        <v>0.8</v>
      </c>
      <c r="G1133" s="34" t="s">
        <v>14</v>
      </c>
      <c r="H1133" s="34" t="s">
        <v>3</v>
      </c>
      <c r="I1133" s="34" t="s">
        <v>24</v>
      </c>
      <c r="J1133" s="34" t="s">
        <v>152</v>
      </c>
      <c r="K1133" s="34" t="s">
        <v>26</v>
      </c>
      <c r="L1133" s="34" t="s">
        <v>2100</v>
      </c>
      <c r="M1133" s="34">
        <v>0.39</v>
      </c>
      <c r="N1133" s="34" t="s">
        <v>8</v>
      </c>
      <c r="O1133" s="34" t="s">
        <v>9</v>
      </c>
      <c r="P1133" s="34" t="s">
        <v>99</v>
      </c>
      <c r="Q1133" s="34" t="s">
        <v>1184</v>
      </c>
      <c r="R1133" s="34">
        <v>33952</v>
      </c>
      <c r="S1133" s="36">
        <v>42104</v>
      </c>
      <c r="T1133" s="36">
        <v>42106</v>
      </c>
      <c r="U1133" s="61">
        <v>8.3879999999999999</v>
      </c>
      <c r="V1133" s="34">
        <v>12</v>
      </c>
      <c r="W1133" s="34">
        <v>29.55</v>
      </c>
      <c r="X1133" s="34">
        <v>89148</v>
      </c>
      <c r="Y1133" s="34" t="s">
        <v>3215</v>
      </c>
      <c r="Z1133" s="34">
        <v>11.298085241017372</v>
      </c>
    </row>
    <row r="1134" spans="1:26" customFormat="1" x14ac:dyDescent="0.2">
      <c r="A1134" s="34">
        <v>2684</v>
      </c>
      <c r="B1134" s="34" t="s">
        <v>1183</v>
      </c>
      <c r="C1134" s="34" t="s">
        <v>23</v>
      </c>
      <c r="D1134" s="34">
        <v>0.03</v>
      </c>
      <c r="E1134" s="34">
        <v>65.989999999999995</v>
      </c>
      <c r="F1134" s="34">
        <v>8.8000000000000007</v>
      </c>
      <c r="G1134" s="34" t="s">
        <v>14</v>
      </c>
      <c r="H1134" s="34" t="s">
        <v>3</v>
      </c>
      <c r="I1134" s="34" t="s">
        <v>16</v>
      </c>
      <c r="J1134" s="34" t="s">
        <v>111</v>
      </c>
      <c r="K1134" s="34" t="s">
        <v>49</v>
      </c>
      <c r="L1134" s="34" t="s">
        <v>428</v>
      </c>
      <c r="M1134" s="34">
        <v>0.57999999999999996</v>
      </c>
      <c r="N1134" s="34" t="s">
        <v>8</v>
      </c>
      <c r="O1134" s="34" t="s">
        <v>9</v>
      </c>
      <c r="P1134" s="34" t="s">
        <v>99</v>
      </c>
      <c r="Q1134" s="34" t="s">
        <v>1184</v>
      </c>
      <c r="R1134" s="34">
        <v>33952</v>
      </c>
      <c r="S1134" s="36">
        <v>42104</v>
      </c>
      <c r="T1134" s="36">
        <v>42104</v>
      </c>
      <c r="U1134" s="61">
        <v>9.9398999999999997</v>
      </c>
      <c r="V1134" s="34">
        <v>21</v>
      </c>
      <c r="W1134" s="34">
        <v>1237.4000000000001</v>
      </c>
      <c r="X1134" s="34">
        <v>89148</v>
      </c>
      <c r="Y1134" s="34" t="s">
        <v>3215</v>
      </c>
      <c r="Z1134" s="34">
        <v>630.12663776554621</v>
      </c>
    </row>
    <row r="1135" spans="1:26" customFormat="1" x14ac:dyDescent="0.2">
      <c r="A1135" s="34">
        <v>1103</v>
      </c>
      <c r="B1135" s="34" t="s">
        <v>2101</v>
      </c>
      <c r="C1135" s="34" t="s">
        <v>46</v>
      </c>
      <c r="D1135" s="34">
        <v>0.05</v>
      </c>
      <c r="E1135" s="34">
        <v>328.14</v>
      </c>
      <c r="F1135" s="34">
        <v>91.05</v>
      </c>
      <c r="G1135" s="34" t="s">
        <v>2</v>
      </c>
      <c r="H1135" s="34" t="s">
        <v>47</v>
      </c>
      <c r="I1135" s="34" t="s">
        <v>24</v>
      </c>
      <c r="J1135" s="34" t="s">
        <v>71</v>
      </c>
      <c r="K1135" s="34" t="s">
        <v>33</v>
      </c>
      <c r="L1135" s="34" t="s">
        <v>559</v>
      </c>
      <c r="M1135" s="34">
        <v>0.56999999999999995</v>
      </c>
      <c r="N1135" s="34" t="s">
        <v>8</v>
      </c>
      <c r="O1135" s="34" t="s">
        <v>28</v>
      </c>
      <c r="P1135" s="34" t="s">
        <v>109</v>
      </c>
      <c r="Q1135" s="34" t="s">
        <v>2102</v>
      </c>
      <c r="R1135" s="34">
        <v>68046</v>
      </c>
      <c r="S1135" s="36">
        <v>42104</v>
      </c>
      <c r="T1135" s="36">
        <v>42105</v>
      </c>
      <c r="U1135" s="61">
        <v>772.04</v>
      </c>
      <c r="V1135" s="34">
        <v>7</v>
      </c>
      <c r="W1135" s="34">
        <v>2291.39</v>
      </c>
      <c r="X1135" s="34">
        <v>90977</v>
      </c>
      <c r="Y1135" s="34" t="s">
        <v>3216</v>
      </c>
      <c r="Z1135" s="34">
        <v>4840.8752306536944</v>
      </c>
    </row>
    <row r="1136" spans="1:26" customFormat="1" x14ac:dyDescent="0.2">
      <c r="A1136" s="34">
        <v>1104</v>
      </c>
      <c r="B1136" s="34" t="s">
        <v>2103</v>
      </c>
      <c r="C1136" s="34" t="s">
        <v>46</v>
      </c>
      <c r="D1136" s="34">
        <v>0.05</v>
      </c>
      <c r="E1136" s="34">
        <v>328.14</v>
      </c>
      <c r="F1136" s="34">
        <v>91.05</v>
      </c>
      <c r="G1136" s="34" t="s">
        <v>2</v>
      </c>
      <c r="H1136" s="34" t="s">
        <v>47</v>
      </c>
      <c r="I1136" s="34" t="s">
        <v>24</v>
      </c>
      <c r="J1136" s="34" t="s">
        <v>71</v>
      </c>
      <c r="K1136" s="34" t="s">
        <v>33</v>
      </c>
      <c r="L1136" s="34" t="s">
        <v>559</v>
      </c>
      <c r="M1136" s="34">
        <v>0.56999999999999995</v>
      </c>
      <c r="N1136" s="34" t="s">
        <v>8</v>
      </c>
      <c r="O1136" s="34" t="s">
        <v>87</v>
      </c>
      <c r="P1136" s="34" t="s">
        <v>88</v>
      </c>
      <c r="Q1136" s="34" t="s">
        <v>89</v>
      </c>
      <c r="R1136" s="34">
        <v>10282</v>
      </c>
      <c r="S1136" s="36">
        <v>42104</v>
      </c>
      <c r="T1136" s="36">
        <v>42105</v>
      </c>
      <c r="U1136" s="61">
        <v>772.04</v>
      </c>
      <c r="V1136" s="34">
        <v>29</v>
      </c>
      <c r="W1136" s="34">
        <v>9492.92</v>
      </c>
      <c r="X1136" s="34">
        <v>27456</v>
      </c>
      <c r="Y1136" s="34" t="s">
        <v>3218</v>
      </c>
      <c r="Z1136" s="34">
        <v>4840.8752306536944</v>
      </c>
    </row>
    <row r="1137" spans="1:26" customFormat="1" x14ac:dyDescent="0.2">
      <c r="A1137" s="34">
        <v>1185</v>
      </c>
      <c r="B1137" s="34" t="s">
        <v>1758</v>
      </c>
      <c r="C1137" s="34" t="s">
        <v>46</v>
      </c>
      <c r="D1137" s="34">
        <v>0.08</v>
      </c>
      <c r="E1137" s="34">
        <v>11.7</v>
      </c>
      <c r="F1137" s="34">
        <v>6.96</v>
      </c>
      <c r="G1137" s="34" t="s">
        <v>14</v>
      </c>
      <c r="H1137" s="34" t="s">
        <v>15</v>
      </c>
      <c r="I1137" s="34" t="s">
        <v>24</v>
      </c>
      <c r="J1137" s="34" t="s">
        <v>71</v>
      </c>
      <c r="K1137" s="34" t="s">
        <v>120</v>
      </c>
      <c r="L1137" s="34" t="s">
        <v>736</v>
      </c>
      <c r="M1137" s="34">
        <v>0.5</v>
      </c>
      <c r="N1137" s="34" t="s">
        <v>8</v>
      </c>
      <c r="O1137" s="34" t="s">
        <v>9</v>
      </c>
      <c r="P1137" s="34" t="s">
        <v>140</v>
      </c>
      <c r="Q1137" s="34" t="s">
        <v>334</v>
      </c>
      <c r="R1137" s="34">
        <v>35756</v>
      </c>
      <c r="S1137" s="36">
        <v>42104</v>
      </c>
      <c r="T1137" s="36">
        <v>42107</v>
      </c>
      <c r="U1137" s="61">
        <v>28.565999999999999</v>
      </c>
      <c r="V1137" s="34">
        <v>8</v>
      </c>
      <c r="W1137" s="34">
        <v>87.8</v>
      </c>
      <c r="X1137" s="34">
        <v>85940</v>
      </c>
      <c r="Y1137" s="34" t="s">
        <v>3215</v>
      </c>
      <c r="Z1137" s="34">
        <v>430.0688335777354</v>
      </c>
    </row>
    <row r="1138" spans="1:26" customFormat="1" x14ac:dyDescent="0.2">
      <c r="A1138" s="34">
        <v>2430</v>
      </c>
      <c r="B1138" s="34" t="s">
        <v>1813</v>
      </c>
      <c r="C1138" s="34" t="s">
        <v>46</v>
      </c>
      <c r="D1138" s="34">
        <v>0.04</v>
      </c>
      <c r="E1138" s="34">
        <v>7.08</v>
      </c>
      <c r="F1138" s="34">
        <v>2.35</v>
      </c>
      <c r="G1138" s="34" t="s">
        <v>14</v>
      </c>
      <c r="H1138" s="34" t="s">
        <v>47</v>
      </c>
      <c r="I1138" s="34" t="s">
        <v>24</v>
      </c>
      <c r="J1138" s="34" t="s">
        <v>25</v>
      </c>
      <c r="K1138" s="34" t="s">
        <v>26</v>
      </c>
      <c r="L1138" s="34" t="s">
        <v>1889</v>
      </c>
      <c r="M1138" s="34">
        <v>0.47</v>
      </c>
      <c r="N1138" s="34" t="s">
        <v>8</v>
      </c>
      <c r="O1138" s="34" t="s">
        <v>28</v>
      </c>
      <c r="P1138" s="34" t="s">
        <v>163</v>
      </c>
      <c r="Q1138" s="34" t="s">
        <v>1814</v>
      </c>
      <c r="R1138" s="34">
        <v>76541</v>
      </c>
      <c r="S1138" s="36">
        <v>42104</v>
      </c>
      <c r="T1138" s="36">
        <v>42105</v>
      </c>
      <c r="U1138" s="61">
        <v>24.59</v>
      </c>
      <c r="V1138" s="34">
        <v>7</v>
      </c>
      <c r="W1138" s="34">
        <v>49.1</v>
      </c>
      <c r="X1138" s="34">
        <v>91109</v>
      </c>
      <c r="Y1138" s="34" t="s">
        <v>3216</v>
      </c>
      <c r="Z1138" s="34">
        <v>344.97755324825209</v>
      </c>
    </row>
    <row r="1139" spans="1:26" customFormat="1" x14ac:dyDescent="0.2">
      <c r="A1139" s="34">
        <v>2999</v>
      </c>
      <c r="B1139" s="34" t="s">
        <v>2104</v>
      </c>
      <c r="C1139" s="34" t="s">
        <v>46</v>
      </c>
      <c r="D1139" s="34">
        <v>0.03</v>
      </c>
      <c r="E1139" s="34">
        <v>10.98</v>
      </c>
      <c r="F1139" s="34">
        <v>3.37</v>
      </c>
      <c r="G1139" s="34" t="s">
        <v>14</v>
      </c>
      <c r="H1139" s="34" t="s">
        <v>15</v>
      </c>
      <c r="I1139" s="34" t="s">
        <v>24</v>
      </c>
      <c r="J1139" s="34" t="s">
        <v>544</v>
      </c>
      <c r="K1139" s="34" t="s">
        <v>18</v>
      </c>
      <c r="L1139" s="34" t="s">
        <v>2105</v>
      </c>
      <c r="M1139" s="34">
        <v>0.56999999999999995</v>
      </c>
      <c r="N1139" s="34" t="s">
        <v>8</v>
      </c>
      <c r="O1139" s="34" t="s">
        <v>28</v>
      </c>
      <c r="P1139" s="34" t="s">
        <v>265</v>
      </c>
      <c r="Q1139" s="34" t="s">
        <v>2106</v>
      </c>
      <c r="R1139" s="34">
        <v>48237</v>
      </c>
      <c r="S1139" s="36">
        <v>42104</v>
      </c>
      <c r="T1139" s="36">
        <v>42105</v>
      </c>
      <c r="U1139" s="61">
        <v>11.82</v>
      </c>
      <c r="V1139" s="34">
        <v>5</v>
      </c>
      <c r="W1139" s="34">
        <v>56.19</v>
      </c>
      <c r="X1139" s="34">
        <v>87041</v>
      </c>
      <c r="Y1139" s="34" t="s">
        <v>3216</v>
      </c>
      <c r="Z1139" s="34">
        <v>402.66417943918043</v>
      </c>
    </row>
    <row r="1140" spans="1:26" customFormat="1" x14ac:dyDescent="0.2">
      <c r="A1140" s="34">
        <v>2363</v>
      </c>
      <c r="B1140" s="34" t="s">
        <v>2107</v>
      </c>
      <c r="C1140" s="34" t="s">
        <v>13</v>
      </c>
      <c r="D1140" s="34">
        <v>0</v>
      </c>
      <c r="E1140" s="34">
        <v>5.77</v>
      </c>
      <c r="F1140" s="34">
        <v>5.92</v>
      </c>
      <c r="G1140" s="34" t="s">
        <v>14</v>
      </c>
      <c r="H1140" s="34" t="s">
        <v>47</v>
      </c>
      <c r="I1140" s="34" t="s">
        <v>4</v>
      </c>
      <c r="J1140" s="34" t="s">
        <v>102</v>
      </c>
      <c r="K1140" s="34" t="s">
        <v>120</v>
      </c>
      <c r="L1140" s="34" t="s">
        <v>2108</v>
      </c>
      <c r="M1140" s="34">
        <v>0.55000000000000004</v>
      </c>
      <c r="N1140" s="34" t="s">
        <v>8</v>
      </c>
      <c r="O1140" s="34" t="s">
        <v>87</v>
      </c>
      <c r="P1140" s="34" t="s">
        <v>293</v>
      </c>
      <c r="Q1140" s="34" t="s">
        <v>2109</v>
      </c>
      <c r="R1140" s="34">
        <v>44256</v>
      </c>
      <c r="S1140" s="36">
        <v>42105</v>
      </c>
      <c r="T1140" s="36">
        <v>42107</v>
      </c>
      <c r="U1140" s="61">
        <v>-61.5276</v>
      </c>
      <c r="V1140" s="34">
        <v>11</v>
      </c>
      <c r="W1140" s="34">
        <v>69.89</v>
      </c>
      <c r="X1140" s="34">
        <v>90040</v>
      </c>
      <c r="Y1140" s="34" t="s">
        <v>3218</v>
      </c>
      <c r="Z1140" s="34">
        <v>240.76950985582641</v>
      </c>
    </row>
    <row r="1141" spans="1:26" customFormat="1" x14ac:dyDescent="0.2">
      <c r="A1141" s="34">
        <v>2862</v>
      </c>
      <c r="B1141" s="34" t="s">
        <v>2110</v>
      </c>
      <c r="C1141" s="34" t="s">
        <v>13</v>
      </c>
      <c r="D1141" s="34">
        <v>0</v>
      </c>
      <c r="E1141" s="34">
        <v>12.22</v>
      </c>
      <c r="F1141" s="34">
        <v>2.85</v>
      </c>
      <c r="G1141" s="34" t="s">
        <v>14</v>
      </c>
      <c r="H1141" s="34" t="s">
        <v>70</v>
      </c>
      <c r="I1141" s="34" t="s">
        <v>4</v>
      </c>
      <c r="J1141" s="34" t="s">
        <v>102</v>
      </c>
      <c r="K1141" s="34" t="s">
        <v>18</v>
      </c>
      <c r="L1141" s="34" t="s">
        <v>2062</v>
      </c>
      <c r="M1141" s="34">
        <v>0.55000000000000004</v>
      </c>
      <c r="N1141" s="34" t="s">
        <v>8</v>
      </c>
      <c r="O1141" s="34" t="s">
        <v>28</v>
      </c>
      <c r="P1141" s="34" t="s">
        <v>109</v>
      </c>
      <c r="Q1141" s="34" t="s">
        <v>2017</v>
      </c>
      <c r="R1141" s="34">
        <v>68128</v>
      </c>
      <c r="S1141" s="36">
        <v>42105</v>
      </c>
      <c r="T1141" s="36">
        <v>42106</v>
      </c>
      <c r="U1141" s="61">
        <v>76.389899999999997</v>
      </c>
      <c r="V1141" s="34">
        <v>9</v>
      </c>
      <c r="W1141" s="34">
        <v>110.71</v>
      </c>
      <c r="X1141" s="34">
        <v>88278</v>
      </c>
      <c r="Y1141" s="34" t="s">
        <v>3216</v>
      </c>
      <c r="Z1141" s="34">
        <v>286.91765359297017</v>
      </c>
    </row>
    <row r="1142" spans="1:26" customFormat="1" x14ac:dyDescent="0.2">
      <c r="A1142" s="34">
        <v>369</v>
      </c>
      <c r="B1142" s="34" t="s">
        <v>2111</v>
      </c>
      <c r="C1142" s="34" t="s">
        <v>23</v>
      </c>
      <c r="D1142" s="34">
        <v>0.09</v>
      </c>
      <c r="E1142" s="34">
        <v>19.23</v>
      </c>
      <c r="F1142" s="34">
        <v>6.15</v>
      </c>
      <c r="G1142" s="34" t="s">
        <v>63</v>
      </c>
      <c r="H1142" s="34" t="s">
        <v>70</v>
      </c>
      <c r="I1142" s="34" t="s">
        <v>4</v>
      </c>
      <c r="J1142" s="34" t="s">
        <v>102</v>
      </c>
      <c r="K1142" s="34" t="s">
        <v>18</v>
      </c>
      <c r="L1142" s="34" t="s">
        <v>1253</v>
      </c>
      <c r="M1142" s="34">
        <v>0.44</v>
      </c>
      <c r="N1142" s="34" t="s">
        <v>8</v>
      </c>
      <c r="O1142" s="34" t="s">
        <v>35</v>
      </c>
      <c r="P1142" s="34" t="s">
        <v>66</v>
      </c>
      <c r="Q1142" s="34" t="s">
        <v>2112</v>
      </c>
      <c r="R1142" s="34">
        <v>94601</v>
      </c>
      <c r="S1142" s="36">
        <v>42105</v>
      </c>
      <c r="T1142" s="36">
        <v>42107</v>
      </c>
      <c r="U1142" s="61">
        <v>211.232</v>
      </c>
      <c r="V1142" s="34">
        <v>21</v>
      </c>
      <c r="W1142" s="34">
        <v>394.1</v>
      </c>
      <c r="X1142" s="34">
        <v>90292</v>
      </c>
      <c r="Y1142" s="34" t="s">
        <v>3217</v>
      </c>
      <c r="Z1142" s="34">
        <v>387.30800527964777</v>
      </c>
    </row>
    <row r="1143" spans="1:26" customFormat="1" x14ac:dyDescent="0.2">
      <c r="A1143" s="34">
        <v>1712</v>
      </c>
      <c r="B1143" s="34" t="s">
        <v>2113</v>
      </c>
      <c r="C1143" s="34" t="s">
        <v>23</v>
      </c>
      <c r="D1143" s="34">
        <v>0.03</v>
      </c>
      <c r="E1143" s="34">
        <v>11.66</v>
      </c>
      <c r="F1143" s="34">
        <v>7.95</v>
      </c>
      <c r="G1143" s="34" t="s">
        <v>14</v>
      </c>
      <c r="H1143" s="34" t="s">
        <v>70</v>
      </c>
      <c r="I1143" s="34" t="s">
        <v>24</v>
      </c>
      <c r="J1143" s="34" t="s">
        <v>25</v>
      </c>
      <c r="K1143" s="34" t="s">
        <v>18</v>
      </c>
      <c r="L1143" s="34" t="s">
        <v>2114</v>
      </c>
      <c r="M1143" s="34">
        <v>0.57999999999999996</v>
      </c>
      <c r="N1143" s="34" t="s">
        <v>8</v>
      </c>
      <c r="O1143" s="34" t="s">
        <v>9</v>
      </c>
      <c r="P1143" s="34" t="s">
        <v>51</v>
      </c>
      <c r="Q1143" s="34" t="s">
        <v>2115</v>
      </c>
      <c r="R1143" s="34">
        <v>30907</v>
      </c>
      <c r="S1143" s="36">
        <v>42105</v>
      </c>
      <c r="T1143" s="36">
        <v>42114</v>
      </c>
      <c r="U1143" s="61">
        <v>-31.094000000000001</v>
      </c>
      <c r="V1143" s="34">
        <v>22</v>
      </c>
      <c r="W1143" s="34">
        <v>267.32</v>
      </c>
      <c r="X1143" s="34">
        <v>87749</v>
      </c>
      <c r="Y1143" s="34" t="s">
        <v>3215</v>
      </c>
      <c r="Z1143" s="34">
        <v>403.4245911842944</v>
      </c>
    </row>
    <row r="1144" spans="1:26" customFormat="1" x14ac:dyDescent="0.2">
      <c r="A1144" s="34">
        <v>721</v>
      </c>
      <c r="B1144" s="34" t="s">
        <v>2116</v>
      </c>
      <c r="C1144" s="34" t="s">
        <v>92</v>
      </c>
      <c r="D1144" s="34">
        <v>0.01</v>
      </c>
      <c r="E1144" s="34">
        <v>7.28</v>
      </c>
      <c r="F1144" s="34">
        <v>11.15</v>
      </c>
      <c r="G1144" s="34" t="s">
        <v>14</v>
      </c>
      <c r="H1144" s="34" t="s">
        <v>70</v>
      </c>
      <c r="I1144" s="34" t="s">
        <v>24</v>
      </c>
      <c r="J1144" s="34" t="s">
        <v>64</v>
      </c>
      <c r="K1144" s="34" t="s">
        <v>49</v>
      </c>
      <c r="L1144" s="34" t="s">
        <v>951</v>
      </c>
      <c r="M1144" s="34">
        <v>0.37</v>
      </c>
      <c r="N1144" s="34" t="s">
        <v>8</v>
      </c>
      <c r="O1144" s="34" t="s">
        <v>28</v>
      </c>
      <c r="P1144" s="34" t="s">
        <v>29</v>
      </c>
      <c r="Q1144" s="34" t="s">
        <v>2117</v>
      </c>
      <c r="R1144" s="34">
        <v>46041</v>
      </c>
      <c r="S1144" s="36">
        <v>42105</v>
      </c>
      <c r="T1144" s="36">
        <v>42107</v>
      </c>
      <c r="U1144" s="61">
        <v>-24.245999999999999</v>
      </c>
      <c r="V1144" s="34">
        <v>1</v>
      </c>
      <c r="W1144" s="34">
        <v>11.21</v>
      </c>
      <c r="X1144" s="34">
        <v>91054</v>
      </c>
      <c r="Y1144" s="34" t="s">
        <v>3216</v>
      </c>
      <c r="Z1144" s="34">
        <v>256.82267529704768</v>
      </c>
    </row>
    <row r="1145" spans="1:26" customFormat="1" x14ac:dyDescent="0.2">
      <c r="A1145" s="34">
        <v>445</v>
      </c>
      <c r="B1145" s="34" t="s">
        <v>2118</v>
      </c>
      <c r="C1145" s="34" t="s">
        <v>46</v>
      </c>
      <c r="D1145" s="34">
        <v>0.03</v>
      </c>
      <c r="E1145" s="34">
        <v>48.04</v>
      </c>
      <c r="F1145" s="34">
        <v>19.989999999999998</v>
      </c>
      <c r="G1145" s="34" t="s">
        <v>14</v>
      </c>
      <c r="H1145" s="34" t="s">
        <v>3</v>
      </c>
      <c r="I1145" s="34" t="s">
        <v>24</v>
      </c>
      <c r="J1145" s="34" t="s">
        <v>64</v>
      </c>
      <c r="K1145" s="34" t="s">
        <v>49</v>
      </c>
      <c r="L1145" s="34" t="s">
        <v>2119</v>
      </c>
      <c r="M1145" s="34">
        <v>0.37</v>
      </c>
      <c r="N1145" s="34" t="s">
        <v>8</v>
      </c>
      <c r="O1145" s="34" t="s">
        <v>28</v>
      </c>
      <c r="P1145" s="34" t="s">
        <v>109</v>
      </c>
      <c r="Q1145" s="34" t="s">
        <v>1353</v>
      </c>
      <c r="R1145" s="34">
        <v>68701</v>
      </c>
      <c r="S1145" s="36">
        <v>42105</v>
      </c>
      <c r="T1145" s="36">
        <v>42107</v>
      </c>
      <c r="U1145" s="61">
        <v>-4.46</v>
      </c>
      <c r="V1145" s="34">
        <v>2</v>
      </c>
      <c r="W1145" s="34">
        <v>101.71</v>
      </c>
      <c r="X1145" s="34">
        <v>88083</v>
      </c>
      <c r="Y1145" s="34" t="s">
        <v>3216</v>
      </c>
      <c r="Z1145" s="34">
        <v>815.13681526193716</v>
      </c>
    </row>
    <row r="1146" spans="1:26" customFormat="1" x14ac:dyDescent="0.2">
      <c r="A1146" s="34">
        <v>918</v>
      </c>
      <c r="B1146" s="34" t="s">
        <v>2120</v>
      </c>
      <c r="C1146" s="34" t="s">
        <v>13</v>
      </c>
      <c r="D1146" s="34">
        <v>0.05</v>
      </c>
      <c r="E1146" s="34">
        <v>35.51</v>
      </c>
      <c r="F1146" s="34">
        <v>6.31</v>
      </c>
      <c r="G1146" s="34" t="s">
        <v>14</v>
      </c>
      <c r="H1146" s="34" t="s">
        <v>15</v>
      </c>
      <c r="I1146" s="34" t="s">
        <v>24</v>
      </c>
      <c r="J1146" s="34" t="s">
        <v>54</v>
      </c>
      <c r="K1146" s="34" t="s">
        <v>49</v>
      </c>
      <c r="L1146" s="34" t="s">
        <v>2121</v>
      </c>
      <c r="M1146" s="34">
        <v>0.57999999999999996</v>
      </c>
      <c r="N1146" s="34" t="s">
        <v>8</v>
      </c>
      <c r="O1146" s="34" t="s">
        <v>35</v>
      </c>
      <c r="P1146" s="34" t="s">
        <v>66</v>
      </c>
      <c r="Q1146" s="34" t="s">
        <v>2122</v>
      </c>
      <c r="R1146" s="34">
        <v>91730</v>
      </c>
      <c r="S1146" s="36">
        <v>42106</v>
      </c>
      <c r="T1146" s="36">
        <v>42108</v>
      </c>
      <c r="U1146" s="61">
        <v>6.11</v>
      </c>
      <c r="V1146" s="34">
        <v>2</v>
      </c>
      <c r="W1146" s="34">
        <v>73.099999999999994</v>
      </c>
      <c r="X1146" s="34">
        <v>90492</v>
      </c>
      <c r="Y1146" s="34" t="s">
        <v>3217</v>
      </c>
      <c r="Z1146" s="34">
        <v>346.51085184126993</v>
      </c>
    </row>
    <row r="1147" spans="1:26" customFormat="1" x14ac:dyDescent="0.2">
      <c r="A1147" s="34">
        <v>919</v>
      </c>
      <c r="B1147" s="34" t="s">
        <v>2123</v>
      </c>
      <c r="C1147" s="34" t="s">
        <v>13</v>
      </c>
      <c r="D1147" s="34">
        <v>0.1</v>
      </c>
      <c r="E1147" s="34">
        <v>8.34</v>
      </c>
      <c r="F1147" s="34">
        <v>2.64</v>
      </c>
      <c r="G1147" s="34" t="s">
        <v>14</v>
      </c>
      <c r="H1147" s="34" t="s">
        <v>15</v>
      </c>
      <c r="I1147" s="34" t="s">
        <v>24</v>
      </c>
      <c r="J1147" s="34" t="s">
        <v>544</v>
      </c>
      <c r="K1147" s="34" t="s">
        <v>18</v>
      </c>
      <c r="L1147" s="34" t="s">
        <v>859</v>
      </c>
      <c r="M1147" s="34">
        <v>0.59</v>
      </c>
      <c r="N1147" s="34" t="s">
        <v>8</v>
      </c>
      <c r="O1147" s="34" t="s">
        <v>35</v>
      </c>
      <c r="P1147" s="34" t="s">
        <v>66</v>
      </c>
      <c r="Q1147" s="34" t="s">
        <v>2124</v>
      </c>
      <c r="R1147" s="34">
        <v>96003</v>
      </c>
      <c r="S1147" s="36">
        <v>42106</v>
      </c>
      <c r="T1147" s="36">
        <v>42106</v>
      </c>
      <c r="U1147" s="61">
        <v>-6.34</v>
      </c>
      <c r="V1147" s="34">
        <v>6</v>
      </c>
      <c r="W1147" s="34">
        <v>47.95</v>
      </c>
      <c r="X1147" s="34">
        <v>90492</v>
      </c>
      <c r="Y1147" s="34" t="s">
        <v>3217</v>
      </c>
      <c r="Z1147" s="34">
        <v>122.46684738576701</v>
      </c>
    </row>
    <row r="1148" spans="1:26" customFormat="1" x14ac:dyDescent="0.2">
      <c r="A1148" s="34">
        <v>920</v>
      </c>
      <c r="B1148" s="34" t="s">
        <v>1857</v>
      </c>
      <c r="C1148" s="34" t="s">
        <v>13</v>
      </c>
      <c r="D1148" s="34">
        <v>0.03</v>
      </c>
      <c r="E1148" s="34">
        <v>8.0399999999999991</v>
      </c>
      <c r="F1148" s="34">
        <v>8.94</v>
      </c>
      <c r="G1148" s="34" t="s">
        <v>14</v>
      </c>
      <c r="H1148" s="34" t="s">
        <v>15</v>
      </c>
      <c r="I1148" s="34" t="s">
        <v>24</v>
      </c>
      <c r="J1148" s="34" t="s">
        <v>48</v>
      </c>
      <c r="K1148" s="34" t="s">
        <v>49</v>
      </c>
      <c r="L1148" s="34" t="s">
        <v>2125</v>
      </c>
      <c r="M1148" s="34">
        <v>0.4</v>
      </c>
      <c r="N1148" s="34" t="s">
        <v>8</v>
      </c>
      <c r="O1148" s="34" t="s">
        <v>35</v>
      </c>
      <c r="P1148" s="34" t="s">
        <v>66</v>
      </c>
      <c r="Q1148" s="34" t="s">
        <v>1205</v>
      </c>
      <c r="R1148" s="34">
        <v>92374</v>
      </c>
      <c r="S1148" s="36">
        <v>42106</v>
      </c>
      <c r="T1148" s="36">
        <v>42108</v>
      </c>
      <c r="U1148" s="61">
        <v>-160.27549999999999</v>
      </c>
      <c r="V1148" s="34">
        <v>9</v>
      </c>
      <c r="W1148" s="34">
        <v>76.77</v>
      </c>
      <c r="X1148" s="34">
        <v>90492</v>
      </c>
      <c r="Y1148" s="34" t="s">
        <v>3217</v>
      </c>
      <c r="Z1148" s="34">
        <v>26.354646469759523</v>
      </c>
    </row>
    <row r="1149" spans="1:26" customFormat="1" x14ac:dyDescent="0.2">
      <c r="A1149" s="34">
        <v>754</v>
      </c>
      <c r="B1149" s="34" t="s">
        <v>2126</v>
      </c>
      <c r="C1149" s="34" t="s">
        <v>23</v>
      </c>
      <c r="D1149" s="34">
        <v>0.06</v>
      </c>
      <c r="E1149" s="34">
        <v>119.99</v>
      </c>
      <c r="F1149" s="34">
        <v>14</v>
      </c>
      <c r="G1149" s="34" t="s">
        <v>2</v>
      </c>
      <c r="H1149" s="34" t="s">
        <v>15</v>
      </c>
      <c r="I1149" s="34" t="s">
        <v>16</v>
      </c>
      <c r="J1149" s="34" t="s">
        <v>32</v>
      </c>
      <c r="K1149" s="34" t="s">
        <v>33</v>
      </c>
      <c r="L1149" s="34" t="s">
        <v>2127</v>
      </c>
      <c r="M1149" s="34">
        <v>0.36</v>
      </c>
      <c r="N1149" s="34" t="s">
        <v>8</v>
      </c>
      <c r="O1149" s="34" t="s">
        <v>35</v>
      </c>
      <c r="P1149" s="34" t="s">
        <v>564</v>
      </c>
      <c r="Q1149" s="34" t="s">
        <v>2128</v>
      </c>
      <c r="R1149" s="34">
        <v>86314</v>
      </c>
      <c r="S1149" s="36">
        <v>42106</v>
      </c>
      <c r="T1149" s="36">
        <v>42113</v>
      </c>
      <c r="U1149" s="61">
        <v>-207.679788</v>
      </c>
      <c r="V1149" s="34">
        <v>2</v>
      </c>
      <c r="W1149" s="34">
        <v>243.86</v>
      </c>
      <c r="X1149" s="34">
        <v>90439</v>
      </c>
      <c r="Y1149" s="34" t="s">
        <v>3217</v>
      </c>
      <c r="Z1149" s="34">
        <v>694.04218191637278</v>
      </c>
    </row>
    <row r="1150" spans="1:26" customFormat="1" x14ac:dyDescent="0.2">
      <c r="A1150" s="34">
        <v>3221</v>
      </c>
      <c r="B1150" s="34" t="s">
        <v>2129</v>
      </c>
      <c r="C1150" s="34" t="s">
        <v>46</v>
      </c>
      <c r="D1150" s="34">
        <v>0.03</v>
      </c>
      <c r="E1150" s="34">
        <v>6.68</v>
      </c>
      <c r="F1150" s="34">
        <v>1.5</v>
      </c>
      <c r="G1150" s="34" t="s">
        <v>14</v>
      </c>
      <c r="H1150" s="34" t="s">
        <v>70</v>
      </c>
      <c r="I1150" s="34" t="s">
        <v>24</v>
      </c>
      <c r="J1150" s="34" t="s">
        <v>25</v>
      </c>
      <c r="K1150" s="34" t="s">
        <v>26</v>
      </c>
      <c r="L1150" s="34" t="s">
        <v>1844</v>
      </c>
      <c r="M1150" s="34">
        <v>0.48</v>
      </c>
      <c r="N1150" s="34" t="s">
        <v>8</v>
      </c>
      <c r="O1150" s="34" t="s">
        <v>9</v>
      </c>
      <c r="P1150" s="34" t="s">
        <v>99</v>
      </c>
      <c r="Q1150" s="34" t="s">
        <v>2130</v>
      </c>
      <c r="R1150" s="34">
        <v>33322</v>
      </c>
      <c r="S1150" s="36">
        <v>42106</v>
      </c>
      <c r="T1150" s="36">
        <v>42107</v>
      </c>
      <c r="U1150" s="61">
        <v>-577.30399999999997</v>
      </c>
      <c r="V1150" s="34">
        <v>7</v>
      </c>
      <c r="W1150" s="34">
        <v>48.32</v>
      </c>
      <c r="X1150" s="34">
        <v>90815</v>
      </c>
      <c r="Y1150" s="34" t="s">
        <v>3215</v>
      </c>
      <c r="Z1150" s="34">
        <v>-311.64298778373723</v>
      </c>
    </row>
    <row r="1151" spans="1:26" customFormat="1" x14ac:dyDescent="0.2">
      <c r="A1151" s="34">
        <v>171</v>
      </c>
      <c r="B1151" s="34" t="s">
        <v>2131</v>
      </c>
      <c r="C1151" s="34" t="s">
        <v>1</v>
      </c>
      <c r="D1151" s="34">
        <v>0.05</v>
      </c>
      <c r="E1151" s="34">
        <v>1.88</v>
      </c>
      <c r="F1151" s="34">
        <v>1.49</v>
      </c>
      <c r="G1151" s="34" t="s">
        <v>14</v>
      </c>
      <c r="H1151" s="34" t="s">
        <v>70</v>
      </c>
      <c r="I1151" s="34" t="s">
        <v>24</v>
      </c>
      <c r="J1151" s="34" t="s">
        <v>48</v>
      </c>
      <c r="K1151" s="34" t="s">
        <v>49</v>
      </c>
      <c r="L1151" s="34" t="s">
        <v>589</v>
      </c>
      <c r="M1151" s="34">
        <v>0.37</v>
      </c>
      <c r="N1151" s="34" t="s">
        <v>8</v>
      </c>
      <c r="O1151" s="34" t="s">
        <v>87</v>
      </c>
      <c r="P1151" s="34" t="s">
        <v>373</v>
      </c>
      <c r="Q1151" s="34" t="s">
        <v>781</v>
      </c>
      <c r="R1151" s="34">
        <v>7024</v>
      </c>
      <c r="S1151" s="36">
        <v>42107</v>
      </c>
      <c r="T1151" s="36">
        <v>42109</v>
      </c>
      <c r="U1151" s="61">
        <v>-2.9095</v>
      </c>
      <c r="V1151" s="34">
        <v>1</v>
      </c>
      <c r="W1151" s="34">
        <v>3.42</v>
      </c>
      <c r="X1151" s="34">
        <v>87464</v>
      </c>
      <c r="Y1151" s="34" t="s">
        <v>3218</v>
      </c>
      <c r="Z1151" s="34">
        <v>245.57112629602608</v>
      </c>
    </row>
    <row r="1152" spans="1:26" customFormat="1" x14ac:dyDescent="0.2">
      <c r="A1152" s="34">
        <v>1561</v>
      </c>
      <c r="B1152" s="34" t="s">
        <v>1428</v>
      </c>
      <c r="C1152" s="34" t="s">
        <v>1</v>
      </c>
      <c r="D1152" s="34">
        <v>0.05</v>
      </c>
      <c r="E1152" s="34">
        <v>12.2</v>
      </c>
      <c r="F1152" s="34">
        <v>6.02</v>
      </c>
      <c r="G1152" s="34" t="s">
        <v>14</v>
      </c>
      <c r="H1152" s="34" t="s">
        <v>70</v>
      </c>
      <c r="I1152" s="34" t="s">
        <v>4</v>
      </c>
      <c r="J1152" s="34" t="s">
        <v>102</v>
      </c>
      <c r="K1152" s="34" t="s">
        <v>18</v>
      </c>
      <c r="L1152" s="34" t="s">
        <v>2132</v>
      </c>
      <c r="M1152" s="34">
        <v>0.43</v>
      </c>
      <c r="N1152" s="34" t="s">
        <v>8</v>
      </c>
      <c r="O1152" s="34" t="s">
        <v>28</v>
      </c>
      <c r="P1152" s="34" t="s">
        <v>163</v>
      </c>
      <c r="Q1152" s="34" t="s">
        <v>1430</v>
      </c>
      <c r="R1152" s="34">
        <v>76063</v>
      </c>
      <c r="S1152" s="36">
        <v>42107</v>
      </c>
      <c r="T1152" s="36">
        <v>42108</v>
      </c>
      <c r="U1152" s="61">
        <v>-6.6420000000000003</v>
      </c>
      <c r="V1152" s="34">
        <v>5</v>
      </c>
      <c r="W1152" s="34">
        <v>63.93</v>
      </c>
      <c r="X1152" s="34">
        <v>88094</v>
      </c>
      <c r="Y1152" s="34" t="s">
        <v>3216</v>
      </c>
      <c r="Z1152" s="34">
        <v>449.1605875340631</v>
      </c>
    </row>
    <row r="1153" spans="1:26" customFormat="1" x14ac:dyDescent="0.2">
      <c r="A1153" s="34">
        <v>2738</v>
      </c>
      <c r="B1153" s="34" t="s">
        <v>2133</v>
      </c>
      <c r="C1153" s="34" t="s">
        <v>1</v>
      </c>
      <c r="D1153" s="34">
        <v>0.02</v>
      </c>
      <c r="E1153" s="34">
        <v>33.979999999999997</v>
      </c>
      <c r="F1153" s="34">
        <v>1.99</v>
      </c>
      <c r="G1153" s="34" t="s">
        <v>14</v>
      </c>
      <c r="H1153" s="34" t="s">
        <v>3</v>
      </c>
      <c r="I1153" s="34" t="s">
        <v>16</v>
      </c>
      <c r="J1153" s="34" t="s">
        <v>17</v>
      </c>
      <c r="K1153" s="34" t="s">
        <v>18</v>
      </c>
      <c r="L1153" s="34" t="s">
        <v>2134</v>
      </c>
      <c r="M1153" s="34">
        <v>0.45</v>
      </c>
      <c r="N1153" s="34" t="s">
        <v>8</v>
      </c>
      <c r="O1153" s="34" t="s">
        <v>87</v>
      </c>
      <c r="P1153" s="34" t="s">
        <v>609</v>
      </c>
      <c r="Q1153" s="34" t="s">
        <v>610</v>
      </c>
      <c r="R1153" s="34">
        <v>5403</v>
      </c>
      <c r="S1153" s="36">
        <v>42107</v>
      </c>
      <c r="T1153" s="36">
        <v>42109</v>
      </c>
      <c r="U1153" s="61">
        <v>164.06129999999999</v>
      </c>
      <c r="V1153" s="34">
        <v>7</v>
      </c>
      <c r="W1153" s="34">
        <v>237.77</v>
      </c>
      <c r="X1153" s="34">
        <v>89017</v>
      </c>
      <c r="Y1153" s="34" t="s">
        <v>3218</v>
      </c>
      <c r="Z1153" s="34">
        <v>608.23140989859507</v>
      </c>
    </row>
    <row r="1154" spans="1:26" customFormat="1" x14ac:dyDescent="0.2">
      <c r="A1154" s="34">
        <v>3169</v>
      </c>
      <c r="B1154" s="34" t="s">
        <v>2135</v>
      </c>
      <c r="C1154" s="34" t="s">
        <v>1</v>
      </c>
      <c r="D1154" s="34">
        <v>0.08</v>
      </c>
      <c r="E1154" s="34">
        <v>7.28</v>
      </c>
      <c r="F1154" s="34">
        <v>11.15</v>
      </c>
      <c r="G1154" s="34" t="s">
        <v>63</v>
      </c>
      <c r="H1154" s="34" t="s">
        <v>3</v>
      </c>
      <c r="I1154" s="34" t="s">
        <v>24</v>
      </c>
      <c r="J1154" s="34" t="s">
        <v>64</v>
      </c>
      <c r="K1154" s="34" t="s">
        <v>49</v>
      </c>
      <c r="L1154" s="34" t="s">
        <v>951</v>
      </c>
      <c r="M1154" s="34">
        <v>0.37</v>
      </c>
      <c r="N1154" s="34" t="s">
        <v>8</v>
      </c>
      <c r="O1154" s="34" t="s">
        <v>9</v>
      </c>
      <c r="P1154" s="34" t="s">
        <v>99</v>
      </c>
      <c r="Q1154" s="34" t="s">
        <v>2136</v>
      </c>
      <c r="R1154" s="34">
        <v>32127</v>
      </c>
      <c r="S1154" s="36">
        <v>42107</v>
      </c>
      <c r="T1154" s="36">
        <v>42108</v>
      </c>
      <c r="U1154" s="61">
        <v>-44.414999999999999</v>
      </c>
      <c r="V1154" s="34">
        <v>1</v>
      </c>
      <c r="W1154" s="34">
        <v>14.66</v>
      </c>
      <c r="X1154" s="34">
        <v>86490</v>
      </c>
      <c r="Y1154" s="34" t="s">
        <v>3215</v>
      </c>
      <c r="Z1154" s="34">
        <v>375.90599924357349</v>
      </c>
    </row>
    <row r="1155" spans="1:26" customFormat="1" x14ac:dyDescent="0.2">
      <c r="A1155" s="34">
        <v>2973</v>
      </c>
      <c r="B1155" s="34" t="s">
        <v>2137</v>
      </c>
      <c r="C1155" s="34" t="s">
        <v>13</v>
      </c>
      <c r="D1155" s="34">
        <v>0.01</v>
      </c>
      <c r="E1155" s="34">
        <v>30.97</v>
      </c>
      <c r="F1155" s="34">
        <v>4</v>
      </c>
      <c r="G1155" s="34" t="s">
        <v>14</v>
      </c>
      <c r="H1155" s="34" t="s">
        <v>47</v>
      </c>
      <c r="I1155" s="34" t="s">
        <v>16</v>
      </c>
      <c r="J1155" s="34" t="s">
        <v>17</v>
      </c>
      <c r="K1155" s="34" t="s">
        <v>49</v>
      </c>
      <c r="L1155" s="34" t="s">
        <v>2138</v>
      </c>
      <c r="M1155" s="34">
        <v>0.74</v>
      </c>
      <c r="N1155" s="34" t="s">
        <v>8</v>
      </c>
      <c r="O1155" s="34" t="s">
        <v>28</v>
      </c>
      <c r="P1155" s="34" t="s">
        <v>333</v>
      </c>
      <c r="Q1155" s="34" t="s">
        <v>2139</v>
      </c>
      <c r="R1155" s="34">
        <v>53151</v>
      </c>
      <c r="S1155" s="36">
        <v>42107</v>
      </c>
      <c r="T1155" s="36">
        <v>42109</v>
      </c>
      <c r="U1155" s="61">
        <v>17.102799999999998</v>
      </c>
      <c r="V1155" s="34">
        <v>17</v>
      </c>
      <c r="W1155" s="34">
        <v>523.05999999999995</v>
      </c>
      <c r="X1155" s="34">
        <v>87186</v>
      </c>
      <c r="Y1155" s="34" t="s">
        <v>3216</v>
      </c>
      <c r="Z1155" s="34">
        <v>498.49408967371699</v>
      </c>
    </row>
    <row r="1156" spans="1:26" customFormat="1" x14ac:dyDescent="0.2">
      <c r="A1156" s="34">
        <v>2973</v>
      </c>
      <c r="B1156" s="34" t="s">
        <v>2137</v>
      </c>
      <c r="C1156" s="34" t="s">
        <v>13</v>
      </c>
      <c r="D1156" s="34">
        <v>0.08</v>
      </c>
      <c r="E1156" s="34">
        <v>125.99</v>
      </c>
      <c r="F1156" s="34">
        <v>7.69</v>
      </c>
      <c r="G1156" s="34" t="s">
        <v>14</v>
      </c>
      <c r="H1156" s="34" t="s">
        <v>47</v>
      </c>
      <c r="I1156" s="34" t="s">
        <v>16</v>
      </c>
      <c r="J1156" s="34" t="s">
        <v>111</v>
      </c>
      <c r="K1156" s="34" t="s">
        <v>49</v>
      </c>
      <c r="L1156" s="34" t="s">
        <v>1025</v>
      </c>
      <c r="M1156" s="34">
        <v>0.57999999999999996</v>
      </c>
      <c r="N1156" s="34" t="s">
        <v>8</v>
      </c>
      <c r="O1156" s="34" t="s">
        <v>28</v>
      </c>
      <c r="P1156" s="34" t="s">
        <v>333</v>
      </c>
      <c r="Q1156" s="34" t="s">
        <v>2139</v>
      </c>
      <c r="R1156" s="34">
        <v>53151</v>
      </c>
      <c r="S1156" s="36">
        <v>42107</v>
      </c>
      <c r="T1156" s="36">
        <v>42109</v>
      </c>
      <c r="U1156" s="61">
        <v>1269.3819599999999</v>
      </c>
      <c r="V1156" s="34">
        <v>23</v>
      </c>
      <c r="W1156" s="34">
        <v>2424.6799999999998</v>
      </c>
      <c r="X1156" s="34">
        <v>87186</v>
      </c>
      <c r="Y1156" s="34" t="s">
        <v>3216</v>
      </c>
      <c r="Z1156" s="34">
        <v>2001.315548063606</v>
      </c>
    </row>
    <row r="1157" spans="1:26" customFormat="1" x14ac:dyDescent="0.2">
      <c r="A1157" s="34">
        <v>2250</v>
      </c>
      <c r="B1157" s="34" t="s">
        <v>2140</v>
      </c>
      <c r="C1157" s="34" t="s">
        <v>23</v>
      </c>
      <c r="D1157" s="34">
        <v>0</v>
      </c>
      <c r="E1157" s="34">
        <v>2.08</v>
      </c>
      <c r="F1157" s="34">
        <v>5.33</v>
      </c>
      <c r="G1157" s="34" t="s">
        <v>14</v>
      </c>
      <c r="H1157" s="34" t="s">
        <v>47</v>
      </c>
      <c r="I1157" s="34" t="s">
        <v>4</v>
      </c>
      <c r="J1157" s="34" t="s">
        <v>102</v>
      </c>
      <c r="K1157" s="34" t="s">
        <v>49</v>
      </c>
      <c r="L1157" s="34" t="s">
        <v>435</v>
      </c>
      <c r="M1157" s="34">
        <v>0.43</v>
      </c>
      <c r="N1157" s="34" t="s">
        <v>8</v>
      </c>
      <c r="O1157" s="34" t="s">
        <v>87</v>
      </c>
      <c r="P1157" s="34" t="s">
        <v>296</v>
      </c>
      <c r="Q1157" s="34" t="s">
        <v>2141</v>
      </c>
      <c r="R1157" s="34">
        <v>16801</v>
      </c>
      <c r="S1157" s="36">
        <v>42107</v>
      </c>
      <c r="T1157" s="36">
        <v>42114</v>
      </c>
      <c r="U1157" s="61">
        <v>-192.5532</v>
      </c>
      <c r="V1157" s="34">
        <v>22</v>
      </c>
      <c r="W1157" s="34">
        <v>51.41</v>
      </c>
      <c r="X1157" s="34">
        <v>86699</v>
      </c>
      <c r="Y1157" s="34" t="s">
        <v>3218</v>
      </c>
      <c r="Z1157" s="34">
        <v>61.242015569023323</v>
      </c>
    </row>
    <row r="1158" spans="1:26" customFormat="1" x14ac:dyDescent="0.2">
      <c r="A1158" s="34">
        <v>940</v>
      </c>
      <c r="B1158" s="34" t="s">
        <v>2142</v>
      </c>
      <c r="C1158" s="34" t="s">
        <v>23</v>
      </c>
      <c r="D1158" s="34">
        <v>0.09</v>
      </c>
      <c r="E1158" s="34">
        <v>100.98</v>
      </c>
      <c r="F1158" s="34">
        <v>35.840000000000003</v>
      </c>
      <c r="G1158" s="34" t="s">
        <v>2</v>
      </c>
      <c r="H1158" s="34" t="s">
        <v>47</v>
      </c>
      <c r="I1158" s="34" t="s">
        <v>4</v>
      </c>
      <c r="J1158" s="34" t="s">
        <v>93</v>
      </c>
      <c r="K1158" s="34" t="s">
        <v>6</v>
      </c>
      <c r="L1158" s="34" t="s">
        <v>94</v>
      </c>
      <c r="M1158" s="34">
        <v>0.62</v>
      </c>
      <c r="N1158" s="34" t="s">
        <v>8</v>
      </c>
      <c r="O1158" s="34" t="s">
        <v>87</v>
      </c>
      <c r="P1158" s="34" t="s">
        <v>224</v>
      </c>
      <c r="Q1158" s="34" t="s">
        <v>2143</v>
      </c>
      <c r="R1158" s="34">
        <v>6776</v>
      </c>
      <c r="S1158" s="36">
        <v>42108</v>
      </c>
      <c r="T1158" s="36">
        <v>42113</v>
      </c>
      <c r="U1158" s="61">
        <v>-193.58</v>
      </c>
      <c r="V1158" s="34">
        <v>4</v>
      </c>
      <c r="W1158" s="34">
        <v>396.19</v>
      </c>
      <c r="X1158" s="34">
        <v>90844</v>
      </c>
      <c r="Y1158" s="34" t="s">
        <v>3218</v>
      </c>
      <c r="Z1158" s="34">
        <v>1508.2198510369558</v>
      </c>
    </row>
    <row r="1159" spans="1:26" customFormat="1" x14ac:dyDescent="0.2">
      <c r="A1159" s="34">
        <v>329</v>
      </c>
      <c r="B1159" s="34" t="s">
        <v>2144</v>
      </c>
      <c r="C1159" s="34" t="s">
        <v>92</v>
      </c>
      <c r="D1159" s="34">
        <v>0.06</v>
      </c>
      <c r="E1159" s="34">
        <v>296.18</v>
      </c>
      <c r="F1159" s="34">
        <v>54.12</v>
      </c>
      <c r="G1159" s="34" t="s">
        <v>2</v>
      </c>
      <c r="H1159" s="34" t="s">
        <v>47</v>
      </c>
      <c r="I1159" s="34" t="s">
        <v>4</v>
      </c>
      <c r="J1159" s="34" t="s">
        <v>5</v>
      </c>
      <c r="K1159" s="34" t="s">
        <v>6</v>
      </c>
      <c r="L1159" s="34" t="s">
        <v>1055</v>
      </c>
      <c r="M1159" s="34">
        <v>0.76</v>
      </c>
      <c r="N1159" s="34" t="s">
        <v>8</v>
      </c>
      <c r="O1159" s="34" t="s">
        <v>87</v>
      </c>
      <c r="P1159" s="34" t="s">
        <v>307</v>
      </c>
      <c r="Q1159" s="34" t="s">
        <v>308</v>
      </c>
      <c r="R1159" s="34">
        <v>4073</v>
      </c>
      <c r="S1159" s="36">
        <v>42108</v>
      </c>
      <c r="T1159" s="36">
        <v>42109</v>
      </c>
      <c r="U1159" s="61">
        <v>-715.77820599999995</v>
      </c>
      <c r="V1159" s="34">
        <v>5</v>
      </c>
      <c r="W1159" s="34">
        <v>1170.21</v>
      </c>
      <c r="X1159" s="34">
        <v>89726</v>
      </c>
      <c r="Y1159" s="34" t="s">
        <v>3218</v>
      </c>
      <c r="Z1159" s="34">
        <v>2159.5042632660507</v>
      </c>
    </row>
    <row r="1160" spans="1:26" customFormat="1" x14ac:dyDescent="0.2">
      <c r="A1160" s="34">
        <v>331</v>
      </c>
      <c r="B1160" s="34" t="s">
        <v>2145</v>
      </c>
      <c r="C1160" s="34" t="s">
        <v>92</v>
      </c>
      <c r="D1160" s="34">
        <v>0.01</v>
      </c>
      <c r="E1160" s="34">
        <v>29.1</v>
      </c>
      <c r="F1160" s="34">
        <v>4</v>
      </c>
      <c r="G1160" s="34" t="s">
        <v>63</v>
      </c>
      <c r="H1160" s="34" t="s">
        <v>47</v>
      </c>
      <c r="I1160" s="34" t="s">
        <v>16</v>
      </c>
      <c r="J1160" s="34" t="s">
        <v>17</v>
      </c>
      <c r="K1160" s="34" t="s">
        <v>49</v>
      </c>
      <c r="L1160" s="34" t="s">
        <v>2146</v>
      </c>
      <c r="M1160" s="34">
        <v>0.78</v>
      </c>
      <c r="N1160" s="34" t="s">
        <v>8</v>
      </c>
      <c r="O1160" s="34" t="s">
        <v>87</v>
      </c>
      <c r="P1160" s="34" t="s">
        <v>1332</v>
      </c>
      <c r="Q1160" s="34" t="s">
        <v>2147</v>
      </c>
      <c r="R1160" s="34">
        <v>3045</v>
      </c>
      <c r="S1160" s="36">
        <v>42108</v>
      </c>
      <c r="T1160" s="36">
        <v>42110</v>
      </c>
      <c r="U1160" s="61">
        <v>-22.82</v>
      </c>
      <c r="V1160" s="34">
        <v>8</v>
      </c>
      <c r="W1160" s="34">
        <v>243.32</v>
      </c>
      <c r="X1160" s="34">
        <v>89726</v>
      </c>
      <c r="Y1160" s="34" t="s">
        <v>3218</v>
      </c>
      <c r="Z1160" s="34">
        <v>418.03612578556954</v>
      </c>
    </row>
    <row r="1161" spans="1:26" customFormat="1" x14ac:dyDescent="0.2">
      <c r="A1161" s="34">
        <v>1559</v>
      </c>
      <c r="B1161" s="34" t="s">
        <v>2148</v>
      </c>
      <c r="C1161" s="34" t="s">
        <v>1</v>
      </c>
      <c r="D1161" s="34">
        <v>0.1</v>
      </c>
      <c r="E1161" s="34">
        <v>226.67</v>
      </c>
      <c r="F1161" s="34">
        <v>28.16</v>
      </c>
      <c r="G1161" s="34" t="s">
        <v>2</v>
      </c>
      <c r="H1161" s="34" t="s">
        <v>15</v>
      </c>
      <c r="I1161" s="34" t="s">
        <v>4</v>
      </c>
      <c r="J1161" s="34" t="s">
        <v>85</v>
      </c>
      <c r="K1161" s="34" t="s">
        <v>33</v>
      </c>
      <c r="L1161" s="34" t="s">
        <v>1352</v>
      </c>
      <c r="M1161" s="34">
        <v>0.59</v>
      </c>
      <c r="N1161" s="34" t="s">
        <v>8</v>
      </c>
      <c r="O1161" s="34" t="s">
        <v>9</v>
      </c>
      <c r="P1161" s="34" t="s">
        <v>218</v>
      </c>
      <c r="Q1161" s="34" t="s">
        <v>2149</v>
      </c>
      <c r="R1161" s="34">
        <v>24060</v>
      </c>
      <c r="S1161" s="36">
        <v>42109</v>
      </c>
      <c r="T1161" s="36">
        <v>42111</v>
      </c>
      <c r="U1161" s="61">
        <v>-390.76799999999997</v>
      </c>
      <c r="V1161" s="34">
        <v>5</v>
      </c>
      <c r="W1161" s="34">
        <v>1088.26</v>
      </c>
      <c r="X1161" s="34">
        <v>87424</v>
      </c>
      <c r="Y1161" s="34" t="s">
        <v>3215</v>
      </c>
      <c r="Z1161" s="34">
        <v>1607.1570734012093</v>
      </c>
    </row>
    <row r="1162" spans="1:26" customFormat="1" x14ac:dyDescent="0.2">
      <c r="A1162" s="34">
        <v>1632</v>
      </c>
      <c r="B1162" s="34" t="s">
        <v>497</v>
      </c>
      <c r="C1162" s="34" t="s">
        <v>13</v>
      </c>
      <c r="D1162" s="34">
        <v>0.02</v>
      </c>
      <c r="E1162" s="34">
        <v>25.99</v>
      </c>
      <c r="F1162" s="34">
        <v>5.37</v>
      </c>
      <c r="G1162" s="34" t="s">
        <v>14</v>
      </c>
      <c r="H1162" s="34" t="s">
        <v>47</v>
      </c>
      <c r="I1162" s="34" t="s">
        <v>24</v>
      </c>
      <c r="J1162" s="34" t="s">
        <v>25</v>
      </c>
      <c r="K1162" s="34" t="s">
        <v>49</v>
      </c>
      <c r="L1162" s="34" t="s">
        <v>1202</v>
      </c>
      <c r="M1162" s="34">
        <v>0.56000000000000005</v>
      </c>
      <c r="N1162" s="34" t="s">
        <v>8</v>
      </c>
      <c r="O1162" s="34" t="s">
        <v>9</v>
      </c>
      <c r="P1162" s="34" t="s">
        <v>10</v>
      </c>
      <c r="Q1162" s="34" t="s">
        <v>499</v>
      </c>
      <c r="R1162" s="34">
        <v>39401</v>
      </c>
      <c r="S1162" s="36">
        <v>42109</v>
      </c>
      <c r="T1162" s="36">
        <v>42111</v>
      </c>
      <c r="U1162" s="61">
        <v>-88.158000000000001</v>
      </c>
      <c r="V1162" s="34">
        <v>9</v>
      </c>
      <c r="W1162" s="34">
        <v>243.24</v>
      </c>
      <c r="X1162" s="34">
        <v>90533</v>
      </c>
      <c r="Y1162" s="34" t="s">
        <v>3215</v>
      </c>
      <c r="Z1162" s="34">
        <v>256.7455265619829</v>
      </c>
    </row>
    <row r="1163" spans="1:26" customFormat="1" x14ac:dyDescent="0.2">
      <c r="A1163" s="34">
        <v>553</v>
      </c>
      <c r="B1163" s="34" t="s">
        <v>827</v>
      </c>
      <c r="C1163" s="34" t="s">
        <v>23</v>
      </c>
      <c r="D1163" s="34">
        <v>0.01</v>
      </c>
      <c r="E1163" s="34">
        <v>4.9800000000000004</v>
      </c>
      <c r="F1163" s="34">
        <v>7.44</v>
      </c>
      <c r="G1163" s="34" t="s">
        <v>14</v>
      </c>
      <c r="H1163" s="34" t="s">
        <v>70</v>
      </c>
      <c r="I1163" s="34" t="s">
        <v>24</v>
      </c>
      <c r="J1163" s="34" t="s">
        <v>64</v>
      </c>
      <c r="K1163" s="34" t="s">
        <v>49</v>
      </c>
      <c r="L1163" s="34" t="s">
        <v>2150</v>
      </c>
      <c r="M1163" s="34">
        <v>0.36</v>
      </c>
      <c r="N1163" s="34" t="s">
        <v>8</v>
      </c>
      <c r="O1163" s="34" t="s">
        <v>35</v>
      </c>
      <c r="P1163" s="34" t="s">
        <v>66</v>
      </c>
      <c r="Q1163" s="34" t="s">
        <v>76</v>
      </c>
      <c r="R1163" s="34">
        <v>90008</v>
      </c>
      <c r="S1163" s="36">
        <v>42109</v>
      </c>
      <c r="T1163" s="36">
        <v>42118</v>
      </c>
      <c r="U1163" s="61">
        <v>-179.59200000000001</v>
      </c>
      <c r="V1163" s="34">
        <v>63</v>
      </c>
      <c r="W1163" s="34">
        <v>330.21</v>
      </c>
      <c r="X1163" s="34">
        <v>8165</v>
      </c>
      <c r="Y1163" s="34" t="s">
        <v>3217</v>
      </c>
      <c r="Z1163" s="34">
        <v>46.68946850309905</v>
      </c>
    </row>
    <row r="1164" spans="1:26" customFormat="1" x14ac:dyDescent="0.2">
      <c r="A1164" s="34">
        <v>555</v>
      </c>
      <c r="B1164" s="34" t="s">
        <v>1276</v>
      </c>
      <c r="C1164" s="34" t="s">
        <v>23</v>
      </c>
      <c r="D1164" s="34">
        <v>0.01</v>
      </c>
      <c r="E1164" s="34">
        <v>4.9800000000000004</v>
      </c>
      <c r="F1164" s="34">
        <v>7.44</v>
      </c>
      <c r="G1164" s="34" t="s">
        <v>14</v>
      </c>
      <c r="H1164" s="34" t="s">
        <v>70</v>
      </c>
      <c r="I1164" s="34" t="s">
        <v>24</v>
      </c>
      <c r="J1164" s="34" t="s">
        <v>64</v>
      </c>
      <c r="K1164" s="34" t="s">
        <v>49</v>
      </c>
      <c r="L1164" s="34" t="s">
        <v>2150</v>
      </c>
      <c r="M1164" s="34">
        <v>0.36</v>
      </c>
      <c r="N1164" s="34" t="s">
        <v>8</v>
      </c>
      <c r="O1164" s="34" t="s">
        <v>35</v>
      </c>
      <c r="P1164" s="34" t="s">
        <v>122</v>
      </c>
      <c r="Q1164" s="34" t="s">
        <v>1277</v>
      </c>
      <c r="R1164" s="34">
        <v>84062</v>
      </c>
      <c r="S1164" s="36">
        <v>42109</v>
      </c>
      <c r="T1164" s="36">
        <v>42118</v>
      </c>
      <c r="U1164" s="61">
        <v>-161.6328</v>
      </c>
      <c r="V1164" s="34">
        <v>16</v>
      </c>
      <c r="W1164" s="34">
        <v>83.86</v>
      </c>
      <c r="X1164" s="34">
        <v>86191</v>
      </c>
      <c r="Y1164" s="34" t="s">
        <v>3217</v>
      </c>
      <c r="Z1164" s="34">
        <v>65.080151256508401</v>
      </c>
    </row>
    <row r="1165" spans="1:26" customFormat="1" x14ac:dyDescent="0.2">
      <c r="A1165" s="34">
        <v>2952</v>
      </c>
      <c r="B1165" s="34" t="s">
        <v>2151</v>
      </c>
      <c r="C1165" s="34" t="s">
        <v>92</v>
      </c>
      <c r="D1165" s="34">
        <v>0.08</v>
      </c>
      <c r="E1165" s="34">
        <v>5.74</v>
      </c>
      <c r="F1165" s="34">
        <v>5.01</v>
      </c>
      <c r="G1165" s="34" t="s">
        <v>63</v>
      </c>
      <c r="H1165" s="34" t="s">
        <v>70</v>
      </c>
      <c r="I1165" s="34" t="s">
        <v>24</v>
      </c>
      <c r="J1165" s="34" t="s">
        <v>48</v>
      </c>
      <c r="K1165" s="34" t="s">
        <v>49</v>
      </c>
      <c r="L1165" s="34" t="s">
        <v>1041</v>
      </c>
      <c r="M1165" s="34">
        <v>0.39</v>
      </c>
      <c r="N1165" s="34" t="s">
        <v>8</v>
      </c>
      <c r="O1165" s="34" t="s">
        <v>87</v>
      </c>
      <c r="P1165" s="34" t="s">
        <v>293</v>
      </c>
      <c r="Q1165" s="34" t="s">
        <v>2152</v>
      </c>
      <c r="R1165" s="34">
        <v>43123</v>
      </c>
      <c r="S1165" s="36">
        <v>42109</v>
      </c>
      <c r="T1165" s="36">
        <v>42111</v>
      </c>
      <c r="U1165" s="61">
        <v>-61.628039999999999</v>
      </c>
      <c r="V1165" s="34">
        <v>12</v>
      </c>
      <c r="W1165" s="34">
        <v>70.03</v>
      </c>
      <c r="X1165" s="34">
        <v>91398</v>
      </c>
      <c r="Y1165" s="34" t="s">
        <v>3218</v>
      </c>
      <c r="Z1165" s="34">
        <v>-67.839096487453958</v>
      </c>
    </row>
    <row r="1166" spans="1:26" customFormat="1" x14ac:dyDescent="0.2">
      <c r="A1166" s="34">
        <v>568</v>
      </c>
      <c r="B1166" s="34" t="s">
        <v>1458</v>
      </c>
      <c r="C1166" s="34" t="s">
        <v>46</v>
      </c>
      <c r="D1166" s="34">
        <v>0.09</v>
      </c>
      <c r="E1166" s="34">
        <v>70.97</v>
      </c>
      <c r="F1166" s="34">
        <v>3.5</v>
      </c>
      <c r="G1166" s="34" t="s">
        <v>14</v>
      </c>
      <c r="H1166" s="34" t="s">
        <v>15</v>
      </c>
      <c r="I1166" s="34" t="s">
        <v>24</v>
      </c>
      <c r="J1166" s="34" t="s">
        <v>71</v>
      </c>
      <c r="K1166" s="34" t="s">
        <v>49</v>
      </c>
      <c r="L1166" s="34" t="s">
        <v>2153</v>
      </c>
      <c r="M1166" s="34">
        <v>0.59</v>
      </c>
      <c r="N1166" s="34" t="s">
        <v>8</v>
      </c>
      <c r="O1166" s="34" t="s">
        <v>9</v>
      </c>
      <c r="P1166" s="34" t="s">
        <v>10</v>
      </c>
      <c r="Q1166" s="34" t="s">
        <v>1459</v>
      </c>
      <c r="R1166" s="34">
        <v>39701</v>
      </c>
      <c r="S1166" s="36">
        <v>42109</v>
      </c>
      <c r="T1166" s="36">
        <v>42109</v>
      </c>
      <c r="U1166" s="61">
        <v>-99.567999999999998</v>
      </c>
      <c r="V1166" s="34">
        <v>12</v>
      </c>
      <c r="W1166" s="34">
        <v>805.99</v>
      </c>
      <c r="X1166" s="34">
        <v>88880</v>
      </c>
      <c r="Y1166" s="34" t="s">
        <v>3215</v>
      </c>
      <c r="Z1166" s="34">
        <v>457.12566413508335</v>
      </c>
    </row>
    <row r="1167" spans="1:26" customFormat="1" x14ac:dyDescent="0.2">
      <c r="A1167" s="34">
        <v>1607</v>
      </c>
      <c r="B1167" s="34" t="s">
        <v>1011</v>
      </c>
      <c r="C1167" s="34" t="s">
        <v>46</v>
      </c>
      <c r="D1167" s="34">
        <v>0.01</v>
      </c>
      <c r="E1167" s="34">
        <v>15.16</v>
      </c>
      <c r="F1167" s="34">
        <v>15.09</v>
      </c>
      <c r="G1167" s="34" t="s">
        <v>14</v>
      </c>
      <c r="H1167" s="34" t="s">
        <v>47</v>
      </c>
      <c r="I1167" s="34" t="s">
        <v>24</v>
      </c>
      <c r="J1167" s="34" t="s">
        <v>48</v>
      </c>
      <c r="K1167" s="34" t="s">
        <v>49</v>
      </c>
      <c r="L1167" s="34" t="s">
        <v>2154</v>
      </c>
      <c r="M1167" s="34">
        <v>0.39</v>
      </c>
      <c r="N1167" s="34" t="s">
        <v>8</v>
      </c>
      <c r="O1167" s="34" t="s">
        <v>87</v>
      </c>
      <c r="P1167" s="34" t="s">
        <v>88</v>
      </c>
      <c r="Q1167" s="34" t="s">
        <v>1013</v>
      </c>
      <c r="R1167" s="34">
        <v>11520</v>
      </c>
      <c r="S1167" s="36">
        <v>42109</v>
      </c>
      <c r="T1167" s="36">
        <v>42109</v>
      </c>
      <c r="U1167" s="61">
        <v>-200.85900000000001</v>
      </c>
      <c r="V1167" s="34">
        <v>7</v>
      </c>
      <c r="W1167" s="34">
        <v>110.93</v>
      </c>
      <c r="X1167" s="34">
        <v>87994</v>
      </c>
      <c r="Y1167" s="34" t="s">
        <v>3218</v>
      </c>
      <c r="Z1167" s="34">
        <v>444.88375142425912</v>
      </c>
    </row>
    <row r="1168" spans="1:26" customFormat="1" x14ac:dyDescent="0.2">
      <c r="A1168" s="34">
        <v>1818</v>
      </c>
      <c r="B1168" s="34" t="s">
        <v>2155</v>
      </c>
      <c r="C1168" s="34" t="s">
        <v>46</v>
      </c>
      <c r="D1168" s="34">
        <v>0.06</v>
      </c>
      <c r="E1168" s="34">
        <v>17.98</v>
      </c>
      <c r="F1168" s="34">
        <v>8.51</v>
      </c>
      <c r="G1168" s="34" t="s">
        <v>14</v>
      </c>
      <c r="H1168" s="34" t="s">
        <v>15</v>
      </c>
      <c r="I1168" s="34" t="s">
        <v>16</v>
      </c>
      <c r="J1168" s="34" t="s">
        <v>32</v>
      </c>
      <c r="K1168" s="34" t="s">
        <v>120</v>
      </c>
      <c r="L1168" s="34" t="s">
        <v>1856</v>
      </c>
      <c r="M1168" s="34">
        <v>0.4</v>
      </c>
      <c r="N1168" s="34" t="s">
        <v>8</v>
      </c>
      <c r="O1168" s="34" t="s">
        <v>28</v>
      </c>
      <c r="P1168" s="34" t="s">
        <v>265</v>
      </c>
      <c r="Q1168" s="34" t="s">
        <v>2156</v>
      </c>
      <c r="R1168" s="34">
        <v>48126</v>
      </c>
      <c r="S1168" s="36">
        <v>42109</v>
      </c>
      <c r="T1168" s="36">
        <v>42111</v>
      </c>
      <c r="U1168" s="61">
        <v>-47.243088</v>
      </c>
      <c r="V1168" s="34">
        <v>3</v>
      </c>
      <c r="W1168" s="34">
        <v>56.38</v>
      </c>
      <c r="X1168" s="34">
        <v>85991</v>
      </c>
      <c r="Y1168" s="34" t="s">
        <v>3216</v>
      </c>
      <c r="Z1168" s="34">
        <v>345.0540968468826</v>
      </c>
    </row>
    <row r="1169" spans="1:26" customFormat="1" x14ac:dyDescent="0.2">
      <c r="A1169" s="34">
        <v>1818</v>
      </c>
      <c r="B1169" s="34" t="s">
        <v>2155</v>
      </c>
      <c r="C1169" s="34" t="s">
        <v>46</v>
      </c>
      <c r="D1169" s="34">
        <v>0.1</v>
      </c>
      <c r="E1169" s="34">
        <v>9.99</v>
      </c>
      <c r="F1169" s="34">
        <v>4.78</v>
      </c>
      <c r="G1169" s="34" t="s">
        <v>63</v>
      </c>
      <c r="H1169" s="34" t="s">
        <v>15</v>
      </c>
      <c r="I1169" s="34" t="s">
        <v>24</v>
      </c>
      <c r="J1169" s="34" t="s">
        <v>64</v>
      </c>
      <c r="K1169" s="34" t="s">
        <v>49</v>
      </c>
      <c r="L1169" s="34" t="s">
        <v>1495</v>
      </c>
      <c r="M1169" s="34">
        <v>0.4</v>
      </c>
      <c r="N1169" s="34" t="s">
        <v>8</v>
      </c>
      <c r="O1169" s="34" t="s">
        <v>28</v>
      </c>
      <c r="P1169" s="34" t="s">
        <v>265</v>
      </c>
      <c r="Q1169" s="34" t="s">
        <v>2156</v>
      </c>
      <c r="R1169" s="34">
        <v>48126</v>
      </c>
      <c r="S1169" s="36">
        <v>42109</v>
      </c>
      <c r="T1169" s="36">
        <v>42112</v>
      </c>
      <c r="U1169" s="61">
        <v>9.1539999999999999</v>
      </c>
      <c r="V1169" s="34">
        <v>12</v>
      </c>
      <c r="W1169" s="34">
        <v>119.13</v>
      </c>
      <c r="X1169" s="34">
        <v>85991</v>
      </c>
      <c r="Y1169" s="34" t="s">
        <v>3216</v>
      </c>
      <c r="Z1169" s="34">
        <v>166.02789333559662</v>
      </c>
    </row>
    <row r="1170" spans="1:26" customFormat="1" x14ac:dyDescent="0.2">
      <c r="A1170" s="34">
        <v>1821</v>
      </c>
      <c r="B1170" s="34" t="s">
        <v>974</v>
      </c>
      <c r="C1170" s="34" t="s">
        <v>46</v>
      </c>
      <c r="D1170" s="34">
        <v>7.0000000000000007E-2</v>
      </c>
      <c r="E1170" s="34">
        <v>18.649999999999999</v>
      </c>
      <c r="F1170" s="34">
        <v>3.77</v>
      </c>
      <c r="G1170" s="34" t="s">
        <v>14</v>
      </c>
      <c r="H1170" s="34" t="s">
        <v>15</v>
      </c>
      <c r="I1170" s="34" t="s">
        <v>4</v>
      </c>
      <c r="J1170" s="34" t="s">
        <v>102</v>
      </c>
      <c r="K1170" s="34" t="s">
        <v>18</v>
      </c>
      <c r="L1170" s="34" t="s">
        <v>2157</v>
      </c>
      <c r="M1170" s="34">
        <v>0.39</v>
      </c>
      <c r="N1170" s="34" t="s">
        <v>8</v>
      </c>
      <c r="O1170" s="34" t="s">
        <v>87</v>
      </c>
      <c r="P1170" s="34" t="s">
        <v>88</v>
      </c>
      <c r="Q1170" s="34" t="s">
        <v>89</v>
      </c>
      <c r="R1170" s="34">
        <v>10177</v>
      </c>
      <c r="S1170" s="36">
        <v>42109</v>
      </c>
      <c r="T1170" s="36">
        <v>42110</v>
      </c>
      <c r="U1170" s="61">
        <v>149.72</v>
      </c>
      <c r="V1170" s="34">
        <v>34</v>
      </c>
      <c r="W1170" s="34">
        <v>643.64</v>
      </c>
      <c r="X1170" s="34">
        <v>47108</v>
      </c>
      <c r="Y1170" s="34" t="s">
        <v>3218</v>
      </c>
      <c r="Z1170" s="34">
        <v>402.91786956937989</v>
      </c>
    </row>
    <row r="1171" spans="1:26" customFormat="1" x14ac:dyDescent="0.2">
      <c r="A1171" s="34">
        <v>1821</v>
      </c>
      <c r="B1171" s="34" t="s">
        <v>974</v>
      </c>
      <c r="C1171" s="34" t="s">
        <v>46</v>
      </c>
      <c r="D1171" s="34">
        <v>0.06</v>
      </c>
      <c r="E1171" s="34">
        <v>17.98</v>
      </c>
      <c r="F1171" s="34">
        <v>8.51</v>
      </c>
      <c r="G1171" s="34" t="s">
        <v>14</v>
      </c>
      <c r="H1171" s="34" t="s">
        <v>15</v>
      </c>
      <c r="I1171" s="34" t="s">
        <v>16</v>
      </c>
      <c r="J1171" s="34" t="s">
        <v>32</v>
      </c>
      <c r="K1171" s="34" t="s">
        <v>120</v>
      </c>
      <c r="L1171" s="34" t="s">
        <v>1856</v>
      </c>
      <c r="M1171" s="34">
        <v>0.4</v>
      </c>
      <c r="N1171" s="34" t="s">
        <v>8</v>
      </c>
      <c r="O1171" s="34" t="s">
        <v>87</v>
      </c>
      <c r="P1171" s="34" t="s">
        <v>88</v>
      </c>
      <c r="Q1171" s="34" t="s">
        <v>89</v>
      </c>
      <c r="R1171" s="34">
        <v>10177</v>
      </c>
      <c r="S1171" s="36">
        <v>42109</v>
      </c>
      <c r="T1171" s="36">
        <v>42111</v>
      </c>
      <c r="U1171" s="61">
        <v>-52.492319999999999</v>
      </c>
      <c r="V1171" s="34">
        <v>13</v>
      </c>
      <c r="W1171" s="34">
        <v>244.31</v>
      </c>
      <c r="X1171" s="34">
        <v>47108</v>
      </c>
      <c r="Y1171" s="34" t="s">
        <v>3218</v>
      </c>
      <c r="Z1171" s="34">
        <v>339.67874825612995</v>
      </c>
    </row>
    <row r="1172" spans="1:26" customFormat="1" x14ac:dyDescent="0.2">
      <c r="A1172" s="34">
        <v>1821</v>
      </c>
      <c r="B1172" s="34" t="s">
        <v>974</v>
      </c>
      <c r="C1172" s="34" t="s">
        <v>46</v>
      </c>
      <c r="D1172" s="34">
        <v>0.1</v>
      </c>
      <c r="E1172" s="34">
        <v>9.99</v>
      </c>
      <c r="F1172" s="34">
        <v>4.78</v>
      </c>
      <c r="G1172" s="34" t="s">
        <v>63</v>
      </c>
      <c r="H1172" s="34" t="s">
        <v>15</v>
      </c>
      <c r="I1172" s="34" t="s">
        <v>24</v>
      </c>
      <c r="J1172" s="34" t="s">
        <v>64</v>
      </c>
      <c r="K1172" s="34" t="s">
        <v>49</v>
      </c>
      <c r="L1172" s="34" t="s">
        <v>1495</v>
      </c>
      <c r="M1172" s="34">
        <v>0.4</v>
      </c>
      <c r="N1172" s="34" t="s">
        <v>8</v>
      </c>
      <c r="O1172" s="34" t="s">
        <v>87</v>
      </c>
      <c r="P1172" s="34" t="s">
        <v>88</v>
      </c>
      <c r="Q1172" s="34" t="s">
        <v>89</v>
      </c>
      <c r="R1172" s="34">
        <v>10177</v>
      </c>
      <c r="S1172" s="36">
        <v>42109</v>
      </c>
      <c r="T1172" s="36">
        <v>42112</v>
      </c>
      <c r="U1172" s="61">
        <v>7.96</v>
      </c>
      <c r="V1172" s="34">
        <v>47</v>
      </c>
      <c r="W1172" s="34">
        <v>466.58</v>
      </c>
      <c r="X1172" s="34">
        <v>47108</v>
      </c>
      <c r="Y1172" s="34" t="s">
        <v>3218</v>
      </c>
      <c r="Z1172" s="34">
        <v>164.80520662307208</v>
      </c>
    </row>
    <row r="1173" spans="1:26" customFormat="1" x14ac:dyDescent="0.2">
      <c r="A1173" s="34">
        <v>1821</v>
      </c>
      <c r="B1173" s="34" t="s">
        <v>974</v>
      </c>
      <c r="C1173" s="34" t="s">
        <v>46</v>
      </c>
      <c r="D1173" s="34">
        <v>0.08</v>
      </c>
      <c r="E1173" s="34">
        <v>175.99</v>
      </c>
      <c r="F1173" s="34">
        <v>8.99</v>
      </c>
      <c r="G1173" s="34" t="s">
        <v>63</v>
      </c>
      <c r="H1173" s="34" t="s">
        <v>15</v>
      </c>
      <c r="I1173" s="34" t="s">
        <v>16</v>
      </c>
      <c r="J1173" s="34" t="s">
        <v>111</v>
      </c>
      <c r="K1173" s="34" t="s">
        <v>49</v>
      </c>
      <c r="L1173" s="34" t="s">
        <v>1155</v>
      </c>
      <c r="M1173" s="34">
        <v>0.56999999999999995</v>
      </c>
      <c r="N1173" s="34" t="s">
        <v>8</v>
      </c>
      <c r="O1173" s="34" t="s">
        <v>87</v>
      </c>
      <c r="P1173" s="34" t="s">
        <v>88</v>
      </c>
      <c r="Q1173" s="34" t="s">
        <v>89</v>
      </c>
      <c r="R1173" s="34">
        <v>10177</v>
      </c>
      <c r="S1173" s="36">
        <v>42109</v>
      </c>
      <c r="T1173" s="36">
        <v>42110</v>
      </c>
      <c r="U1173" s="61">
        <v>-459.08280000000002</v>
      </c>
      <c r="V1173" s="34">
        <v>16</v>
      </c>
      <c r="W1173" s="34">
        <v>2290.69</v>
      </c>
      <c r="X1173" s="34">
        <v>47108</v>
      </c>
      <c r="Y1173" s="34" t="s">
        <v>3218</v>
      </c>
      <c r="Z1173" s="34">
        <v>477.52819324519817</v>
      </c>
    </row>
    <row r="1174" spans="1:26" customFormat="1" x14ac:dyDescent="0.2">
      <c r="A1174" s="34">
        <v>2139</v>
      </c>
      <c r="B1174" s="34" t="s">
        <v>2158</v>
      </c>
      <c r="C1174" s="34" t="s">
        <v>1</v>
      </c>
      <c r="D1174" s="34">
        <v>0.05</v>
      </c>
      <c r="E1174" s="34">
        <v>2550.14</v>
      </c>
      <c r="F1174" s="34">
        <v>29.7</v>
      </c>
      <c r="G1174" s="34" t="s">
        <v>2</v>
      </c>
      <c r="H1174" s="34" t="s">
        <v>70</v>
      </c>
      <c r="I1174" s="34" t="s">
        <v>16</v>
      </c>
      <c r="J1174" s="34" t="s">
        <v>32</v>
      </c>
      <c r="K1174" s="34" t="s">
        <v>33</v>
      </c>
      <c r="L1174" s="34" t="s">
        <v>1948</v>
      </c>
      <c r="M1174" s="34">
        <v>0.56999999999999995</v>
      </c>
      <c r="N1174" s="34" t="s">
        <v>8</v>
      </c>
      <c r="O1174" s="34" t="s">
        <v>28</v>
      </c>
      <c r="P1174" s="34" t="s">
        <v>333</v>
      </c>
      <c r="Q1174" s="34" t="s">
        <v>106</v>
      </c>
      <c r="R1174" s="34">
        <v>53094</v>
      </c>
      <c r="S1174" s="36">
        <v>42110</v>
      </c>
      <c r="T1174" s="36">
        <v>42111</v>
      </c>
      <c r="U1174" s="61">
        <v>-3971.0628000000002</v>
      </c>
      <c r="V1174" s="34">
        <v>2</v>
      </c>
      <c r="W1174" s="34">
        <v>4845.2700000000004</v>
      </c>
      <c r="X1174" s="34">
        <v>86003</v>
      </c>
      <c r="Y1174" s="34" t="s">
        <v>3216</v>
      </c>
      <c r="Z1174" s="34">
        <v>5308.6012134376597</v>
      </c>
    </row>
    <row r="1175" spans="1:26" customFormat="1" x14ac:dyDescent="0.2">
      <c r="A1175" s="34">
        <v>1916</v>
      </c>
      <c r="B1175" s="34" t="s">
        <v>1370</v>
      </c>
      <c r="C1175" s="34" t="s">
        <v>13</v>
      </c>
      <c r="D1175" s="34">
        <v>0.01</v>
      </c>
      <c r="E1175" s="34">
        <v>125.99</v>
      </c>
      <c r="F1175" s="34">
        <v>8.99</v>
      </c>
      <c r="G1175" s="34" t="s">
        <v>14</v>
      </c>
      <c r="H1175" s="34" t="s">
        <v>47</v>
      </c>
      <c r="I1175" s="34" t="s">
        <v>16</v>
      </c>
      <c r="J1175" s="34" t="s">
        <v>111</v>
      </c>
      <c r="K1175" s="34" t="s">
        <v>49</v>
      </c>
      <c r="L1175" s="34" t="s">
        <v>1630</v>
      </c>
      <c r="M1175" s="34">
        <v>0.55000000000000004</v>
      </c>
      <c r="N1175" s="34" t="s">
        <v>8</v>
      </c>
      <c r="O1175" s="34" t="s">
        <v>9</v>
      </c>
      <c r="P1175" s="34" t="s">
        <v>20</v>
      </c>
      <c r="Q1175" s="34" t="s">
        <v>1372</v>
      </c>
      <c r="R1175" s="34">
        <v>72209</v>
      </c>
      <c r="S1175" s="36">
        <v>42110</v>
      </c>
      <c r="T1175" s="36">
        <v>42112</v>
      </c>
      <c r="U1175" s="61">
        <v>-45.472000000000001</v>
      </c>
      <c r="V1175" s="34">
        <v>9</v>
      </c>
      <c r="W1175" s="34">
        <v>1011.44</v>
      </c>
      <c r="X1175" s="34">
        <v>85895</v>
      </c>
      <c r="Y1175" s="34" t="s">
        <v>3215</v>
      </c>
      <c r="Z1175" s="34">
        <v>712.12562806618314</v>
      </c>
    </row>
    <row r="1176" spans="1:26" customFormat="1" x14ac:dyDescent="0.2">
      <c r="A1176" s="34">
        <v>653</v>
      </c>
      <c r="B1176" s="34" t="s">
        <v>2159</v>
      </c>
      <c r="C1176" s="34" t="s">
        <v>46</v>
      </c>
      <c r="D1176" s="34">
        <v>0</v>
      </c>
      <c r="E1176" s="34">
        <v>2.78</v>
      </c>
      <c r="F1176" s="34">
        <v>1.49</v>
      </c>
      <c r="G1176" s="34" t="s">
        <v>63</v>
      </c>
      <c r="H1176" s="34" t="s">
        <v>15</v>
      </c>
      <c r="I1176" s="34" t="s">
        <v>24</v>
      </c>
      <c r="J1176" s="34" t="s">
        <v>48</v>
      </c>
      <c r="K1176" s="34" t="s">
        <v>49</v>
      </c>
      <c r="L1176" s="34" t="s">
        <v>2160</v>
      </c>
      <c r="M1176" s="34">
        <v>0.36</v>
      </c>
      <c r="N1176" s="34" t="s">
        <v>8</v>
      </c>
      <c r="O1176" s="34" t="s">
        <v>35</v>
      </c>
      <c r="P1176" s="34" t="s">
        <v>66</v>
      </c>
      <c r="Q1176" s="34" t="s">
        <v>2122</v>
      </c>
      <c r="R1176" s="34">
        <v>91730</v>
      </c>
      <c r="S1176" s="36">
        <v>42110</v>
      </c>
      <c r="T1176" s="36">
        <v>42111</v>
      </c>
      <c r="U1176" s="61">
        <v>20.6448</v>
      </c>
      <c r="V1176" s="34">
        <v>9</v>
      </c>
      <c r="W1176" s="34">
        <v>29.92</v>
      </c>
      <c r="X1176" s="34">
        <v>91213</v>
      </c>
      <c r="Y1176" s="34" t="s">
        <v>3217</v>
      </c>
      <c r="Z1176" s="34">
        <v>97.107662926953537</v>
      </c>
    </row>
    <row r="1177" spans="1:26" customFormat="1" x14ac:dyDescent="0.2">
      <c r="A1177" s="34">
        <v>1041</v>
      </c>
      <c r="B1177" s="34" t="s">
        <v>2161</v>
      </c>
      <c r="C1177" s="34" t="s">
        <v>1</v>
      </c>
      <c r="D1177" s="34">
        <v>0.06</v>
      </c>
      <c r="E1177" s="34">
        <v>55.94</v>
      </c>
      <c r="F1177" s="34">
        <v>4</v>
      </c>
      <c r="G1177" s="34" t="s">
        <v>14</v>
      </c>
      <c r="H1177" s="34" t="s">
        <v>3</v>
      </c>
      <c r="I1177" s="34" t="s">
        <v>16</v>
      </c>
      <c r="J1177" s="34" t="s">
        <v>17</v>
      </c>
      <c r="K1177" s="34" t="s">
        <v>49</v>
      </c>
      <c r="L1177" s="34" t="s">
        <v>1760</v>
      </c>
      <c r="M1177" s="34">
        <v>0.74</v>
      </c>
      <c r="N1177" s="34" t="s">
        <v>8</v>
      </c>
      <c r="O1177" s="34" t="s">
        <v>35</v>
      </c>
      <c r="P1177" s="34" t="s">
        <v>66</v>
      </c>
      <c r="Q1177" s="34" t="s">
        <v>2162</v>
      </c>
      <c r="R1177" s="34">
        <v>95695</v>
      </c>
      <c r="S1177" s="36">
        <v>42111</v>
      </c>
      <c r="T1177" s="36">
        <v>42112</v>
      </c>
      <c r="U1177" s="61">
        <v>-13.77</v>
      </c>
      <c r="V1177" s="34">
        <v>6</v>
      </c>
      <c r="W1177" s="34">
        <v>322.77</v>
      </c>
      <c r="X1177" s="34">
        <v>87846</v>
      </c>
      <c r="Y1177" s="34" t="s">
        <v>3217</v>
      </c>
      <c r="Z1177" s="34">
        <v>765.09696852389789</v>
      </c>
    </row>
    <row r="1178" spans="1:26" customFormat="1" x14ac:dyDescent="0.2">
      <c r="A1178" s="34">
        <v>1041</v>
      </c>
      <c r="B1178" s="34" t="s">
        <v>2161</v>
      </c>
      <c r="C1178" s="34" t="s">
        <v>1</v>
      </c>
      <c r="D1178" s="34">
        <v>7.0000000000000007E-2</v>
      </c>
      <c r="E1178" s="34">
        <v>6.3</v>
      </c>
      <c r="F1178" s="34">
        <v>0.5</v>
      </c>
      <c r="G1178" s="34" t="s">
        <v>14</v>
      </c>
      <c r="H1178" s="34" t="s">
        <v>3</v>
      </c>
      <c r="I1178" s="34" t="s">
        <v>24</v>
      </c>
      <c r="J1178" s="34" t="s">
        <v>128</v>
      </c>
      <c r="K1178" s="34" t="s">
        <v>49</v>
      </c>
      <c r="L1178" s="34" t="s">
        <v>802</v>
      </c>
      <c r="M1178" s="34">
        <v>0.39</v>
      </c>
      <c r="N1178" s="34" t="s">
        <v>8</v>
      </c>
      <c r="O1178" s="34" t="s">
        <v>35</v>
      </c>
      <c r="P1178" s="34" t="s">
        <v>66</v>
      </c>
      <c r="Q1178" s="34" t="s">
        <v>2162</v>
      </c>
      <c r="R1178" s="34">
        <v>95695</v>
      </c>
      <c r="S1178" s="36">
        <v>42111</v>
      </c>
      <c r="T1178" s="36">
        <v>42111</v>
      </c>
      <c r="U1178" s="61">
        <v>44.912100000000002</v>
      </c>
      <c r="V1178" s="34">
        <v>11</v>
      </c>
      <c r="W1178" s="34">
        <v>65.09</v>
      </c>
      <c r="X1178" s="34">
        <v>87846</v>
      </c>
      <c r="Y1178" s="34" t="s">
        <v>3217</v>
      </c>
      <c r="Z1178" s="34">
        <v>275.39766231241856</v>
      </c>
    </row>
    <row r="1179" spans="1:26" customFormat="1" x14ac:dyDescent="0.2">
      <c r="A1179" s="34">
        <v>1350</v>
      </c>
      <c r="B1179" s="34" t="s">
        <v>2163</v>
      </c>
      <c r="C1179" s="34" t="s">
        <v>13</v>
      </c>
      <c r="D1179" s="34">
        <v>0</v>
      </c>
      <c r="E1179" s="34">
        <v>12.2</v>
      </c>
      <c r="F1179" s="34">
        <v>6.02</v>
      </c>
      <c r="G1179" s="34" t="s">
        <v>63</v>
      </c>
      <c r="H1179" s="34" t="s">
        <v>47</v>
      </c>
      <c r="I1179" s="34" t="s">
        <v>4</v>
      </c>
      <c r="J1179" s="34" t="s">
        <v>102</v>
      </c>
      <c r="K1179" s="34" t="s">
        <v>18</v>
      </c>
      <c r="L1179" s="34" t="s">
        <v>2132</v>
      </c>
      <c r="M1179" s="34">
        <v>0.43</v>
      </c>
      <c r="N1179" s="34" t="s">
        <v>8</v>
      </c>
      <c r="O1179" s="34" t="s">
        <v>9</v>
      </c>
      <c r="P1179" s="34" t="s">
        <v>99</v>
      </c>
      <c r="Q1179" s="34" t="s">
        <v>2164</v>
      </c>
      <c r="R1179" s="34">
        <v>33055</v>
      </c>
      <c r="S1179" s="36">
        <v>42111</v>
      </c>
      <c r="T1179" s="36">
        <v>42112</v>
      </c>
      <c r="U1179" s="61">
        <v>-172.298</v>
      </c>
      <c r="V1179" s="34">
        <v>4</v>
      </c>
      <c r="W1179" s="34">
        <v>56.24</v>
      </c>
      <c r="X1179" s="34">
        <v>88233</v>
      </c>
      <c r="Y1179" s="34" t="s">
        <v>3215</v>
      </c>
      <c r="Z1179" s="34">
        <v>-31.709924912744928</v>
      </c>
    </row>
    <row r="1180" spans="1:26" customFormat="1" x14ac:dyDescent="0.2">
      <c r="A1180" s="34">
        <v>2867</v>
      </c>
      <c r="B1180" s="34" t="s">
        <v>2165</v>
      </c>
      <c r="C1180" s="34" t="s">
        <v>13</v>
      </c>
      <c r="D1180" s="34">
        <v>0.01</v>
      </c>
      <c r="E1180" s="34">
        <v>125.99</v>
      </c>
      <c r="F1180" s="34">
        <v>8.99</v>
      </c>
      <c r="G1180" s="34" t="s">
        <v>14</v>
      </c>
      <c r="H1180" s="34" t="s">
        <v>70</v>
      </c>
      <c r="I1180" s="34" t="s">
        <v>16</v>
      </c>
      <c r="J1180" s="34" t="s">
        <v>111</v>
      </c>
      <c r="K1180" s="34" t="s">
        <v>49</v>
      </c>
      <c r="L1180" s="34" t="s">
        <v>329</v>
      </c>
      <c r="M1180" s="34">
        <v>0.59</v>
      </c>
      <c r="N1180" s="34" t="s">
        <v>8</v>
      </c>
      <c r="O1180" s="34" t="s">
        <v>87</v>
      </c>
      <c r="P1180" s="34" t="s">
        <v>350</v>
      </c>
      <c r="Q1180" s="34" t="s">
        <v>42</v>
      </c>
      <c r="R1180" s="34">
        <v>20016</v>
      </c>
      <c r="S1180" s="36">
        <v>42111</v>
      </c>
      <c r="T1180" s="36">
        <v>42112</v>
      </c>
      <c r="U1180" s="61">
        <v>-582.64800000000002</v>
      </c>
      <c r="V1180" s="34">
        <v>2</v>
      </c>
      <c r="W1180" s="34">
        <v>226.88</v>
      </c>
      <c r="X1180" s="34">
        <v>11013</v>
      </c>
      <c r="Y1180" s="34" t="s">
        <v>3218</v>
      </c>
      <c r="Z1180" s="34">
        <v>164.85182414184678</v>
      </c>
    </row>
    <row r="1181" spans="1:26" customFormat="1" x14ac:dyDescent="0.2">
      <c r="A1181" s="34">
        <v>2868</v>
      </c>
      <c r="B1181" s="34" t="s">
        <v>298</v>
      </c>
      <c r="C1181" s="34" t="s">
        <v>13</v>
      </c>
      <c r="D1181" s="34">
        <v>0.01</v>
      </c>
      <c r="E1181" s="34">
        <v>125.99</v>
      </c>
      <c r="F1181" s="34">
        <v>8.99</v>
      </c>
      <c r="G1181" s="34" t="s">
        <v>14</v>
      </c>
      <c r="H1181" s="34" t="s">
        <v>70</v>
      </c>
      <c r="I1181" s="34" t="s">
        <v>16</v>
      </c>
      <c r="J1181" s="34" t="s">
        <v>111</v>
      </c>
      <c r="K1181" s="34" t="s">
        <v>49</v>
      </c>
      <c r="L1181" s="34" t="s">
        <v>329</v>
      </c>
      <c r="M1181" s="34">
        <v>0.59</v>
      </c>
      <c r="N1181" s="34" t="s">
        <v>8</v>
      </c>
      <c r="O1181" s="34" t="s">
        <v>35</v>
      </c>
      <c r="P1181" s="34" t="s">
        <v>42</v>
      </c>
      <c r="Q1181" s="34" t="s">
        <v>300</v>
      </c>
      <c r="R1181" s="34">
        <v>98026</v>
      </c>
      <c r="S1181" s="36">
        <v>42111</v>
      </c>
      <c r="T1181" s="36">
        <v>42112</v>
      </c>
      <c r="U1181" s="61">
        <v>-582.64800000000002</v>
      </c>
      <c r="V1181" s="34">
        <v>1</v>
      </c>
      <c r="W1181" s="34">
        <v>113.44</v>
      </c>
      <c r="X1181" s="34">
        <v>85827</v>
      </c>
      <c r="Y1181" s="34" t="s">
        <v>3217</v>
      </c>
      <c r="Z1181" s="34">
        <v>164.85182414184678</v>
      </c>
    </row>
    <row r="1182" spans="1:26" customFormat="1" x14ac:dyDescent="0.2">
      <c r="A1182" s="34">
        <v>1889</v>
      </c>
      <c r="B1182" s="34" t="s">
        <v>2166</v>
      </c>
      <c r="C1182" s="34" t="s">
        <v>23</v>
      </c>
      <c r="D1182" s="34">
        <v>0.09</v>
      </c>
      <c r="E1182" s="34">
        <v>78.8</v>
      </c>
      <c r="F1182" s="34">
        <v>35</v>
      </c>
      <c r="G1182" s="34" t="s">
        <v>14</v>
      </c>
      <c r="H1182" s="34" t="s">
        <v>47</v>
      </c>
      <c r="I1182" s="34" t="s">
        <v>24</v>
      </c>
      <c r="J1182" s="34" t="s">
        <v>54</v>
      </c>
      <c r="K1182" s="34" t="s">
        <v>40</v>
      </c>
      <c r="L1182" s="34" t="s">
        <v>2167</v>
      </c>
      <c r="M1182" s="34">
        <v>0.83</v>
      </c>
      <c r="N1182" s="34" t="s">
        <v>8</v>
      </c>
      <c r="O1182" s="34" t="s">
        <v>87</v>
      </c>
      <c r="P1182" s="34" t="s">
        <v>293</v>
      </c>
      <c r="Q1182" s="34" t="s">
        <v>1283</v>
      </c>
      <c r="R1182" s="34">
        <v>45429</v>
      </c>
      <c r="S1182" s="36">
        <v>42111</v>
      </c>
      <c r="T1182" s="36">
        <v>42115</v>
      </c>
      <c r="U1182" s="61">
        <v>-1025.0172</v>
      </c>
      <c r="V1182" s="34">
        <v>14</v>
      </c>
      <c r="W1182" s="34">
        <v>1059.3800000000001</v>
      </c>
      <c r="X1182" s="34">
        <v>90631</v>
      </c>
      <c r="Y1182" s="34" t="s">
        <v>3218</v>
      </c>
      <c r="Z1182" s="34">
        <v>542.2121110805831</v>
      </c>
    </row>
    <row r="1183" spans="1:26" customFormat="1" x14ac:dyDescent="0.2">
      <c r="A1183" s="34">
        <v>2593</v>
      </c>
      <c r="B1183" s="34" t="s">
        <v>1571</v>
      </c>
      <c r="C1183" s="34" t="s">
        <v>23</v>
      </c>
      <c r="D1183" s="34">
        <v>0.02</v>
      </c>
      <c r="E1183" s="34">
        <v>419.19</v>
      </c>
      <c r="F1183" s="34">
        <v>19.989999999999998</v>
      </c>
      <c r="G1183" s="34" t="s">
        <v>14</v>
      </c>
      <c r="H1183" s="34" t="s">
        <v>70</v>
      </c>
      <c r="I1183" s="34" t="s">
        <v>24</v>
      </c>
      <c r="J1183" s="34" t="s">
        <v>54</v>
      </c>
      <c r="K1183" s="34" t="s">
        <v>49</v>
      </c>
      <c r="L1183" s="34" t="s">
        <v>2168</v>
      </c>
      <c r="M1183" s="34">
        <v>0.57999999999999996</v>
      </c>
      <c r="N1183" s="34" t="s">
        <v>8</v>
      </c>
      <c r="O1183" s="34" t="s">
        <v>9</v>
      </c>
      <c r="P1183" s="34" t="s">
        <v>51</v>
      </c>
      <c r="Q1183" s="34" t="s">
        <v>1573</v>
      </c>
      <c r="R1183" s="34">
        <v>30605</v>
      </c>
      <c r="S1183" s="36">
        <v>42111</v>
      </c>
      <c r="T1183" s="36">
        <v>42111</v>
      </c>
      <c r="U1183" s="61">
        <v>-39.606000000000002</v>
      </c>
      <c r="V1183" s="34">
        <v>10</v>
      </c>
      <c r="W1183" s="34">
        <v>4354.55</v>
      </c>
      <c r="X1183" s="34">
        <v>87772</v>
      </c>
      <c r="Y1183" s="34" t="s">
        <v>3215</v>
      </c>
      <c r="Z1183" s="34">
        <v>2010.9572399092631</v>
      </c>
    </row>
    <row r="1184" spans="1:26" customFormat="1" x14ac:dyDescent="0.2">
      <c r="A1184" s="34">
        <v>377</v>
      </c>
      <c r="B1184" s="34" t="s">
        <v>2169</v>
      </c>
      <c r="C1184" s="34" t="s">
        <v>92</v>
      </c>
      <c r="D1184" s="34">
        <v>0.03</v>
      </c>
      <c r="E1184" s="34">
        <v>25.98</v>
      </c>
      <c r="F1184" s="34">
        <v>5.37</v>
      </c>
      <c r="G1184" s="34" t="s">
        <v>14</v>
      </c>
      <c r="H1184" s="34" t="s">
        <v>15</v>
      </c>
      <c r="I1184" s="34" t="s">
        <v>24</v>
      </c>
      <c r="J1184" s="34" t="s">
        <v>71</v>
      </c>
      <c r="K1184" s="34" t="s">
        <v>120</v>
      </c>
      <c r="L1184" s="34" t="s">
        <v>2170</v>
      </c>
      <c r="M1184" s="34">
        <v>0.5</v>
      </c>
      <c r="N1184" s="34" t="s">
        <v>8</v>
      </c>
      <c r="O1184" s="34" t="s">
        <v>28</v>
      </c>
      <c r="P1184" s="34" t="s">
        <v>79</v>
      </c>
      <c r="Q1184" s="34" t="s">
        <v>2171</v>
      </c>
      <c r="R1184" s="34">
        <v>60510</v>
      </c>
      <c r="S1184" s="36">
        <v>42111</v>
      </c>
      <c r="T1184" s="36">
        <v>42111</v>
      </c>
      <c r="U1184" s="61">
        <v>250.0376</v>
      </c>
      <c r="V1184" s="34">
        <v>17</v>
      </c>
      <c r="W1184" s="34">
        <v>460.87</v>
      </c>
      <c r="X1184" s="34">
        <v>89579</v>
      </c>
      <c r="Y1184" s="34" t="s">
        <v>3216</v>
      </c>
      <c r="Z1184" s="34">
        <v>502.43248964656055</v>
      </c>
    </row>
    <row r="1185" spans="1:26" customFormat="1" x14ac:dyDescent="0.2">
      <c r="A1185" s="34">
        <v>2004</v>
      </c>
      <c r="B1185" s="34" t="s">
        <v>2172</v>
      </c>
      <c r="C1185" s="34" t="s">
        <v>92</v>
      </c>
      <c r="D1185" s="34">
        <v>0.06</v>
      </c>
      <c r="E1185" s="34">
        <v>4.24</v>
      </c>
      <c r="F1185" s="34">
        <v>5.41</v>
      </c>
      <c r="G1185" s="34" t="s">
        <v>14</v>
      </c>
      <c r="H1185" s="34" t="s">
        <v>47</v>
      </c>
      <c r="I1185" s="34" t="s">
        <v>24</v>
      </c>
      <c r="J1185" s="34" t="s">
        <v>48</v>
      </c>
      <c r="K1185" s="34" t="s">
        <v>49</v>
      </c>
      <c r="L1185" s="34" t="s">
        <v>1647</v>
      </c>
      <c r="M1185" s="34">
        <v>0.35</v>
      </c>
      <c r="N1185" s="34" t="s">
        <v>8</v>
      </c>
      <c r="O1185" s="34" t="s">
        <v>35</v>
      </c>
      <c r="P1185" s="34" t="s">
        <v>253</v>
      </c>
      <c r="Q1185" s="34" t="s">
        <v>892</v>
      </c>
      <c r="R1185" s="34">
        <v>59715</v>
      </c>
      <c r="S1185" s="36">
        <v>42111</v>
      </c>
      <c r="T1185" s="36">
        <v>42113</v>
      </c>
      <c r="U1185" s="61">
        <v>-78.916679999999999</v>
      </c>
      <c r="V1185" s="34">
        <v>10</v>
      </c>
      <c r="W1185" s="34">
        <v>45</v>
      </c>
      <c r="X1185" s="34">
        <v>91277</v>
      </c>
      <c r="Y1185" s="34" t="s">
        <v>3217</v>
      </c>
      <c r="Z1185" s="34">
        <v>13.437292510055808</v>
      </c>
    </row>
    <row r="1186" spans="1:26" customFormat="1" x14ac:dyDescent="0.2">
      <c r="A1186" s="34">
        <v>2004</v>
      </c>
      <c r="B1186" s="34" t="s">
        <v>2172</v>
      </c>
      <c r="C1186" s="34" t="s">
        <v>92</v>
      </c>
      <c r="D1186" s="34">
        <v>0.04</v>
      </c>
      <c r="E1186" s="34">
        <v>3174.835</v>
      </c>
      <c r="F1186" s="34">
        <v>24.49</v>
      </c>
      <c r="G1186" s="34" t="s">
        <v>14</v>
      </c>
      <c r="H1186" s="34" t="s">
        <v>47</v>
      </c>
      <c r="I1186" s="34" t="s">
        <v>16</v>
      </c>
      <c r="J1186" s="34" t="s">
        <v>32</v>
      </c>
      <c r="K1186" s="34" t="s">
        <v>40</v>
      </c>
      <c r="L1186" s="34" t="s">
        <v>290</v>
      </c>
      <c r="M1186" s="34">
        <v>0.39</v>
      </c>
      <c r="N1186" s="34" t="s">
        <v>8</v>
      </c>
      <c r="O1186" s="34" t="s">
        <v>35</v>
      </c>
      <c r="P1186" s="34" t="s">
        <v>253</v>
      </c>
      <c r="Q1186" s="34" t="s">
        <v>892</v>
      </c>
      <c r="R1186" s="34">
        <v>59715</v>
      </c>
      <c r="S1186" s="36">
        <v>42111</v>
      </c>
      <c r="T1186" s="36">
        <v>42113</v>
      </c>
      <c r="U1186" s="61">
        <v>-10388.68835</v>
      </c>
      <c r="V1186" s="34">
        <v>1</v>
      </c>
      <c r="W1186" s="34">
        <v>6569.07</v>
      </c>
      <c r="X1186" s="34">
        <v>91277</v>
      </c>
      <c r="Y1186" s="34" t="s">
        <v>3217</v>
      </c>
      <c r="Z1186" s="34">
        <v>8018.6913569142716</v>
      </c>
    </row>
    <row r="1187" spans="1:26" customFormat="1" x14ac:dyDescent="0.2">
      <c r="A1187" s="34">
        <v>507</v>
      </c>
      <c r="B1187" s="34" t="s">
        <v>2173</v>
      </c>
      <c r="C1187" s="34" t="s">
        <v>1</v>
      </c>
      <c r="D1187" s="34">
        <v>0.01</v>
      </c>
      <c r="E1187" s="34">
        <v>55.98</v>
      </c>
      <c r="F1187" s="34">
        <v>4.8600000000000003</v>
      </c>
      <c r="G1187" s="34" t="s">
        <v>63</v>
      </c>
      <c r="H1187" s="34" t="s">
        <v>70</v>
      </c>
      <c r="I1187" s="34" t="s">
        <v>24</v>
      </c>
      <c r="J1187" s="34" t="s">
        <v>64</v>
      </c>
      <c r="K1187" s="34" t="s">
        <v>49</v>
      </c>
      <c r="L1187" s="34" t="s">
        <v>1691</v>
      </c>
      <c r="M1187" s="34">
        <v>0.36</v>
      </c>
      <c r="N1187" s="34" t="s">
        <v>8</v>
      </c>
      <c r="O1187" s="34" t="s">
        <v>9</v>
      </c>
      <c r="P1187" s="34" t="s">
        <v>364</v>
      </c>
      <c r="Q1187" s="34" t="s">
        <v>2174</v>
      </c>
      <c r="R1187" s="34">
        <v>42104</v>
      </c>
      <c r="S1187" s="36">
        <v>42112</v>
      </c>
      <c r="T1187" s="36">
        <v>42114</v>
      </c>
      <c r="U1187" s="61">
        <v>32.940899999999999</v>
      </c>
      <c r="V1187" s="34">
        <v>11</v>
      </c>
      <c r="W1187" s="34">
        <v>646.97</v>
      </c>
      <c r="X1187" s="34">
        <v>87357</v>
      </c>
      <c r="Y1187" s="34" t="s">
        <v>3215</v>
      </c>
      <c r="Z1187" s="34">
        <v>480.83808274659071</v>
      </c>
    </row>
    <row r="1188" spans="1:26" customFormat="1" x14ac:dyDescent="0.2">
      <c r="A1188" s="34">
        <v>507</v>
      </c>
      <c r="B1188" s="34" t="s">
        <v>2173</v>
      </c>
      <c r="C1188" s="34" t="s">
        <v>1</v>
      </c>
      <c r="D1188" s="34">
        <v>0.04</v>
      </c>
      <c r="E1188" s="34">
        <v>65.989999999999995</v>
      </c>
      <c r="F1188" s="34">
        <v>8.99</v>
      </c>
      <c r="G1188" s="34" t="s">
        <v>14</v>
      </c>
      <c r="H1188" s="34" t="s">
        <v>70</v>
      </c>
      <c r="I1188" s="34" t="s">
        <v>16</v>
      </c>
      <c r="J1188" s="34" t="s">
        <v>111</v>
      </c>
      <c r="K1188" s="34" t="s">
        <v>49</v>
      </c>
      <c r="L1188" s="34" t="s">
        <v>1840</v>
      </c>
      <c r="M1188" s="34">
        <v>0.56000000000000005</v>
      </c>
      <c r="N1188" s="34" t="s">
        <v>8</v>
      </c>
      <c r="O1188" s="34" t="s">
        <v>9</v>
      </c>
      <c r="P1188" s="34" t="s">
        <v>364</v>
      </c>
      <c r="Q1188" s="34" t="s">
        <v>2174</v>
      </c>
      <c r="R1188" s="34">
        <v>42104</v>
      </c>
      <c r="S1188" s="36">
        <v>42112</v>
      </c>
      <c r="T1188" s="36">
        <v>42113</v>
      </c>
      <c r="U1188" s="61">
        <v>131.334</v>
      </c>
      <c r="V1188" s="34">
        <v>17</v>
      </c>
      <c r="W1188" s="34">
        <v>946.29</v>
      </c>
      <c r="X1188" s="34">
        <v>87357</v>
      </c>
      <c r="Y1188" s="34" t="s">
        <v>3215</v>
      </c>
      <c r="Z1188" s="34">
        <v>955.73622238196504</v>
      </c>
    </row>
    <row r="1189" spans="1:26" customFormat="1" x14ac:dyDescent="0.2">
      <c r="A1189" s="34">
        <v>665</v>
      </c>
      <c r="B1189" s="34" t="s">
        <v>527</v>
      </c>
      <c r="C1189" s="34" t="s">
        <v>1</v>
      </c>
      <c r="D1189" s="34">
        <v>0.02</v>
      </c>
      <c r="E1189" s="34">
        <v>130.97999999999999</v>
      </c>
      <c r="F1189" s="34">
        <v>30</v>
      </c>
      <c r="G1189" s="34" t="s">
        <v>2</v>
      </c>
      <c r="H1189" s="34" t="s">
        <v>70</v>
      </c>
      <c r="I1189" s="34" t="s">
        <v>4</v>
      </c>
      <c r="J1189" s="34" t="s">
        <v>85</v>
      </c>
      <c r="K1189" s="34" t="s">
        <v>33</v>
      </c>
      <c r="L1189" s="34" t="s">
        <v>2175</v>
      </c>
      <c r="M1189" s="34">
        <v>0.78</v>
      </c>
      <c r="N1189" s="34" t="s">
        <v>8</v>
      </c>
      <c r="O1189" s="34" t="s">
        <v>9</v>
      </c>
      <c r="P1189" s="34" t="s">
        <v>376</v>
      </c>
      <c r="Q1189" s="34" t="s">
        <v>528</v>
      </c>
      <c r="R1189" s="34">
        <v>37130</v>
      </c>
      <c r="S1189" s="36">
        <v>42112</v>
      </c>
      <c r="T1189" s="36">
        <v>42113</v>
      </c>
      <c r="U1189" s="61">
        <v>90.762</v>
      </c>
      <c r="V1189" s="34">
        <v>6</v>
      </c>
      <c r="W1189" s="34">
        <v>793.39</v>
      </c>
      <c r="X1189" s="34">
        <v>88678</v>
      </c>
      <c r="Y1189" s="34" t="s">
        <v>3215</v>
      </c>
      <c r="Z1189" s="34">
        <v>2091.0267888028652</v>
      </c>
    </row>
    <row r="1190" spans="1:26" customFormat="1" x14ac:dyDescent="0.2">
      <c r="A1190" s="34">
        <v>1959</v>
      </c>
      <c r="B1190" s="34" t="s">
        <v>685</v>
      </c>
      <c r="C1190" s="34" t="s">
        <v>23</v>
      </c>
      <c r="D1190" s="34">
        <v>0.02</v>
      </c>
      <c r="E1190" s="34">
        <v>9.99</v>
      </c>
      <c r="F1190" s="34">
        <v>11.59</v>
      </c>
      <c r="G1190" s="34" t="s">
        <v>14</v>
      </c>
      <c r="H1190" s="34" t="s">
        <v>47</v>
      </c>
      <c r="I1190" s="34" t="s">
        <v>24</v>
      </c>
      <c r="J1190" s="34" t="s">
        <v>64</v>
      </c>
      <c r="K1190" s="34" t="s">
        <v>49</v>
      </c>
      <c r="L1190" s="34" t="s">
        <v>2176</v>
      </c>
      <c r="M1190" s="34">
        <v>0.4</v>
      </c>
      <c r="N1190" s="34" t="s">
        <v>8</v>
      </c>
      <c r="O1190" s="34" t="s">
        <v>9</v>
      </c>
      <c r="P1190" s="34" t="s">
        <v>99</v>
      </c>
      <c r="Q1190" s="34" t="s">
        <v>104</v>
      </c>
      <c r="R1190" s="34">
        <v>33916</v>
      </c>
      <c r="S1190" s="36">
        <v>42112</v>
      </c>
      <c r="T1190" s="36">
        <v>42121</v>
      </c>
      <c r="U1190" s="61">
        <v>-171.15770000000001</v>
      </c>
      <c r="V1190" s="34">
        <v>43</v>
      </c>
      <c r="W1190" s="34">
        <v>475.42</v>
      </c>
      <c r="X1190" s="34">
        <v>26342</v>
      </c>
      <c r="Y1190" s="34" t="s">
        <v>3215</v>
      </c>
      <c r="Z1190" s="34">
        <v>242.80498302386124</v>
      </c>
    </row>
    <row r="1191" spans="1:26" customFormat="1" x14ac:dyDescent="0.2">
      <c r="A1191" s="34">
        <v>1959</v>
      </c>
      <c r="B1191" s="34" t="s">
        <v>685</v>
      </c>
      <c r="C1191" s="34" t="s">
        <v>23</v>
      </c>
      <c r="D1191" s="34">
        <v>0.02</v>
      </c>
      <c r="E1191" s="34">
        <v>48.04</v>
      </c>
      <c r="F1191" s="34">
        <v>5.79</v>
      </c>
      <c r="G1191" s="34" t="s">
        <v>14</v>
      </c>
      <c r="H1191" s="34" t="s">
        <v>47</v>
      </c>
      <c r="I1191" s="34" t="s">
        <v>24</v>
      </c>
      <c r="J1191" s="34" t="s">
        <v>64</v>
      </c>
      <c r="K1191" s="34" t="s">
        <v>49</v>
      </c>
      <c r="L1191" s="34" t="s">
        <v>2177</v>
      </c>
      <c r="M1191" s="34">
        <v>0.37</v>
      </c>
      <c r="N1191" s="34" t="s">
        <v>8</v>
      </c>
      <c r="O1191" s="34" t="s">
        <v>9</v>
      </c>
      <c r="P1191" s="34" t="s">
        <v>99</v>
      </c>
      <c r="Q1191" s="34" t="s">
        <v>104</v>
      </c>
      <c r="R1191" s="34">
        <v>33916</v>
      </c>
      <c r="S1191" s="36">
        <v>42112</v>
      </c>
      <c r="T1191" s="36">
        <v>42117</v>
      </c>
      <c r="U1191" s="61">
        <v>624.23900000000003</v>
      </c>
      <c r="V1191" s="34">
        <v>74</v>
      </c>
      <c r="W1191" s="34">
        <v>3598.82</v>
      </c>
      <c r="X1191" s="34">
        <v>26342</v>
      </c>
      <c r="Y1191" s="34" t="s">
        <v>3215</v>
      </c>
      <c r="Z1191" s="34">
        <v>991.28527746815234</v>
      </c>
    </row>
    <row r="1192" spans="1:26" customFormat="1" x14ac:dyDescent="0.2">
      <c r="A1192" s="34">
        <v>1959</v>
      </c>
      <c r="B1192" s="34" t="s">
        <v>685</v>
      </c>
      <c r="C1192" s="34" t="s">
        <v>23</v>
      </c>
      <c r="D1192" s="34">
        <v>0.04</v>
      </c>
      <c r="E1192" s="34">
        <v>6.68</v>
      </c>
      <c r="F1192" s="34">
        <v>4.91</v>
      </c>
      <c r="G1192" s="34" t="s">
        <v>14</v>
      </c>
      <c r="H1192" s="34" t="s">
        <v>47</v>
      </c>
      <c r="I1192" s="34" t="s">
        <v>24</v>
      </c>
      <c r="J1192" s="34" t="s">
        <v>64</v>
      </c>
      <c r="K1192" s="34" t="s">
        <v>49</v>
      </c>
      <c r="L1192" s="34" t="s">
        <v>252</v>
      </c>
      <c r="M1192" s="34">
        <v>0.37</v>
      </c>
      <c r="N1192" s="34" t="s">
        <v>8</v>
      </c>
      <c r="O1192" s="34" t="s">
        <v>9</v>
      </c>
      <c r="P1192" s="34" t="s">
        <v>99</v>
      </c>
      <c r="Q1192" s="34" t="s">
        <v>104</v>
      </c>
      <c r="R1192" s="34">
        <v>33916</v>
      </c>
      <c r="S1192" s="36">
        <v>42112</v>
      </c>
      <c r="T1192" s="36">
        <v>42119</v>
      </c>
      <c r="U1192" s="61">
        <v>-14.3241</v>
      </c>
      <c r="V1192" s="34">
        <v>5</v>
      </c>
      <c r="W1192" s="34">
        <v>41.22</v>
      </c>
      <c r="X1192" s="34">
        <v>26342</v>
      </c>
      <c r="Y1192" s="34" t="s">
        <v>3215</v>
      </c>
      <c r="Z1192" s="34">
        <v>170.25269310755584</v>
      </c>
    </row>
    <row r="1193" spans="1:26" customFormat="1" x14ac:dyDescent="0.2">
      <c r="A1193" s="34">
        <v>1962</v>
      </c>
      <c r="B1193" s="34" t="s">
        <v>2178</v>
      </c>
      <c r="C1193" s="34" t="s">
        <v>23</v>
      </c>
      <c r="D1193" s="34">
        <v>0.02</v>
      </c>
      <c r="E1193" s="34">
        <v>48.04</v>
      </c>
      <c r="F1193" s="34">
        <v>5.79</v>
      </c>
      <c r="G1193" s="34" t="s">
        <v>14</v>
      </c>
      <c r="H1193" s="34" t="s">
        <v>47</v>
      </c>
      <c r="I1193" s="34" t="s">
        <v>24</v>
      </c>
      <c r="J1193" s="34" t="s">
        <v>64</v>
      </c>
      <c r="K1193" s="34" t="s">
        <v>49</v>
      </c>
      <c r="L1193" s="34" t="s">
        <v>2177</v>
      </c>
      <c r="M1193" s="34">
        <v>0.37</v>
      </c>
      <c r="N1193" s="34" t="s">
        <v>8</v>
      </c>
      <c r="O1193" s="34" t="s">
        <v>28</v>
      </c>
      <c r="P1193" s="34" t="s">
        <v>265</v>
      </c>
      <c r="Q1193" s="34" t="s">
        <v>2179</v>
      </c>
      <c r="R1193" s="34">
        <v>48601</v>
      </c>
      <c r="S1193" s="36">
        <v>42112</v>
      </c>
      <c r="T1193" s="36">
        <v>42117</v>
      </c>
      <c r="U1193" s="61">
        <v>604.01909999999998</v>
      </c>
      <c r="V1193" s="34">
        <v>18</v>
      </c>
      <c r="W1193" s="34">
        <v>875.39</v>
      </c>
      <c r="X1193" s="34">
        <v>88857</v>
      </c>
      <c r="Y1193" s="34" t="s">
        <v>3216</v>
      </c>
      <c r="Z1193" s="34">
        <v>970.57957976415321</v>
      </c>
    </row>
    <row r="1194" spans="1:26" customFormat="1" x14ac:dyDescent="0.2">
      <c r="A1194" s="34">
        <v>1962</v>
      </c>
      <c r="B1194" s="34" t="s">
        <v>2178</v>
      </c>
      <c r="C1194" s="34" t="s">
        <v>23</v>
      </c>
      <c r="D1194" s="34">
        <v>0.04</v>
      </c>
      <c r="E1194" s="34">
        <v>6.68</v>
      </c>
      <c r="F1194" s="34">
        <v>4.91</v>
      </c>
      <c r="G1194" s="34" t="s">
        <v>14</v>
      </c>
      <c r="H1194" s="34" t="s">
        <v>47</v>
      </c>
      <c r="I1194" s="34" t="s">
        <v>24</v>
      </c>
      <c r="J1194" s="34" t="s">
        <v>64</v>
      </c>
      <c r="K1194" s="34" t="s">
        <v>49</v>
      </c>
      <c r="L1194" s="34" t="s">
        <v>252</v>
      </c>
      <c r="M1194" s="34">
        <v>0.37</v>
      </c>
      <c r="N1194" s="34" t="s">
        <v>8</v>
      </c>
      <c r="O1194" s="34" t="s">
        <v>28</v>
      </c>
      <c r="P1194" s="34" t="s">
        <v>265</v>
      </c>
      <c r="Q1194" s="34" t="s">
        <v>2179</v>
      </c>
      <c r="R1194" s="34">
        <v>48601</v>
      </c>
      <c r="S1194" s="36">
        <v>42112</v>
      </c>
      <c r="T1194" s="36">
        <v>42119</v>
      </c>
      <c r="U1194" s="61">
        <v>-11.631600000000001</v>
      </c>
      <c r="V1194" s="34">
        <v>1</v>
      </c>
      <c r="W1194" s="34">
        <v>8.24</v>
      </c>
      <c r="X1194" s="34">
        <v>88857</v>
      </c>
      <c r="Y1194" s="34" t="s">
        <v>3216</v>
      </c>
      <c r="Z1194" s="34">
        <v>173.00988236507035</v>
      </c>
    </row>
    <row r="1195" spans="1:26" customFormat="1" x14ac:dyDescent="0.2">
      <c r="A1195" s="34">
        <v>1826</v>
      </c>
      <c r="B1195" s="34" t="s">
        <v>2180</v>
      </c>
      <c r="C1195" s="34" t="s">
        <v>92</v>
      </c>
      <c r="D1195" s="34">
        <v>0.1</v>
      </c>
      <c r="E1195" s="34">
        <v>52.99</v>
      </c>
      <c r="F1195" s="34">
        <v>19.989999999999998</v>
      </c>
      <c r="G1195" s="34" t="s">
        <v>63</v>
      </c>
      <c r="H1195" s="34" t="s">
        <v>70</v>
      </c>
      <c r="I1195" s="34" t="s">
        <v>24</v>
      </c>
      <c r="J1195" s="34" t="s">
        <v>54</v>
      </c>
      <c r="K1195" s="34" t="s">
        <v>49</v>
      </c>
      <c r="L1195" s="34" t="s">
        <v>2181</v>
      </c>
      <c r="M1195" s="34">
        <v>0.81</v>
      </c>
      <c r="N1195" s="34" t="s">
        <v>8</v>
      </c>
      <c r="O1195" s="34" t="s">
        <v>28</v>
      </c>
      <c r="P1195" s="34" t="s">
        <v>189</v>
      </c>
      <c r="Q1195" s="34" t="s">
        <v>2182</v>
      </c>
      <c r="R1195" s="34">
        <v>52722</v>
      </c>
      <c r="S1195" s="36">
        <v>42112</v>
      </c>
      <c r="T1195" s="36">
        <v>42113</v>
      </c>
      <c r="U1195" s="61">
        <v>-517.16999999999996</v>
      </c>
      <c r="V1195" s="34">
        <v>7</v>
      </c>
      <c r="W1195" s="34">
        <v>337.59</v>
      </c>
      <c r="X1195" s="34">
        <v>86958</v>
      </c>
      <c r="Y1195" s="34" t="s">
        <v>3216</v>
      </c>
      <c r="Z1195" s="34">
        <v>363.63460000762893</v>
      </c>
    </row>
    <row r="1196" spans="1:26" customFormat="1" x14ac:dyDescent="0.2">
      <c r="A1196" s="34">
        <v>1827</v>
      </c>
      <c r="B1196" s="34" t="s">
        <v>1242</v>
      </c>
      <c r="C1196" s="34" t="s">
        <v>92</v>
      </c>
      <c r="D1196" s="34">
        <v>7.0000000000000007E-2</v>
      </c>
      <c r="E1196" s="34">
        <v>100.98</v>
      </c>
      <c r="F1196" s="34">
        <v>57.38</v>
      </c>
      <c r="G1196" s="34" t="s">
        <v>2</v>
      </c>
      <c r="H1196" s="34" t="s">
        <v>70</v>
      </c>
      <c r="I1196" s="34" t="s">
        <v>4</v>
      </c>
      <c r="J1196" s="34" t="s">
        <v>93</v>
      </c>
      <c r="K1196" s="34" t="s">
        <v>6</v>
      </c>
      <c r="L1196" s="34" t="s">
        <v>2183</v>
      </c>
      <c r="M1196" s="34">
        <v>0.78</v>
      </c>
      <c r="N1196" s="34" t="s">
        <v>8</v>
      </c>
      <c r="O1196" s="34" t="s">
        <v>28</v>
      </c>
      <c r="P1196" s="34" t="s">
        <v>189</v>
      </c>
      <c r="Q1196" s="34" t="s">
        <v>904</v>
      </c>
      <c r="R1196" s="34">
        <v>52601</v>
      </c>
      <c r="S1196" s="36">
        <v>42112</v>
      </c>
      <c r="T1196" s="36">
        <v>42115</v>
      </c>
      <c r="U1196" s="61">
        <v>-429.86</v>
      </c>
      <c r="V1196" s="34">
        <v>2</v>
      </c>
      <c r="W1196" s="34">
        <v>215.32</v>
      </c>
      <c r="X1196" s="34">
        <v>86958</v>
      </c>
      <c r="Y1196" s="34" t="s">
        <v>3216</v>
      </c>
      <c r="Z1196" s="34">
        <v>1910.3764199222701</v>
      </c>
    </row>
    <row r="1197" spans="1:26" customFormat="1" x14ac:dyDescent="0.2">
      <c r="A1197" s="34">
        <v>1827</v>
      </c>
      <c r="B1197" s="34" t="s">
        <v>1242</v>
      </c>
      <c r="C1197" s="34" t="s">
        <v>92</v>
      </c>
      <c r="D1197" s="34">
        <v>0.03</v>
      </c>
      <c r="E1197" s="34">
        <v>85.99</v>
      </c>
      <c r="F1197" s="34">
        <v>0.99</v>
      </c>
      <c r="G1197" s="34" t="s">
        <v>14</v>
      </c>
      <c r="H1197" s="34" t="s">
        <v>70</v>
      </c>
      <c r="I1197" s="34" t="s">
        <v>16</v>
      </c>
      <c r="J1197" s="34" t="s">
        <v>111</v>
      </c>
      <c r="K1197" s="34" t="s">
        <v>26</v>
      </c>
      <c r="L1197" s="34" t="s">
        <v>1152</v>
      </c>
      <c r="M1197" s="34">
        <v>0.55000000000000004</v>
      </c>
      <c r="N1197" s="34" t="s">
        <v>8</v>
      </c>
      <c r="O1197" s="34" t="s">
        <v>28</v>
      </c>
      <c r="P1197" s="34" t="s">
        <v>189</v>
      </c>
      <c r="Q1197" s="34" t="s">
        <v>904</v>
      </c>
      <c r="R1197" s="34">
        <v>52601</v>
      </c>
      <c r="S1197" s="36">
        <v>42112</v>
      </c>
      <c r="T1197" s="36">
        <v>42114</v>
      </c>
      <c r="U1197" s="61">
        <v>264.16649999999998</v>
      </c>
      <c r="V1197" s="34">
        <v>5</v>
      </c>
      <c r="W1197" s="34">
        <v>382.85</v>
      </c>
      <c r="X1197" s="34">
        <v>86958</v>
      </c>
      <c r="Y1197" s="34" t="s">
        <v>3216</v>
      </c>
      <c r="Z1197" s="34">
        <v>654.35731672602685</v>
      </c>
    </row>
    <row r="1198" spans="1:26" customFormat="1" x14ac:dyDescent="0.2">
      <c r="A1198" s="34">
        <v>2097</v>
      </c>
      <c r="B1198" s="34" t="s">
        <v>2184</v>
      </c>
      <c r="C1198" s="34" t="s">
        <v>92</v>
      </c>
      <c r="D1198" s="34">
        <v>0.1</v>
      </c>
      <c r="E1198" s="34">
        <v>300.97000000000003</v>
      </c>
      <c r="F1198" s="34">
        <v>7.18</v>
      </c>
      <c r="G1198" s="34" t="s">
        <v>14</v>
      </c>
      <c r="H1198" s="34" t="s">
        <v>47</v>
      </c>
      <c r="I1198" s="34" t="s">
        <v>16</v>
      </c>
      <c r="J1198" s="34" t="s">
        <v>17</v>
      </c>
      <c r="K1198" s="34" t="s">
        <v>49</v>
      </c>
      <c r="L1198" s="34" t="s">
        <v>2185</v>
      </c>
      <c r="M1198" s="34">
        <v>0.48</v>
      </c>
      <c r="N1198" s="34" t="s">
        <v>8</v>
      </c>
      <c r="O1198" s="34" t="s">
        <v>9</v>
      </c>
      <c r="P1198" s="34" t="s">
        <v>247</v>
      </c>
      <c r="Q1198" s="34" t="s">
        <v>248</v>
      </c>
      <c r="R1198" s="34">
        <v>29915</v>
      </c>
      <c r="S1198" s="36">
        <v>42112</v>
      </c>
      <c r="T1198" s="36">
        <v>42113</v>
      </c>
      <c r="U1198" s="61">
        <v>138.018</v>
      </c>
      <c r="V1198" s="34">
        <v>4</v>
      </c>
      <c r="W1198" s="34">
        <v>1094.33</v>
      </c>
      <c r="X1198" s="34">
        <v>87889</v>
      </c>
      <c r="Y1198" s="34" t="s">
        <v>3215</v>
      </c>
      <c r="Z1198" s="34">
        <v>1295.833167202416</v>
      </c>
    </row>
    <row r="1199" spans="1:26" customFormat="1" x14ac:dyDescent="0.2">
      <c r="A1199" s="34">
        <v>2098</v>
      </c>
      <c r="B1199" s="34" t="s">
        <v>2186</v>
      </c>
      <c r="C1199" s="34" t="s">
        <v>92</v>
      </c>
      <c r="D1199" s="34">
        <v>0.06</v>
      </c>
      <c r="E1199" s="34">
        <v>39.89</v>
      </c>
      <c r="F1199" s="34">
        <v>3.04</v>
      </c>
      <c r="G1199" s="34" t="s">
        <v>14</v>
      </c>
      <c r="H1199" s="34" t="s">
        <v>47</v>
      </c>
      <c r="I1199" s="34" t="s">
        <v>4</v>
      </c>
      <c r="J1199" s="34" t="s">
        <v>102</v>
      </c>
      <c r="K1199" s="34" t="s">
        <v>26</v>
      </c>
      <c r="L1199" s="34" t="s">
        <v>2187</v>
      </c>
      <c r="M1199" s="34">
        <v>0.53</v>
      </c>
      <c r="N1199" s="34" t="s">
        <v>8</v>
      </c>
      <c r="O1199" s="34" t="s">
        <v>9</v>
      </c>
      <c r="P1199" s="34" t="s">
        <v>247</v>
      </c>
      <c r="Q1199" s="34" t="s">
        <v>2188</v>
      </c>
      <c r="R1199" s="34">
        <v>29464</v>
      </c>
      <c r="S1199" s="36">
        <v>42112</v>
      </c>
      <c r="T1199" s="36">
        <v>42114</v>
      </c>
      <c r="U1199" s="61">
        <v>38.874000000000002</v>
      </c>
      <c r="V1199" s="34">
        <v>10</v>
      </c>
      <c r="W1199" s="34">
        <v>389.97</v>
      </c>
      <c r="X1199" s="34">
        <v>87889</v>
      </c>
      <c r="Y1199" s="34" t="s">
        <v>3215</v>
      </c>
      <c r="Z1199" s="34">
        <v>329.86353650135629</v>
      </c>
    </row>
    <row r="1200" spans="1:26" customFormat="1" x14ac:dyDescent="0.2">
      <c r="A1200" s="34">
        <v>2655</v>
      </c>
      <c r="B1200" s="34" t="s">
        <v>2052</v>
      </c>
      <c r="C1200" s="34" t="s">
        <v>92</v>
      </c>
      <c r="D1200" s="34">
        <v>0.09</v>
      </c>
      <c r="E1200" s="34">
        <v>89.99</v>
      </c>
      <c r="F1200" s="34">
        <v>42</v>
      </c>
      <c r="G1200" s="34" t="s">
        <v>2</v>
      </c>
      <c r="H1200" s="34" t="s">
        <v>15</v>
      </c>
      <c r="I1200" s="34" t="s">
        <v>4</v>
      </c>
      <c r="J1200" s="34" t="s">
        <v>85</v>
      </c>
      <c r="K1200" s="34" t="s">
        <v>33</v>
      </c>
      <c r="L1200" s="34" t="s">
        <v>1187</v>
      </c>
      <c r="M1200" s="34">
        <v>0.66</v>
      </c>
      <c r="N1200" s="34" t="s">
        <v>8</v>
      </c>
      <c r="O1200" s="34" t="s">
        <v>9</v>
      </c>
      <c r="P1200" s="34" t="s">
        <v>51</v>
      </c>
      <c r="Q1200" s="34" t="s">
        <v>337</v>
      </c>
      <c r="R1200" s="34">
        <v>30318</v>
      </c>
      <c r="S1200" s="36">
        <v>42112</v>
      </c>
      <c r="T1200" s="36">
        <v>42112</v>
      </c>
      <c r="U1200" s="61">
        <v>223.416</v>
      </c>
      <c r="V1200" s="34">
        <v>6</v>
      </c>
      <c r="W1200" s="34">
        <v>511.25</v>
      </c>
      <c r="X1200" s="34">
        <v>86063</v>
      </c>
      <c r="Y1200" s="34" t="s">
        <v>3215</v>
      </c>
      <c r="Z1200" s="34">
        <v>1977.9265381074758</v>
      </c>
    </row>
    <row r="1201" spans="1:26" customFormat="1" x14ac:dyDescent="0.2">
      <c r="A1201" s="34">
        <v>3155</v>
      </c>
      <c r="B1201" s="34" t="s">
        <v>618</v>
      </c>
      <c r="C1201" s="34" t="s">
        <v>1</v>
      </c>
      <c r="D1201" s="34">
        <v>0.05</v>
      </c>
      <c r="E1201" s="34">
        <v>159.99</v>
      </c>
      <c r="F1201" s="34">
        <v>5.5</v>
      </c>
      <c r="G1201" s="34" t="s">
        <v>14</v>
      </c>
      <c r="H1201" s="34" t="s">
        <v>15</v>
      </c>
      <c r="I1201" s="34" t="s">
        <v>16</v>
      </c>
      <c r="J1201" s="34" t="s">
        <v>17</v>
      </c>
      <c r="K1201" s="34" t="s">
        <v>49</v>
      </c>
      <c r="L1201" s="34" t="s">
        <v>2189</v>
      </c>
      <c r="M1201" s="34">
        <v>0.49</v>
      </c>
      <c r="N1201" s="34" t="s">
        <v>8</v>
      </c>
      <c r="O1201" s="34" t="s">
        <v>9</v>
      </c>
      <c r="P1201" s="34" t="s">
        <v>99</v>
      </c>
      <c r="Q1201" s="34" t="s">
        <v>308</v>
      </c>
      <c r="R1201" s="34">
        <v>32771</v>
      </c>
      <c r="S1201" s="36">
        <v>42113</v>
      </c>
      <c r="T1201" s="36">
        <v>42115</v>
      </c>
      <c r="U1201" s="61">
        <v>12.263999999999999</v>
      </c>
      <c r="V1201" s="34">
        <v>23</v>
      </c>
      <c r="W1201" s="34">
        <v>3600.65</v>
      </c>
      <c r="X1201" s="34">
        <v>86902</v>
      </c>
      <c r="Y1201" s="34" t="s">
        <v>3215</v>
      </c>
      <c r="Z1201" s="34">
        <v>938.1356714123483</v>
      </c>
    </row>
    <row r="1202" spans="1:26" customFormat="1" x14ac:dyDescent="0.2">
      <c r="A1202" s="34">
        <v>1836</v>
      </c>
      <c r="B1202" s="34" t="s">
        <v>2190</v>
      </c>
      <c r="C1202" s="34" t="s">
        <v>13</v>
      </c>
      <c r="D1202" s="34">
        <v>0.01</v>
      </c>
      <c r="E1202" s="34">
        <v>155.99</v>
      </c>
      <c r="F1202" s="34">
        <v>8.99</v>
      </c>
      <c r="G1202" s="34" t="s">
        <v>63</v>
      </c>
      <c r="H1202" s="34" t="s">
        <v>70</v>
      </c>
      <c r="I1202" s="34" t="s">
        <v>16</v>
      </c>
      <c r="J1202" s="34" t="s">
        <v>111</v>
      </c>
      <c r="K1202" s="34" t="s">
        <v>49</v>
      </c>
      <c r="L1202" s="34" t="s">
        <v>1273</v>
      </c>
      <c r="M1202" s="34">
        <v>0.57999999999999996</v>
      </c>
      <c r="N1202" s="34" t="s">
        <v>8</v>
      </c>
      <c r="O1202" s="34" t="s">
        <v>35</v>
      </c>
      <c r="P1202" s="34" t="s">
        <v>66</v>
      </c>
      <c r="Q1202" s="34" t="s">
        <v>917</v>
      </c>
      <c r="R1202" s="34">
        <v>94110</v>
      </c>
      <c r="S1202" s="36">
        <v>42113</v>
      </c>
      <c r="T1202" s="36">
        <v>42114</v>
      </c>
      <c r="U1202" s="61">
        <v>-219.07908</v>
      </c>
      <c r="V1202" s="34">
        <v>5</v>
      </c>
      <c r="W1202" s="34">
        <v>675.83</v>
      </c>
      <c r="X1202" s="34">
        <v>86600</v>
      </c>
      <c r="Y1202" s="34" t="s">
        <v>3217</v>
      </c>
      <c r="Z1202" s="34">
        <v>540.62329360972865</v>
      </c>
    </row>
    <row r="1203" spans="1:26" customFormat="1" x14ac:dyDescent="0.2">
      <c r="A1203" s="34">
        <v>1837</v>
      </c>
      <c r="B1203" s="34" t="s">
        <v>2191</v>
      </c>
      <c r="C1203" s="34" t="s">
        <v>13</v>
      </c>
      <c r="D1203" s="34">
        <v>0.01</v>
      </c>
      <c r="E1203" s="34">
        <v>5.98</v>
      </c>
      <c r="F1203" s="34">
        <v>5.46</v>
      </c>
      <c r="G1203" s="34" t="s">
        <v>14</v>
      </c>
      <c r="H1203" s="34" t="s">
        <v>70</v>
      </c>
      <c r="I1203" s="34" t="s">
        <v>24</v>
      </c>
      <c r="J1203" s="34" t="s">
        <v>64</v>
      </c>
      <c r="K1203" s="34" t="s">
        <v>49</v>
      </c>
      <c r="L1203" s="34" t="s">
        <v>1132</v>
      </c>
      <c r="M1203" s="34">
        <v>0.36</v>
      </c>
      <c r="N1203" s="34" t="s">
        <v>8</v>
      </c>
      <c r="O1203" s="34" t="s">
        <v>35</v>
      </c>
      <c r="P1203" s="34" t="s">
        <v>66</v>
      </c>
      <c r="Q1203" s="34" t="s">
        <v>2192</v>
      </c>
      <c r="R1203" s="34">
        <v>91776</v>
      </c>
      <c r="S1203" s="36">
        <v>42113</v>
      </c>
      <c r="T1203" s="36">
        <v>42115</v>
      </c>
      <c r="U1203" s="61">
        <v>-18.878399999999999</v>
      </c>
      <c r="V1203" s="34">
        <v>4</v>
      </c>
      <c r="W1203" s="34">
        <v>28</v>
      </c>
      <c r="X1203" s="34">
        <v>86600</v>
      </c>
      <c r="Y1203" s="34" t="s">
        <v>3217</v>
      </c>
      <c r="Z1203" s="34">
        <v>77.414815515467865</v>
      </c>
    </row>
    <row r="1204" spans="1:26" customFormat="1" x14ac:dyDescent="0.2">
      <c r="A1204" s="34">
        <v>2212</v>
      </c>
      <c r="B1204" s="34" t="s">
        <v>2193</v>
      </c>
      <c r="C1204" s="34" t="s">
        <v>13</v>
      </c>
      <c r="D1204" s="34">
        <v>0.09</v>
      </c>
      <c r="E1204" s="34">
        <v>199.99</v>
      </c>
      <c r="F1204" s="34">
        <v>24.49</v>
      </c>
      <c r="G1204" s="34" t="s">
        <v>63</v>
      </c>
      <c r="H1204" s="34" t="s">
        <v>47</v>
      </c>
      <c r="I1204" s="34" t="s">
        <v>16</v>
      </c>
      <c r="J1204" s="34" t="s">
        <v>39</v>
      </c>
      <c r="K1204" s="34" t="s">
        <v>40</v>
      </c>
      <c r="L1204" s="34" t="s">
        <v>723</v>
      </c>
      <c r="M1204" s="34">
        <v>0.46</v>
      </c>
      <c r="N1204" s="34" t="s">
        <v>8</v>
      </c>
      <c r="O1204" s="34" t="s">
        <v>87</v>
      </c>
      <c r="P1204" s="34" t="s">
        <v>394</v>
      </c>
      <c r="Q1204" s="34" t="s">
        <v>2194</v>
      </c>
      <c r="R1204" s="34">
        <v>21228</v>
      </c>
      <c r="S1204" s="36">
        <v>42113</v>
      </c>
      <c r="T1204" s="36">
        <v>42115</v>
      </c>
      <c r="U1204" s="61">
        <v>631.33000000000004</v>
      </c>
      <c r="V1204" s="34">
        <v>5</v>
      </c>
      <c r="W1204" s="34">
        <v>990.25</v>
      </c>
      <c r="X1204" s="34">
        <v>88029</v>
      </c>
      <c r="Y1204" s="34" t="s">
        <v>3218</v>
      </c>
      <c r="Z1204" s="34">
        <v>1855.5635819035624</v>
      </c>
    </row>
    <row r="1205" spans="1:26" customFormat="1" x14ac:dyDescent="0.2">
      <c r="A1205" s="34">
        <v>152</v>
      </c>
      <c r="B1205" s="34" t="s">
        <v>481</v>
      </c>
      <c r="C1205" s="34" t="s">
        <v>23</v>
      </c>
      <c r="D1205" s="34">
        <v>0.01</v>
      </c>
      <c r="E1205" s="34">
        <v>79.52</v>
      </c>
      <c r="F1205" s="34">
        <v>48.2</v>
      </c>
      <c r="G1205" s="34" t="s">
        <v>14</v>
      </c>
      <c r="H1205" s="34" t="s">
        <v>47</v>
      </c>
      <c r="I1205" s="34" t="s">
        <v>4</v>
      </c>
      <c r="J1205" s="34" t="s">
        <v>102</v>
      </c>
      <c r="K1205" s="34" t="s">
        <v>120</v>
      </c>
      <c r="L1205" s="34" t="s">
        <v>2195</v>
      </c>
      <c r="M1205" s="34">
        <v>0.74</v>
      </c>
      <c r="N1205" s="34" t="s">
        <v>8</v>
      </c>
      <c r="O1205" s="34" t="s">
        <v>9</v>
      </c>
      <c r="P1205" s="34" t="s">
        <v>376</v>
      </c>
      <c r="Q1205" s="34" t="s">
        <v>483</v>
      </c>
      <c r="R1205" s="34">
        <v>37918</v>
      </c>
      <c r="S1205" s="36">
        <v>42113</v>
      </c>
      <c r="T1205" s="36">
        <v>42120</v>
      </c>
      <c r="U1205" s="61">
        <v>-40.683999999999997</v>
      </c>
      <c r="V1205" s="34">
        <v>8</v>
      </c>
      <c r="W1205" s="34">
        <v>667.84</v>
      </c>
      <c r="X1205" s="34">
        <v>89522</v>
      </c>
      <c r="Y1205" s="34" t="s">
        <v>3215</v>
      </c>
      <c r="Z1205" s="34">
        <v>1895.3504336096389</v>
      </c>
    </row>
    <row r="1206" spans="1:26" customFormat="1" x14ac:dyDescent="0.2">
      <c r="A1206" s="34">
        <v>1933</v>
      </c>
      <c r="B1206" s="34" t="s">
        <v>2196</v>
      </c>
      <c r="C1206" s="34" t="s">
        <v>23</v>
      </c>
      <c r="D1206" s="34">
        <v>0.06</v>
      </c>
      <c r="E1206" s="34">
        <v>3.58</v>
      </c>
      <c r="F1206" s="34">
        <v>1.63</v>
      </c>
      <c r="G1206" s="34" t="s">
        <v>14</v>
      </c>
      <c r="H1206" s="34" t="s">
        <v>70</v>
      </c>
      <c r="I1206" s="34" t="s">
        <v>24</v>
      </c>
      <c r="J1206" s="34" t="s">
        <v>152</v>
      </c>
      <c r="K1206" s="34" t="s">
        <v>26</v>
      </c>
      <c r="L1206" s="34" t="s">
        <v>2197</v>
      </c>
      <c r="M1206" s="34">
        <v>0.36</v>
      </c>
      <c r="N1206" s="34" t="s">
        <v>8</v>
      </c>
      <c r="O1206" s="34" t="s">
        <v>28</v>
      </c>
      <c r="P1206" s="34" t="s">
        <v>163</v>
      </c>
      <c r="Q1206" s="34" t="s">
        <v>2198</v>
      </c>
      <c r="R1206" s="34">
        <v>75043</v>
      </c>
      <c r="S1206" s="36">
        <v>42113</v>
      </c>
      <c r="T1206" s="36">
        <v>42117</v>
      </c>
      <c r="U1206" s="61">
        <v>14</v>
      </c>
      <c r="V1206" s="34">
        <v>10</v>
      </c>
      <c r="W1206" s="34">
        <v>34.76</v>
      </c>
      <c r="X1206" s="34">
        <v>86687</v>
      </c>
      <c r="Y1206" s="34" t="s">
        <v>3216</v>
      </c>
      <c r="Z1206" s="34">
        <v>46.919670008660916</v>
      </c>
    </row>
    <row r="1207" spans="1:26" customFormat="1" x14ac:dyDescent="0.2">
      <c r="A1207" s="34">
        <v>1940</v>
      </c>
      <c r="B1207" s="34" t="s">
        <v>1771</v>
      </c>
      <c r="C1207" s="34" t="s">
        <v>23</v>
      </c>
      <c r="D1207" s="34">
        <v>0</v>
      </c>
      <c r="E1207" s="34">
        <v>78.650000000000006</v>
      </c>
      <c r="F1207" s="34">
        <v>13.99</v>
      </c>
      <c r="G1207" s="34" t="s">
        <v>14</v>
      </c>
      <c r="H1207" s="34" t="s">
        <v>70</v>
      </c>
      <c r="I1207" s="34" t="s">
        <v>24</v>
      </c>
      <c r="J1207" s="34" t="s">
        <v>71</v>
      </c>
      <c r="K1207" s="34" t="s">
        <v>120</v>
      </c>
      <c r="L1207" s="34" t="s">
        <v>1690</v>
      </c>
      <c r="M1207" s="34">
        <v>0.52</v>
      </c>
      <c r="N1207" s="34" t="s">
        <v>8</v>
      </c>
      <c r="O1207" s="34" t="s">
        <v>35</v>
      </c>
      <c r="P1207" s="34" t="s">
        <v>122</v>
      </c>
      <c r="Q1207" s="34" t="s">
        <v>123</v>
      </c>
      <c r="R1207" s="34">
        <v>84020</v>
      </c>
      <c r="S1207" s="36">
        <v>42113</v>
      </c>
      <c r="T1207" s="36">
        <v>42120</v>
      </c>
      <c r="U1207" s="61">
        <v>386.00670000000002</v>
      </c>
      <c r="V1207" s="34">
        <v>7</v>
      </c>
      <c r="W1207" s="34">
        <v>559.42999999999995</v>
      </c>
      <c r="X1207" s="34">
        <v>88871</v>
      </c>
      <c r="Y1207" s="34" t="s">
        <v>3217</v>
      </c>
      <c r="Z1207" s="34">
        <v>1177.3336498459744</v>
      </c>
    </row>
    <row r="1208" spans="1:26" customFormat="1" x14ac:dyDescent="0.2">
      <c r="A1208" s="34">
        <v>1940</v>
      </c>
      <c r="B1208" s="34" t="s">
        <v>1771</v>
      </c>
      <c r="C1208" s="34" t="s">
        <v>23</v>
      </c>
      <c r="D1208" s="34">
        <v>0.08</v>
      </c>
      <c r="E1208" s="34">
        <v>122.99</v>
      </c>
      <c r="F1208" s="34">
        <v>70.2</v>
      </c>
      <c r="G1208" s="34" t="s">
        <v>2</v>
      </c>
      <c r="H1208" s="34" t="s">
        <v>70</v>
      </c>
      <c r="I1208" s="34" t="s">
        <v>4</v>
      </c>
      <c r="J1208" s="34" t="s">
        <v>85</v>
      </c>
      <c r="K1208" s="34" t="s">
        <v>33</v>
      </c>
      <c r="L1208" s="34" t="s">
        <v>780</v>
      </c>
      <c r="M1208" s="34">
        <v>0.74</v>
      </c>
      <c r="N1208" s="34" t="s">
        <v>8</v>
      </c>
      <c r="O1208" s="34" t="s">
        <v>35</v>
      </c>
      <c r="P1208" s="34" t="s">
        <v>122</v>
      </c>
      <c r="Q1208" s="34" t="s">
        <v>123</v>
      </c>
      <c r="R1208" s="34">
        <v>84020</v>
      </c>
      <c r="S1208" s="36">
        <v>42113</v>
      </c>
      <c r="T1208" s="36">
        <v>42118</v>
      </c>
      <c r="U1208" s="61">
        <v>-1867.97</v>
      </c>
      <c r="V1208" s="34">
        <v>10</v>
      </c>
      <c r="W1208" s="34">
        <v>1216.52</v>
      </c>
      <c r="X1208" s="34">
        <v>88871</v>
      </c>
      <c r="Y1208" s="34" t="s">
        <v>3217</v>
      </c>
      <c r="Z1208" s="34">
        <v>888.16184937011826</v>
      </c>
    </row>
    <row r="1209" spans="1:26" customFormat="1" x14ac:dyDescent="0.2">
      <c r="A1209" s="34">
        <v>2066</v>
      </c>
      <c r="B1209" s="34" t="s">
        <v>1848</v>
      </c>
      <c r="C1209" s="34" t="s">
        <v>23</v>
      </c>
      <c r="D1209" s="34">
        <v>0.1</v>
      </c>
      <c r="E1209" s="34">
        <v>4.24</v>
      </c>
      <c r="F1209" s="34">
        <v>5.41</v>
      </c>
      <c r="G1209" s="34" t="s">
        <v>14</v>
      </c>
      <c r="H1209" s="34" t="s">
        <v>70</v>
      </c>
      <c r="I1209" s="34" t="s">
        <v>24</v>
      </c>
      <c r="J1209" s="34" t="s">
        <v>48</v>
      </c>
      <c r="K1209" s="34" t="s">
        <v>49</v>
      </c>
      <c r="L1209" s="34" t="s">
        <v>1647</v>
      </c>
      <c r="M1209" s="34">
        <v>0.35</v>
      </c>
      <c r="N1209" s="34" t="s">
        <v>8</v>
      </c>
      <c r="O1209" s="34" t="s">
        <v>9</v>
      </c>
      <c r="P1209" s="34" t="s">
        <v>73</v>
      </c>
      <c r="Q1209" s="34" t="s">
        <v>1850</v>
      </c>
      <c r="R1209" s="34">
        <v>28079</v>
      </c>
      <c r="S1209" s="36">
        <v>42113</v>
      </c>
      <c r="T1209" s="36">
        <v>42117</v>
      </c>
      <c r="U1209" s="61">
        <v>-61.6</v>
      </c>
      <c r="V1209" s="34">
        <v>8</v>
      </c>
      <c r="W1209" s="34">
        <v>34.159999999999997</v>
      </c>
      <c r="X1209" s="34">
        <v>85835</v>
      </c>
      <c r="Y1209" s="34" t="s">
        <v>3215</v>
      </c>
      <c r="Z1209" s="34">
        <v>41.302550745830388</v>
      </c>
    </row>
    <row r="1210" spans="1:26" customFormat="1" x14ac:dyDescent="0.2">
      <c r="A1210" s="34">
        <v>2547</v>
      </c>
      <c r="B1210" s="34" t="s">
        <v>2199</v>
      </c>
      <c r="C1210" s="34" t="s">
        <v>23</v>
      </c>
      <c r="D1210" s="34">
        <v>7.0000000000000007E-2</v>
      </c>
      <c r="E1210" s="34">
        <v>6.48</v>
      </c>
      <c r="F1210" s="34">
        <v>9.5399999999999991</v>
      </c>
      <c r="G1210" s="34" t="s">
        <v>14</v>
      </c>
      <c r="H1210" s="34" t="s">
        <v>3</v>
      </c>
      <c r="I1210" s="34" t="s">
        <v>24</v>
      </c>
      <c r="J1210" s="34" t="s">
        <v>64</v>
      </c>
      <c r="K1210" s="34" t="s">
        <v>49</v>
      </c>
      <c r="L1210" s="34" t="s">
        <v>2200</v>
      </c>
      <c r="M1210" s="34">
        <v>0.37</v>
      </c>
      <c r="N1210" s="34" t="s">
        <v>8</v>
      </c>
      <c r="O1210" s="34" t="s">
        <v>9</v>
      </c>
      <c r="P1210" s="34" t="s">
        <v>218</v>
      </c>
      <c r="Q1210" s="34" t="s">
        <v>2201</v>
      </c>
      <c r="R1210" s="34">
        <v>23464</v>
      </c>
      <c r="S1210" s="36">
        <v>42113</v>
      </c>
      <c r="T1210" s="36">
        <v>42113</v>
      </c>
      <c r="U1210" s="61">
        <v>2.2320000000000002</v>
      </c>
      <c r="V1210" s="34">
        <v>1</v>
      </c>
      <c r="W1210" s="34">
        <v>10.86</v>
      </c>
      <c r="X1210" s="34">
        <v>87916</v>
      </c>
      <c r="Y1210" s="34" t="s">
        <v>3215</v>
      </c>
      <c r="Z1210" s="34">
        <v>255.2492175800532</v>
      </c>
    </row>
    <row r="1211" spans="1:26" customFormat="1" x14ac:dyDescent="0.2">
      <c r="A1211" s="34">
        <v>3380</v>
      </c>
      <c r="B1211" s="34" t="s">
        <v>2202</v>
      </c>
      <c r="C1211" s="34" t="s">
        <v>1</v>
      </c>
      <c r="D1211" s="34">
        <v>0.03</v>
      </c>
      <c r="E1211" s="34">
        <v>315.98</v>
      </c>
      <c r="F1211" s="34">
        <v>19.989999999999998</v>
      </c>
      <c r="G1211" s="34" t="s">
        <v>14</v>
      </c>
      <c r="H1211" s="34" t="s">
        <v>47</v>
      </c>
      <c r="I1211" s="34" t="s">
        <v>24</v>
      </c>
      <c r="J1211" s="34" t="s">
        <v>48</v>
      </c>
      <c r="K1211" s="34" t="s">
        <v>49</v>
      </c>
      <c r="L1211" s="34" t="s">
        <v>2203</v>
      </c>
      <c r="M1211" s="34">
        <v>0.38</v>
      </c>
      <c r="N1211" s="34" t="s">
        <v>8</v>
      </c>
      <c r="O1211" s="34" t="s">
        <v>9</v>
      </c>
      <c r="P1211" s="34" t="s">
        <v>51</v>
      </c>
      <c r="Q1211" s="34" t="s">
        <v>2204</v>
      </c>
      <c r="R1211" s="34">
        <v>30240</v>
      </c>
      <c r="S1211" s="36">
        <v>42114</v>
      </c>
      <c r="T1211" s="36">
        <v>42116</v>
      </c>
      <c r="U1211" s="61">
        <v>-4.4800000000000004</v>
      </c>
      <c r="V1211" s="34">
        <v>18</v>
      </c>
      <c r="W1211" s="34">
        <v>5572.18</v>
      </c>
      <c r="X1211" s="34">
        <v>88838</v>
      </c>
      <c r="Y1211" s="34" t="s">
        <v>3215</v>
      </c>
      <c r="Z1211" s="34">
        <v>1791.3889673504277</v>
      </c>
    </row>
    <row r="1212" spans="1:26" customFormat="1" x14ac:dyDescent="0.2">
      <c r="A1212" s="34">
        <v>3380</v>
      </c>
      <c r="B1212" s="34" t="s">
        <v>2202</v>
      </c>
      <c r="C1212" s="34" t="s">
        <v>1</v>
      </c>
      <c r="D1212" s="34">
        <v>0.03</v>
      </c>
      <c r="E1212" s="34">
        <v>63.94</v>
      </c>
      <c r="F1212" s="34">
        <v>14.48</v>
      </c>
      <c r="G1212" s="34" t="s">
        <v>14</v>
      </c>
      <c r="H1212" s="34" t="s">
        <v>47</v>
      </c>
      <c r="I1212" s="34" t="s">
        <v>4</v>
      </c>
      <c r="J1212" s="34" t="s">
        <v>102</v>
      </c>
      <c r="K1212" s="34" t="s">
        <v>49</v>
      </c>
      <c r="L1212" s="34" t="s">
        <v>1970</v>
      </c>
      <c r="M1212" s="34">
        <v>0.46</v>
      </c>
      <c r="N1212" s="34" t="s">
        <v>8</v>
      </c>
      <c r="O1212" s="34" t="s">
        <v>9</v>
      </c>
      <c r="P1212" s="34" t="s">
        <v>51</v>
      </c>
      <c r="Q1212" s="34" t="s">
        <v>2204</v>
      </c>
      <c r="R1212" s="34">
        <v>30240</v>
      </c>
      <c r="S1212" s="36">
        <v>42114</v>
      </c>
      <c r="T1212" s="36">
        <v>42115</v>
      </c>
      <c r="U1212" s="61">
        <v>43.691699999999997</v>
      </c>
      <c r="V1212" s="34">
        <v>8</v>
      </c>
      <c r="W1212" s="34">
        <v>522.46</v>
      </c>
      <c r="X1212" s="34">
        <v>88838</v>
      </c>
      <c r="Y1212" s="34" t="s">
        <v>3215</v>
      </c>
      <c r="Z1212" s="34">
        <v>965.23436703119489</v>
      </c>
    </row>
    <row r="1213" spans="1:26" customFormat="1" x14ac:dyDescent="0.2">
      <c r="A1213" s="34">
        <v>151</v>
      </c>
      <c r="B1213" s="34" t="s">
        <v>679</v>
      </c>
      <c r="C1213" s="34" t="s">
        <v>13</v>
      </c>
      <c r="D1213" s="34">
        <v>0.09</v>
      </c>
      <c r="E1213" s="34">
        <v>5.98</v>
      </c>
      <c r="F1213" s="34">
        <v>2.5</v>
      </c>
      <c r="G1213" s="34" t="s">
        <v>14</v>
      </c>
      <c r="H1213" s="34" t="s">
        <v>47</v>
      </c>
      <c r="I1213" s="34" t="s">
        <v>24</v>
      </c>
      <c r="J1213" s="34" t="s">
        <v>321</v>
      </c>
      <c r="K1213" s="34" t="s">
        <v>49</v>
      </c>
      <c r="L1213" s="34" t="s">
        <v>1246</v>
      </c>
      <c r="M1213" s="34">
        <v>0.36</v>
      </c>
      <c r="N1213" s="34" t="s">
        <v>8</v>
      </c>
      <c r="O1213" s="34" t="s">
        <v>9</v>
      </c>
      <c r="P1213" s="34" t="s">
        <v>376</v>
      </c>
      <c r="Q1213" s="34" t="s">
        <v>681</v>
      </c>
      <c r="R1213" s="34">
        <v>37664</v>
      </c>
      <c r="S1213" s="36">
        <v>42114</v>
      </c>
      <c r="T1213" s="36">
        <v>42116</v>
      </c>
      <c r="U1213" s="61">
        <v>13.896000000000001</v>
      </c>
      <c r="V1213" s="34">
        <v>5</v>
      </c>
      <c r="W1213" s="34">
        <v>28.11</v>
      </c>
      <c r="X1213" s="34">
        <v>89523</v>
      </c>
      <c r="Y1213" s="34" t="s">
        <v>3215</v>
      </c>
      <c r="Z1213" s="34">
        <v>6.7361871411942467</v>
      </c>
    </row>
    <row r="1214" spans="1:26" customFormat="1" x14ac:dyDescent="0.2">
      <c r="A1214" s="34">
        <v>1259</v>
      </c>
      <c r="B1214" s="34" t="s">
        <v>2205</v>
      </c>
      <c r="C1214" s="34" t="s">
        <v>13</v>
      </c>
      <c r="D1214" s="34">
        <v>0.03</v>
      </c>
      <c r="E1214" s="34">
        <v>3.69</v>
      </c>
      <c r="F1214" s="34">
        <v>2.5</v>
      </c>
      <c r="G1214" s="34" t="s">
        <v>63</v>
      </c>
      <c r="H1214" s="34" t="s">
        <v>47</v>
      </c>
      <c r="I1214" s="34" t="s">
        <v>24</v>
      </c>
      <c r="J1214" s="34" t="s">
        <v>321</v>
      </c>
      <c r="K1214" s="34" t="s">
        <v>49</v>
      </c>
      <c r="L1214" s="34" t="s">
        <v>2206</v>
      </c>
      <c r="M1214" s="34">
        <v>0.39</v>
      </c>
      <c r="N1214" s="34" t="s">
        <v>8</v>
      </c>
      <c r="O1214" s="34" t="s">
        <v>9</v>
      </c>
      <c r="P1214" s="34" t="s">
        <v>364</v>
      </c>
      <c r="Q1214" s="34" t="s">
        <v>1562</v>
      </c>
      <c r="R1214" s="34">
        <v>40422</v>
      </c>
      <c r="S1214" s="36">
        <v>42114</v>
      </c>
      <c r="T1214" s="36">
        <v>42114</v>
      </c>
      <c r="U1214" s="61">
        <v>-2196.6840000000002</v>
      </c>
      <c r="V1214" s="34">
        <v>9</v>
      </c>
      <c r="W1214" s="34">
        <v>38.65</v>
      </c>
      <c r="X1214" s="34">
        <v>86534</v>
      </c>
      <c r="Y1214" s="34" t="s">
        <v>3215</v>
      </c>
      <c r="Z1214" s="34">
        <v>-2281.7596017725664</v>
      </c>
    </row>
    <row r="1215" spans="1:26" customFormat="1" x14ac:dyDescent="0.2">
      <c r="A1215" s="34">
        <v>2117</v>
      </c>
      <c r="B1215" s="34" t="s">
        <v>2207</v>
      </c>
      <c r="C1215" s="34" t="s">
        <v>13</v>
      </c>
      <c r="D1215" s="34">
        <v>0.03</v>
      </c>
      <c r="E1215" s="34">
        <v>320.98</v>
      </c>
      <c r="F1215" s="34">
        <v>24.49</v>
      </c>
      <c r="G1215" s="34" t="s">
        <v>14</v>
      </c>
      <c r="H1215" s="34" t="s">
        <v>47</v>
      </c>
      <c r="I1215" s="34" t="s">
        <v>4</v>
      </c>
      <c r="J1215" s="34" t="s">
        <v>85</v>
      </c>
      <c r="K1215" s="34" t="s">
        <v>40</v>
      </c>
      <c r="L1215" s="34" t="s">
        <v>2208</v>
      </c>
      <c r="M1215" s="34">
        <v>0.55000000000000004</v>
      </c>
      <c r="N1215" s="34" t="s">
        <v>8</v>
      </c>
      <c r="O1215" s="34" t="s">
        <v>28</v>
      </c>
      <c r="P1215" s="34" t="s">
        <v>163</v>
      </c>
      <c r="Q1215" s="34" t="s">
        <v>1003</v>
      </c>
      <c r="R1215" s="34">
        <v>75401</v>
      </c>
      <c r="S1215" s="36">
        <v>42114</v>
      </c>
      <c r="T1215" s="36">
        <v>42116</v>
      </c>
      <c r="U1215" s="61">
        <v>4554.4346999999998</v>
      </c>
      <c r="V1215" s="34">
        <v>20</v>
      </c>
      <c r="W1215" s="34">
        <v>6600.63</v>
      </c>
      <c r="X1215" s="34">
        <v>90891</v>
      </c>
      <c r="Y1215" s="34" t="s">
        <v>3216</v>
      </c>
      <c r="Z1215" s="34">
        <v>6448.6793900520743</v>
      </c>
    </row>
    <row r="1216" spans="1:26" customFormat="1" x14ac:dyDescent="0.2">
      <c r="A1216" s="34">
        <v>2117</v>
      </c>
      <c r="B1216" s="34" t="s">
        <v>2207</v>
      </c>
      <c r="C1216" s="34" t="s">
        <v>13</v>
      </c>
      <c r="D1216" s="34">
        <v>0.06</v>
      </c>
      <c r="E1216" s="34">
        <v>125.99</v>
      </c>
      <c r="F1216" s="34">
        <v>8.8000000000000007</v>
      </c>
      <c r="G1216" s="34" t="s">
        <v>14</v>
      </c>
      <c r="H1216" s="34" t="s">
        <v>47</v>
      </c>
      <c r="I1216" s="34" t="s">
        <v>16</v>
      </c>
      <c r="J1216" s="34" t="s">
        <v>111</v>
      </c>
      <c r="K1216" s="34" t="s">
        <v>49</v>
      </c>
      <c r="L1216" s="34" t="s">
        <v>2209</v>
      </c>
      <c r="M1216" s="34">
        <v>0.59</v>
      </c>
      <c r="N1216" s="34" t="s">
        <v>8</v>
      </c>
      <c r="O1216" s="34" t="s">
        <v>28</v>
      </c>
      <c r="P1216" s="34" t="s">
        <v>163</v>
      </c>
      <c r="Q1216" s="34" t="s">
        <v>1003</v>
      </c>
      <c r="R1216" s="34">
        <v>75401</v>
      </c>
      <c r="S1216" s="36">
        <v>42114</v>
      </c>
      <c r="T1216" s="36">
        <v>42115</v>
      </c>
      <c r="U1216" s="61">
        <v>618.19308000000001</v>
      </c>
      <c r="V1216" s="34">
        <v>18</v>
      </c>
      <c r="W1216" s="34">
        <v>1811.99</v>
      </c>
      <c r="X1216" s="34">
        <v>90891</v>
      </c>
      <c r="Y1216" s="34" t="s">
        <v>3216</v>
      </c>
      <c r="Z1216" s="34">
        <v>1386.6896746497328</v>
      </c>
    </row>
    <row r="1217" spans="1:26" customFormat="1" x14ac:dyDescent="0.2">
      <c r="A1217" s="34">
        <v>3084</v>
      </c>
      <c r="B1217" s="34" t="s">
        <v>2210</v>
      </c>
      <c r="C1217" s="34" t="s">
        <v>13</v>
      </c>
      <c r="D1217" s="34">
        <v>0</v>
      </c>
      <c r="E1217" s="34">
        <v>65.989999999999995</v>
      </c>
      <c r="F1217" s="34">
        <v>5.99</v>
      </c>
      <c r="G1217" s="34" t="s">
        <v>63</v>
      </c>
      <c r="H1217" s="34" t="s">
        <v>3</v>
      </c>
      <c r="I1217" s="34" t="s">
        <v>16</v>
      </c>
      <c r="J1217" s="34" t="s">
        <v>111</v>
      </c>
      <c r="K1217" s="34" t="s">
        <v>49</v>
      </c>
      <c r="L1217" s="34" t="s">
        <v>274</v>
      </c>
      <c r="M1217" s="34">
        <v>0.57999999999999996</v>
      </c>
      <c r="N1217" s="34" t="s">
        <v>8</v>
      </c>
      <c r="O1217" s="34" t="s">
        <v>35</v>
      </c>
      <c r="P1217" s="34" t="s">
        <v>42</v>
      </c>
      <c r="Q1217" s="34" t="s">
        <v>463</v>
      </c>
      <c r="R1217" s="34">
        <v>98503</v>
      </c>
      <c r="S1217" s="36">
        <v>42114</v>
      </c>
      <c r="T1217" s="36">
        <v>42116</v>
      </c>
      <c r="U1217" s="61">
        <v>313.81200000000001</v>
      </c>
      <c r="V1217" s="34">
        <v>14</v>
      </c>
      <c r="W1217" s="34">
        <v>798.89</v>
      </c>
      <c r="X1217" s="34">
        <v>89879</v>
      </c>
      <c r="Y1217" s="34" t="s">
        <v>3217</v>
      </c>
      <c r="Z1217" s="34">
        <v>718.98542057462498</v>
      </c>
    </row>
    <row r="1218" spans="1:26" customFormat="1" x14ac:dyDescent="0.2">
      <c r="A1218" s="34">
        <v>56</v>
      </c>
      <c r="B1218" s="34" t="s">
        <v>2211</v>
      </c>
      <c r="C1218" s="34" t="s">
        <v>92</v>
      </c>
      <c r="D1218" s="34">
        <v>0.06</v>
      </c>
      <c r="E1218" s="34">
        <v>3.8</v>
      </c>
      <c r="F1218" s="34">
        <v>1.49</v>
      </c>
      <c r="G1218" s="34" t="s">
        <v>14</v>
      </c>
      <c r="H1218" s="34" t="s">
        <v>15</v>
      </c>
      <c r="I1218" s="34" t="s">
        <v>24</v>
      </c>
      <c r="J1218" s="34" t="s">
        <v>48</v>
      </c>
      <c r="K1218" s="34" t="s">
        <v>49</v>
      </c>
      <c r="L1218" s="34" t="s">
        <v>1168</v>
      </c>
      <c r="M1218" s="34">
        <v>0.38</v>
      </c>
      <c r="N1218" s="34" t="s">
        <v>8</v>
      </c>
      <c r="O1218" s="34" t="s">
        <v>87</v>
      </c>
      <c r="P1218" s="34" t="s">
        <v>88</v>
      </c>
      <c r="Q1218" s="34" t="s">
        <v>2212</v>
      </c>
      <c r="R1218" s="34">
        <v>14150</v>
      </c>
      <c r="S1218" s="36">
        <v>42114</v>
      </c>
      <c r="T1218" s="36">
        <v>42115</v>
      </c>
      <c r="U1218" s="61">
        <v>19.6282</v>
      </c>
      <c r="V1218" s="34">
        <v>20</v>
      </c>
      <c r="W1218" s="34">
        <v>73.55</v>
      </c>
      <c r="X1218" s="34">
        <v>88075</v>
      </c>
      <c r="Y1218" s="34" t="s">
        <v>3218</v>
      </c>
      <c r="Z1218" s="34">
        <v>-29.81438726241236</v>
      </c>
    </row>
    <row r="1219" spans="1:26" customFormat="1" x14ac:dyDescent="0.2">
      <c r="A1219" s="34">
        <v>56</v>
      </c>
      <c r="B1219" s="34" t="s">
        <v>2211</v>
      </c>
      <c r="C1219" s="34" t="s">
        <v>92</v>
      </c>
      <c r="D1219" s="34">
        <v>0.06</v>
      </c>
      <c r="E1219" s="34">
        <v>1.76</v>
      </c>
      <c r="F1219" s="34">
        <v>0.7</v>
      </c>
      <c r="G1219" s="34" t="s">
        <v>14</v>
      </c>
      <c r="H1219" s="34" t="s">
        <v>15</v>
      </c>
      <c r="I1219" s="34" t="s">
        <v>24</v>
      </c>
      <c r="J1219" s="34" t="s">
        <v>25</v>
      </c>
      <c r="K1219" s="34" t="s">
        <v>26</v>
      </c>
      <c r="L1219" s="34" t="s">
        <v>1639</v>
      </c>
      <c r="M1219" s="34">
        <v>0.56000000000000005</v>
      </c>
      <c r="N1219" s="34" t="s">
        <v>8</v>
      </c>
      <c r="O1219" s="34" t="s">
        <v>87</v>
      </c>
      <c r="P1219" s="34" t="s">
        <v>88</v>
      </c>
      <c r="Q1219" s="34" t="s">
        <v>2212</v>
      </c>
      <c r="R1219" s="34">
        <v>14150</v>
      </c>
      <c r="S1219" s="36">
        <v>42114</v>
      </c>
      <c r="T1219" s="36">
        <v>42115</v>
      </c>
      <c r="U1219" s="61">
        <v>-1.6524000000000001</v>
      </c>
      <c r="V1219" s="34">
        <v>17</v>
      </c>
      <c r="W1219" s="34">
        <v>29.57</v>
      </c>
      <c r="X1219" s="34">
        <v>88075</v>
      </c>
      <c r="Y1219" s="34" t="s">
        <v>3218</v>
      </c>
      <c r="Z1219" s="34">
        <v>69.780065668214661</v>
      </c>
    </row>
    <row r="1220" spans="1:26" customFormat="1" x14ac:dyDescent="0.2">
      <c r="A1220" s="34">
        <v>240</v>
      </c>
      <c r="B1220" s="34" t="s">
        <v>2213</v>
      </c>
      <c r="C1220" s="34" t="s">
        <v>92</v>
      </c>
      <c r="D1220" s="34">
        <v>0.1</v>
      </c>
      <c r="E1220" s="34">
        <v>19.98</v>
      </c>
      <c r="F1220" s="34">
        <v>5.77</v>
      </c>
      <c r="G1220" s="34" t="s">
        <v>63</v>
      </c>
      <c r="H1220" s="34" t="s">
        <v>3</v>
      </c>
      <c r="I1220" s="34" t="s">
        <v>24</v>
      </c>
      <c r="J1220" s="34" t="s">
        <v>64</v>
      </c>
      <c r="K1220" s="34" t="s">
        <v>49</v>
      </c>
      <c r="L1220" s="34" t="s">
        <v>2214</v>
      </c>
      <c r="M1220" s="34">
        <v>0.38</v>
      </c>
      <c r="N1220" s="34" t="s">
        <v>8</v>
      </c>
      <c r="O1220" s="34" t="s">
        <v>35</v>
      </c>
      <c r="P1220" s="34" t="s">
        <v>36</v>
      </c>
      <c r="Q1220" s="34" t="s">
        <v>2215</v>
      </c>
      <c r="R1220" s="34">
        <v>80817</v>
      </c>
      <c r="S1220" s="36">
        <v>42114</v>
      </c>
      <c r="T1220" s="36">
        <v>42114</v>
      </c>
      <c r="U1220" s="61">
        <v>35.090000000000003</v>
      </c>
      <c r="V1220" s="34">
        <v>3</v>
      </c>
      <c r="W1220" s="34">
        <v>57.41</v>
      </c>
      <c r="X1220" s="34">
        <v>90479</v>
      </c>
      <c r="Y1220" s="34" t="s">
        <v>3217</v>
      </c>
      <c r="Z1220" s="34">
        <v>66.259774168522128</v>
      </c>
    </row>
    <row r="1221" spans="1:26" customFormat="1" x14ac:dyDescent="0.2">
      <c r="A1221" s="34">
        <v>241</v>
      </c>
      <c r="B1221" s="34" t="s">
        <v>2216</v>
      </c>
      <c r="C1221" s="34" t="s">
        <v>92</v>
      </c>
      <c r="D1221" s="34">
        <v>0.06</v>
      </c>
      <c r="E1221" s="34">
        <v>259.70999999999998</v>
      </c>
      <c r="F1221" s="34">
        <v>66.67</v>
      </c>
      <c r="G1221" s="34" t="s">
        <v>2</v>
      </c>
      <c r="H1221" s="34" t="s">
        <v>3</v>
      </c>
      <c r="I1221" s="34" t="s">
        <v>4</v>
      </c>
      <c r="J1221" s="34" t="s">
        <v>5</v>
      </c>
      <c r="K1221" s="34" t="s">
        <v>6</v>
      </c>
      <c r="L1221" s="34" t="s">
        <v>1002</v>
      </c>
      <c r="M1221" s="34">
        <v>0.61</v>
      </c>
      <c r="N1221" s="34" t="s">
        <v>8</v>
      </c>
      <c r="O1221" s="34" t="s">
        <v>35</v>
      </c>
      <c r="P1221" s="34" t="s">
        <v>36</v>
      </c>
      <c r="Q1221" s="34" t="s">
        <v>2217</v>
      </c>
      <c r="R1221" s="34">
        <v>81503</v>
      </c>
      <c r="S1221" s="36">
        <v>42114</v>
      </c>
      <c r="T1221" s="36">
        <v>42115</v>
      </c>
      <c r="U1221" s="61">
        <v>785.63</v>
      </c>
      <c r="V1221" s="34">
        <v>11</v>
      </c>
      <c r="W1221" s="34">
        <v>2809.87</v>
      </c>
      <c r="X1221" s="34">
        <v>90479</v>
      </c>
      <c r="Y1221" s="34" t="s">
        <v>3217</v>
      </c>
      <c r="Z1221" s="34">
        <v>3765.4384598843008</v>
      </c>
    </row>
    <row r="1222" spans="1:26" customFormat="1" x14ac:dyDescent="0.2">
      <c r="A1222" s="34">
        <v>970</v>
      </c>
      <c r="B1222" s="34" t="s">
        <v>2218</v>
      </c>
      <c r="C1222" s="34" t="s">
        <v>92</v>
      </c>
      <c r="D1222" s="34">
        <v>0</v>
      </c>
      <c r="E1222" s="34">
        <v>170.98</v>
      </c>
      <c r="F1222" s="34">
        <v>35.89</v>
      </c>
      <c r="G1222" s="34" t="s">
        <v>2</v>
      </c>
      <c r="H1222" s="34" t="s">
        <v>15</v>
      </c>
      <c r="I1222" s="34" t="s">
        <v>4</v>
      </c>
      <c r="J1222" s="34" t="s">
        <v>93</v>
      </c>
      <c r="K1222" s="34" t="s">
        <v>6</v>
      </c>
      <c r="L1222" s="34" t="s">
        <v>1445</v>
      </c>
      <c r="M1222" s="34">
        <v>0.66</v>
      </c>
      <c r="N1222" s="34" t="s">
        <v>8</v>
      </c>
      <c r="O1222" s="34" t="s">
        <v>9</v>
      </c>
      <c r="P1222" s="34" t="s">
        <v>218</v>
      </c>
      <c r="Q1222" s="34" t="s">
        <v>2219</v>
      </c>
      <c r="R1222" s="34">
        <v>24281</v>
      </c>
      <c r="S1222" s="36">
        <v>42114</v>
      </c>
      <c r="T1222" s="36">
        <v>42115</v>
      </c>
      <c r="U1222" s="61">
        <v>-102.66200000000001</v>
      </c>
      <c r="V1222" s="34">
        <v>8</v>
      </c>
      <c r="W1222" s="34">
        <v>1452.18</v>
      </c>
      <c r="X1222" s="34">
        <v>86173</v>
      </c>
      <c r="Y1222" s="34" t="s">
        <v>3215</v>
      </c>
      <c r="Z1222" s="34">
        <v>1788.369273613047</v>
      </c>
    </row>
    <row r="1223" spans="1:26" customFormat="1" x14ac:dyDescent="0.2">
      <c r="A1223" s="34">
        <v>3283</v>
      </c>
      <c r="B1223" s="34" t="s">
        <v>2220</v>
      </c>
      <c r="C1223" s="34" t="s">
        <v>1</v>
      </c>
      <c r="D1223" s="34">
        <v>0.05</v>
      </c>
      <c r="E1223" s="34">
        <v>363.25</v>
      </c>
      <c r="F1223" s="34">
        <v>19.989999999999998</v>
      </c>
      <c r="G1223" s="34" t="s">
        <v>63</v>
      </c>
      <c r="H1223" s="34" t="s">
        <v>70</v>
      </c>
      <c r="I1223" s="34" t="s">
        <v>24</v>
      </c>
      <c r="J1223" s="34" t="s">
        <v>71</v>
      </c>
      <c r="K1223" s="34" t="s">
        <v>49</v>
      </c>
      <c r="L1223" s="34" t="s">
        <v>175</v>
      </c>
      <c r="M1223" s="34">
        <v>0.56999999999999995</v>
      </c>
      <c r="N1223" s="34" t="s">
        <v>8</v>
      </c>
      <c r="O1223" s="34" t="s">
        <v>9</v>
      </c>
      <c r="P1223" s="34" t="s">
        <v>99</v>
      </c>
      <c r="Q1223" s="34" t="s">
        <v>2221</v>
      </c>
      <c r="R1223" s="34">
        <v>33156</v>
      </c>
      <c r="S1223" s="36">
        <v>42115</v>
      </c>
      <c r="T1223" s="36">
        <v>42115</v>
      </c>
      <c r="U1223" s="61">
        <v>-269.75549999999998</v>
      </c>
      <c r="V1223" s="34">
        <v>5</v>
      </c>
      <c r="W1223" s="34">
        <v>1867.04</v>
      </c>
      <c r="X1223" s="34">
        <v>90752</v>
      </c>
      <c r="Y1223" s="34" t="s">
        <v>3215</v>
      </c>
      <c r="Z1223" s="34">
        <v>1699.8983955929166</v>
      </c>
    </row>
    <row r="1224" spans="1:26" customFormat="1" x14ac:dyDescent="0.2">
      <c r="A1224" s="34">
        <v>2038</v>
      </c>
      <c r="B1224" s="34" t="s">
        <v>2222</v>
      </c>
      <c r="C1224" s="34" t="s">
        <v>13</v>
      </c>
      <c r="D1224" s="34">
        <v>0.06</v>
      </c>
      <c r="E1224" s="34">
        <v>40.99</v>
      </c>
      <c r="F1224" s="34">
        <v>17.48</v>
      </c>
      <c r="G1224" s="34" t="s">
        <v>14</v>
      </c>
      <c r="H1224" s="34" t="s">
        <v>3</v>
      </c>
      <c r="I1224" s="34" t="s">
        <v>24</v>
      </c>
      <c r="J1224" s="34" t="s">
        <v>64</v>
      </c>
      <c r="K1224" s="34" t="s">
        <v>49</v>
      </c>
      <c r="L1224" s="34" t="s">
        <v>1374</v>
      </c>
      <c r="M1224" s="34">
        <v>0.36</v>
      </c>
      <c r="N1224" s="34" t="s">
        <v>8</v>
      </c>
      <c r="O1224" s="34" t="s">
        <v>87</v>
      </c>
      <c r="P1224" s="34" t="s">
        <v>88</v>
      </c>
      <c r="Q1224" s="34" t="s">
        <v>43</v>
      </c>
      <c r="R1224" s="34">
        <v>10550</v>
      </c>
      <c r="S1224" s="36">
        <v>42115</v>
      </c>
      <c r="T1224" s="36">
        <v>42115</v>
      </c>
      <c r="U1224" s="61">
        <v>109.16</v>
      </c>
      <c r="V1224" s="34">
        <v>7</v>
      </c>
      <c r="W1224" s="34">
        <v>277.12</v>
      </c>
      <c r="X1224" s="34">
        <v>89334</v>
      </c>
      <c r="Y1224" s="34" t="s">
        <v>3218</v>
      </c>
      <c r="Z1224" s="34">
        <v>608.36829465237918</v>
      </c>
    </row>
    <row r="1225" spans="1:26" customFormat="1" x14ac:dyDescent="0.2">
      <c r="A1225" s="34">
        <v>2260</v>
      </c>
      <c r="B1225" s="34" t="s">
        <v>1172</v>
      </c>
      <c r="C1225" s="34" t="s">
        <v>13</v>
      </c>
      <c r="D1225" s="34">
        <v>0.08</v>
      </c>
      <c r="E1225" s="34">
        <v>4.9800000000000004</v>
      </c>
      <c r="F1225" s="34">
        <v>0.49</v>
      </c>
      <c r="G1225" s="34" t="s">
        <v>14</v>
      </c>
      <c r="H1225" s="34" t="s">
        <v>70</v>
      </c>
      <c r="I1225" s="34" t="s">
        <v>24</v>
      </c>
      <c r="J1225" s="34" t="s">
        <v>128</v>
      </c>
      <c r="K1225" s="34" t="s">
        <v>49</v>
      </c>
      <c r="L1225" s="34" t="s">
        <v>1079</v>
      </c>
      <c r="M1225" s="34">
        <v>0.39</v>
      </c>
      <c r="N1225" s="34" t="s">
        <v>8</v>
      </c>
      <c r="O1225" s="34" t="s">
        <v>9</v>
      </c>
      <c r="P1225" s="34" t="s">
        <v>51</v>
      </c>
      <c r="Q1225" s="34" t="s">
        <v>1173</v>
      </c>
      <c r="R1225" s="34">
        <v>30161</v>
      </c>
      <c r="S1225" s="36">
        <v>42115</v>
      </c>
      <c r="T1225" s="36">
        <v>42116</v>
      </c>
      <c r="U1225" s="61">
        <v>4949.9160000000002</v>
      </c>
      <c r="V1225" s="34">
        <v>1</v>
      </c>
      <c r="W1225" s="34">
        <v>4.95</v>
      </c>
      <c r="X1225" s="34">
        <v>89602</v>
      </c>
      <c r="Y1225" s="34" t="s">
        <v>3215</v>
      </c>
      <c r="Z1225" s="34">
        <v>5003.764162081613</v>
      </c>
    </row>
    <row r="1226" spans="1:26" customFormat="1" x14ac:dyDescent="0.2">
      <c r="A1226" s="34">
        <v>2260</v>
      </c>
      <c r="B1226" s="34" t="s">
        <v>1172</v>
      </c>
      <c r="C1226" s="34" t="s">
        <v>13</v>
      </c>
      <c r="D1226" s="34">
        <v>0.09</v>
      </c>
      <c r="E1226" s="34">
        <v>119.99</v>
      </c>
      <c r="F1226" s="34">
        <v>14</v>
      </c>
      <c r="G1226" s="34" t="s">
        <v>2</v>
      </c>
      <c r="H1226" s="34" t="s">
        <v>70</v>
      </c>
      <c r="I1226" s="34" t="s">
        <v>16</v>
      </c>
      <c r="J1226" s="34" t="s">
        <v>32</v>
      </c>
      <c r="K1226" s="34" t="s">
        <v>33</v>
      </c>
      <c r="L1226" s="34" t="s">
        <v>2127</v>
      </c>
      <c r="M1226" s="34">
        <v>0.36</v>
      </c>
      <c r="N1226" s="34" t="s">
        <v>8</v>
      </c>
      <c r="O1226" s="34" t="s">
        <v>9</v>
      </c>
      <c r="P1226" s="34" t="s">
        <v>51</v>
      </c>
      <c r="Q1226" s="34" t="s">
        <v>1173</v>
      </c>
      <c r="R1226" s="34">
        <v>30161</v>
      </c>
      <c r="S1226" s="36">
        <v>42115</v>
      </c>
      <c r="T1226" s="36">
        <v>42117</v>
      </c>
      <c r="U1226" s="61">
        <v>1055.604</v>
      </c>
      <c r="V1226" s="34">
        <v>4</v>
      </c>
      <c r="W1226" s="34">
        <v>461.24</v>
      </c>
      <c r="X1226" s="34">
        <v>89602</v>
      </c>
      <c r="Y1226" s="34" t="s">
        <v>3215</v>
      </c>
      <c r="Z1226" s="34">
        <v>1914.5310632045037</v>
      </c>
    </row>
    <row r="1227" spans="1:26" customFormat="1" x14ac:dyDescent="0.2">
      <c r="A1227" s="34">
        <v>2964</v>
      </c>
      <c r="B1227" s="34" t="s">
        <v>2223</v>
      </c>
      <c r="C1227" s="34" t="s">
        <v>13</v>
      </c>
      <c r="D1227" s="34">
        <v>0.06</v>
      </c>
      <c r="E1227" s="34">
        <v>42.98</v>
      </c>
      <c r="F1227" s="34">
        <v>4.62</v>
      </c>
      <c r="G1227" s="34" t="s">
        <v>14</v>
      </c>
      <c r="H1227" s="34" t="s">
        <v>15</v>
      </c>
      <c r="I1227" s="34" t="s">
        <v>24</v>
      </c>
      <c r="J1227" s="34" t="s">
        <v>71</v>
      </c>
      <c r="K1227" s="34" t="s">
        <v>49</v>
      </c>
      <c r="L1227" s="34" t="s">
        <v>256</v>
      </c>
      <c r="M1227" s="34">
        <v>0.56000000000000005</v>
      </c>
      <c r="N1227" s="34" t="s">
        <v>8</v>
      </c>
      <c r="O1227" s="34" t="s">
        <v>87</v>
      </c>
      <c r="P1227" s="34" t="s">
        <v>293</v>
      </c>
      <c r="Q1227" s="34" t="s">
        <v>43</v>
      </c>
      <c r="R1227" s="34">
        <v>43050</v>
      </c>
      <c r="S1227" s="36">
        <v>42115</v>
      </c>
      <c r="T1227" s="36">
        <v>42117</v>
      </c>
      <c r="U1227" s="61">
        <v>-24.63</v>
      </c>
      <c r="V1227" s="34">
        <v>1</v>
      </c>
      <c r="W1227" s="34">
        <v>47.04</v>
      </c>
      <c r="X1227" s="34">
        <v>88610</v>
      </c>
      <c r="Y1227" s="34" t="s">
        <v>3218</v>
      </c>
      <c r="Z1227" s="34">
        <v>268.49456331221648</v>
      </c>
    </row>
    <row r="1228" spans="1:26" customFormat="1" x14ac:dyDescent="0.2">
      <c r="A1228" s="34">
        <v>535</v>
      </c>
      <c r="B1228" s="34" t="s">
        <v>2224</v>
      </c>
      <c r="C1228" s="34" t="s">
        <v>23</v>
      </c>
      <c r="D1228" s="34">
        <v>0</v>
      </c>
      <c r="E1228" s="34">
        <v>15.99</v>
      </c>
      <c r="F1228" s="34">
        <v>13.18</v>
      </c>
      <c r="G1228" s="34" t="s">
        <v>14</v>
      </c>
      <c r="H1228" s="34" t="s">
        <v>70</v>
      </c>
      <c r="I1228" s="34" t="s">
        <v>24</v>
      </c>
      <c r="J1228" s="34" t="s">
        <v>48</v>
      </c>
      <c r="K1228" s="34" t="s">
        <v>49</v>
      </c>
      <c r="L1228" s="34" t="s">
        <v>271</v>
      </c>
      <c r="M1228" s="34">
        <v>0.37</v>
      </c>
      <c r="N1228" s="34" t="s">
        <v>8</v>
      </c>
      <c r="O1228" s="34" t="s">
        <v>9</v>
      </c>
      <c r="P1228" s="34" t="s">
        <v>218</v>
      </c>
      <c r="Q1228" s="34" t="s">
        <v>1477</v>
      </c>
      <c r="R1228" s="34">
        <v>22025</v>
      </c>
      <c r="S1228" s="36">
        <v>42115</v>
      </c>
      <c r="T1228" s="36">
        <v>42119</v>
      </c>
      <c r="U1228" s="61">
        <v>46.488</v>
      </c>
      <c r="V1228" s="34">
        <v>23</v>
      </c>
      <c r="W1228" s="34">
        <v>403.25</v>
      </c>
      <c r="X1228" s="34">
        <v>88511</v>
      </c>
      <c r="Y1228" s="34" t="s">
        <v>3215</v>
      </c>
      <c r="Z1228" s="34">
        <v>486.26753564455419</v>
      </c>
    </row>
    <row r="1229" spans="1:26" customFormat="1" x14ac:dyDescent="0.2">
      <c r="A1229" s="34">
        <v>2548</v>
      </c>
      <c r="B1229" s="34" t="s">
        <v>1960</v>
      </c>
      <c r="C1229" s="34" t="s">
        <v>23</v>
      </c>
      <c r="D1229" s="34">
        <v>0.05</v>
      </c>
      <c r="E1229" s="34">
        <v>30.98</v>
      </c>
      <c r="F1229" s="34">
        <v>9.18</v>
      </c>
      <c r="G1229" s="34" t="s">
        <v>63</v>
      </c>
      <c r="H1229" s="34" t="s">
        <v>3</v>
      </c>
      <c r="I1229" s="34" t="s">
        <v>24</v>
      </c>
      <c r="J1229" s="34" t="s">
        <v>64</v>
      </c>
      <c r="K1229" s="34" t="s">
        <v>49</v>
      </c>
      <c r="L1229" s="34" t="s">
        <v>2225</v>
      </c>
      <c r="M1229" s="34">
        <v>0.4</v>
      </c>
      <c r="N1229" s="34" t="s">
        <v>8</v>
      </c>
      <c r="O1229" s="34" t="s">
        <v>35</v>
      </c>
      <c r="P1229" s="34" t="s">
        <v>66</v>
      </c>
      <c r="Q1229" s="34" t="s">
        <v>76</v>
      </c>
      <c r="R1229" s="34">
        <v>90068</v>
      </c>
      <c r="S1229" s="36">
        <v>42115</v>
      </c>
      <c r="T1229" s="36">
        <v>42115</v>
      </c>
      <c r="U1229" s="61">
        <v>61.47</v>
      </c>
      <c r="V1229" s="34">
        <v>12</v>
      </c>
      <c r="W1229" s="34">
        <v>382.29</v>
      </c>
      <c r="X1229" s="34">
        <v>40997</v>
      </c>
      <c r="Y1229" s="34" t="s">
        <v>3217</v>
      </c>
      <c r="Z1229" s="34">
        <v>338.6594995503504</v>
      </c>
    </row>
    <row r="1230" spans="1:26" customFormat="1" x14ac:dyDescent="0.2">
      <c r="A1230" s="34">
        <v>2548</v>
      </c>
      <c r="B1230" s="34" t="s">
        <v>1960</v>
      </c>
      <c r="C1230" s="34" t="s">
        <v>23</v>
      </c>
      <c r="D1230" s="34">
        <v>0.05</v>
      </c>
      <c r="E1230" s="34">
        <v>22.99</v>
      </c>
      <c r="F1230" s="34">
        <v>8.99</v>
      </c>
      <c r="G1230" s="34" t="s">
        <v>14</v>
      </c>
      <c r="H1230" s="34" t="s">
        <v>3</v>
      </c>
      <c r="I1230" s="34" t="s">
        <v>24</v>
      </c>
      <c r="J1230" s="34" t="s">
        <v>25</v>
      </c>
      <c r="K1230" s="34" t="s">
        <v>18</v>
      </c>
      <c r="L1230" s="34" t="s">
        <v>2226</v>
      </c>
      <c r="M1230" s="34">
        <v>0.56999999999999995</v>
      </c>
      <c r="N1230" s="34" t="s">
        <v>8</v>
      </c>
      <c r="O1230" s="34" t="s">
        <v>35</v>
      </c>
      <c r="P1230" s="34" t="s">
        <v>66</v>
      </c>
      <c r="Q1230" s="34" t="s">
        <v>76</v>
      </c>
      <c r="R1230" s="34">
        <v>90068</v>
      </c>
      <c r="S1230" s="36">
        <v>42115</v>
      </c>
      <c r="T1230" s="36">
        <v>42122</v>
      </c>
      <c r="U1230" s="61">
        <v>18.27</v>
      </c>
      <c r="V1230" s="34">
        <v>37</v>
      </c>
      <c r="W1230" s="34">
        <v>881.74</v>
      </c>
      <c r="X1230" s="34">
        <v>40997</v>
      </c>
      <c r="Y1230" s="34" t="s">
        <v>3217</v>
      </c>
      <c r="Z1230" s="34">
        <v>487.6531824512378</v>
      </c>
    </row>
    <row r="1231" spans="1:26" customFormat="1" x14ac:dyDescent="0.2">
      <c r="A1231" s="34">
        <v>2548</v>
      </c>
      <c r="B1231" s="34" t="s">
        <v>1960</v>
      </c>
      <c r="C1231" s="34" t="s">
        <v>23</v>
      </c>
      <c r="D1231" s="34">
        <v>0.04</v>
      </c>
      <c r="E1231" s="34">
        <v>212.6</v>
      </c>
      <c r="F1231" s="34">
        <v>110.2</v>
      </c>
      <c r="G1231" s="34" t="s">
        <v>2</v>
      </c>
      <c r="H1231" s="34" t="s">
        <v>3</v>
      </c>
      <c r="I1231" s="34" t="s">
        <v>4</v>
      </c>
      <c r="J1231" s="34" t="s">
        <v>5</v>
      </c>
      <c r="K1231" s="34" t="s">
        <v>6</v>
      </c>
      <c r="L1231" s="34" t="s">
        <v>139</v>
      </c>
      <c r="M1231" s="34">
        <v>0.73</v>
      </c>
      <c r="N1231" s="34" t="s">
        <v>8</v>
      </c>
      <c r="O1231" s="34" t="s">
        <v>35</v>
      </c>
      <c r="P1231" s="34" t="s">
        <v>66</v>
      </c>
      <c r="Q1231" s="34" t="s">
        <v>76</v>
      </c>
      <c r="R1231" s="34">
        <v>90068</v>
      </c>
      <c r="S1231" s="36">
        <v>42115</v>
      </c>
      <c r="T1231" s="36">
        <v>42119</v>
      </c>
      <c r="U1231" s="61">
        <v>-513.79042000000004</v>
      </c>
      <c r="V1231" s="34">
        <v>33</v>
      </c>
      <c r="W1231" s="34">
        <v>7384.18</v>
      </c>
      <c r="X1231" s="34">
        <v>40997</v>
      </c>
      <c r="Y1231" s="34" t="s">
        <v>3217</v>
      </c>
      <c r="Z1231" s="34">
        <v>3670.2993622052904</v>
      </c>
    </row>
    <row r="1232" spans="1:26" customFormat="1" x14ac:dyDescent="0.2">
      <c r="A1232" s="34">
        <v>2549</v>
      </c>
      <c r="B1232" s="34" t="s">
        <v>2227</v>
      </c>
      <c r="C1232" s="34" t="s">
        <v>23</v>
      </c>
      <c r="D1232" s="34">
        <v>0.05</v>
      </c>
      <c r="E1232" s="34">
        <v>30.98</v>
      </c>
      <c r="F1232" s="34">
        <v>9.18</v>
      </c>
      <c r="G1232" s="34" t="s">
        <v>63</v>
      </c>
      <c r="H1232" s="34" t="s">
        <v>3</v>
      </c>
      <c r="I1232" s="34" t="s">
        <v>24</v>
      </c>
      <c r="J1232" s="34" t="s">
        <v>64</v>
      </c>
      <c r="K1232" s="34" t="s">
        <v>49</v>
      </c>
      <c r="L1232" s="34" t="s">
        <v>2225</v>
      </c>
      <c r="M1232" s="34">
        <v>0.4</v>
      </c>
      <c r="N1232" s="34" t="s">
        <v>8</v>
      </c>
      <c r="O1232" s="34" t="s">
        <v>87</v>
      </c>
      <c r="P1232" s="34" t="s">
        <v>293</v>
      </c>
      <c r="Q1232" s="34" t="s">
        <v>2228</v>
      </c>
      <c r="R1232" s="34">
        <v>43213</v>
      </c>
      <c r="S1232" s="36">
        <v>42115</v>
      </c>
      <c r="T1232" s="36">
        <v>42115</v>
      </c>
      <c r="U1232" s="61">
        <v>61.47</v>
      </c>
      <c r="V1232" s="34">
        <v>3</v>
      </c>
      <c r="W1232" s="34">
        <v>95.57</v>
      </c>
      <c r="X1232" s="34">
        <v>88657</v>
      </c>
      <c r="Y1232" s="34" t="s">
        <v>3218</v>
      </c>
      <c r="Z1232" s="34">
        <v>338.6594995503504</v>
      </c>
    </row>
    <row r="1233" spans="1:26" customFormat="1" x14ac:dyDescent="0.2">
      <c r="A1233" s="34">
        <v>2549</v>
      </c>
      <c r="B1233" s="34" t="s">
        <v>2227</v>
      </c>
      <c r="C1233" s="34" t="s">
        <v>23</v>
      </c>
      <c r="D1233" s="34">
        <v>0.05</v>
      </c>
      <c r="E1233" s="34">
        <v>22.99</v>
      </c>
      <c r="F1233" s="34">
        <v>8.99</v>
      </c>
      <c r="G1233" s="34" t="s">
        <v>14</v>
      </c>
      <c r="H1233" s="34" t="s">
        <v>3</v>
      </c>
      <c r="I1233" s="34" t="s">
        <v>24</v>
      </c>
      <c r="J1233" s="34" t="s">
        <v>25</v>
      </c>
      <c r="K1233" s="34" t="s">
        <v>18</v>
      </c>
      <c r="L1233" s="34" t="s">
        <v>2226</v>
      </c>
      <c r="M1233" s="34">
        <v>0.56999999999999995</v>
      </c>
      <c r="N1233" s="34" t="s">
        <v>8</v>
      </c>
      <c r="O1233" s="34" t="s">
        <v>87</v>
      </c>
      <c r="P1233" s="34" t="s">
        <v>293</v>
      </c>
      <c r="Q1233" s="34" t="s">
        <v>2228</v>
      </c>
      <c r="R1233" s="34">
        <v>43213</v>
      </c>
      <c r="S1233" s="36">
        <v>42115</v>
      </c>
      <c r="T1233" s="36">
        <v>42122</v>
      </c>
      <c r="U1233" s="61">
        <v>18.27</v>
      </c>
      <c r="V1233" s="34">
        <v>9</v>
      </c>
      <c r="W1233" s="34">
        <v>214.48</v>
      </c>
      <c r="X1233" s="34">
        <v>88657</v>
      </c>
      <c r="Y1233" s="34" t="s">
        <v>3218</v>
      </c>
      <c r="Z1233" s="34">
        <v>487.6531824512378</v>
      </c>
    </row>
    <row r="1234" spans="1:26" customFormat="1" x14ac:dyDescent="0.2">
      <c r="A1234" s="34">
        <v>2549</v>
      </c>
      <c r="B1234" s="34" t="s">
        <v>2227</v>
      </c>
      <c r="C1234" s="34" t="s">
        <v>23</v>
      </c>
      <c r="D1234" s="34">
        <v>0.04</v>
      </c>
      <c r="E1234" s="34">
        <v>212.6</v>
      </c>
      <c r="F1234" s="34">
        <v>110.2</v>
      </c>
      <c r="G1234" s="34" t="s">
        <v>2</v>
      </c>
      <c r="H1234" s="34" t="s">
        <v>3</v>
      </c>
      <c r="I1234" s="34" t="s">
        <v>4</v>
      </c>
      <c r="J1234" s="34" t="s">
        <v>5</v>
      </c>
      <c r="K1234" s="34" t="s">
        <v>6</v>
      </c>
      <c r="L1234" s="34" t="s">
        <v>139</v>
      </c>
      <c r="M1234" s="34">
        <v>0.73</v>
      </c>
      <c r="N1234" s="34" t="s">
        <v>8</v>
      </c>
      <c r="O1234" s="34" t="s">
        <v>87</v>
      </c>
      <c r="P1234" s="34" t="s">
        <v>293</v>
      </c>
      <c r="Q1234" s="34" t="s">
        <v>2228</v>
      </c>
      <c r="R1234" s="34">
        <v>43213</v>
      </c>
      <c r="S1234" s="36">
        <v>42115</v>
      </c>
      <c r="T1234" s="36">
        <v>42119</v>
      </c>
      <c r="U1234" s="61">
        <v>-513.79042000000004</v>
      </c>
      <c r="V1234" s="34">
        <v>8</v>
      </c>
      <c r="W1234" s="34">
        <v>1790.1</v>
      </c>
      <c r="X1234" s="34">
        <v>88657</v>
      </c>
      <c r="Y1234" s="34" t="s">
        <v>3218</v>
      </c>
      <c r="Z1234" s="34">
        <v>3670.2993622052904</v>
      </c>
    </row>
    <row r="1235" spans="1:26" customFormat="1" x14ac:dyDescent="0.2">
      <c r="A1235" s="34">
        <v>627</v>
      </c>
      <c r="B1235" s="34" t="s">
        <v>2229</v>
      </c>
      <c r="C1235" s="34" t="s">
        <v>92</v>
      </c>
      <c r="D1235" s="34">
        <v>0.02</v>
      </c>
      <c r="E1235" s="34">
        <v>419.19</v>
      </c>
      <c r="F1235" s="34">
        <v>19.989999999999998</v>
      </c>
      <c r="G1235" s="34" t="s">
        <v>14</v>
      </c>
      <c r="H1235" s="34" t="s">
        <v>70</v>
      </c>
      <c r="I1235" s="34" t="s">
        <v>24</v>
      </c>
      <c r="J1235" s="34" t="s">
        <v>54</v>
      </c>
      <c r="K1235" s="34" t="s">
        <v>49</v>
      </c>
      <c r="L1235" s="34" t="s">
        <v>2168</v>
      </c>
      <c r="M1235" s="34">
        <v>0.57999999999999996</v>
      </c>
      <c r="N1235" s="34" t="s">
        <v>8</v>
      </c>
      <c r="O1235" s="34" t="s">
        <v>87</v>
      </c>
      <c r="P1235" s="34" t="s">
        <v>293</v>
      </c>
      <c r="Q1235" s="34" t="s">
        <v>2230</v>
      </c>
      <c r="R1235" s="34">
        <v>43952</v>
      </c>
      <c r="S1235" s="36">
        <v>42115</v>
      </c>
      <c r="T1235" s="36">
        <v>42116</v>
      </c>
      <c r="U1235" s="61">
        <v>6610.2</v>
      </c>
      <c r="V1235" s="34">
        <v>22</v>
      </c>
      <c r="W1235" s="34">
        <v>9580</v>
      </c>
      <c r="X1235" s="34">
        <v>90469</v>
      </c>
      <c r="Y1235" s="34" t="s">
        <v>3218</v>
      </c>
      <c r="Z1235" s="34">
        <v>8753.5244269184768</v>
      </c>
    </row>
    <row r="1236" spans="1:26" customFormat="1" x14ac:dyDescent="0.2">
      <c r="A1236" s="34">
        <v>2668</v>
      </c>
      <c r="B1236" s="34" t="s">
        <v>1872</v>
      </c>
      <c r="C1236" s="34" t="s">
        <v>46</v>
      </c>
      <c r="D1236" s="34">
        <v>0.06</v>
      </c>
      <c r="E1236" s="34">
        <v>3.93</v>
      </c>
      <c r="F1236" s="34">
        <v>0.99</v>
      </c>
      <c r="G1236" s="34" t="s">
        <v>14</v>
      </c>
      <c r="H1236" s="34" t="s">
        <v>47</v>
      </c>
      <c r="I1236" s="34" t="s">
        <v>24</v>
      </c>
      <c r="J1236" s="34" t="s">
        <v>152</v>
      </c>
      <c r="K1236" s="34" t="s">
        <v>26</v>
      </c>
      <c r="L1236" s="34" t="s">
        <v>2231</v>
      </c>
      <c r="M1236" s="34">
        <v>0.39</v>
      </c>
      <c r="N1236" s="34" t="s">
        <v>8</v>
      </c>
      <c r="O1236" s="34" t="s">
        <v>28</v>
      </c>
      <c r="P1236" s="34" t="s">
        <v>1047</v>
      </c>
      <c r="Q1236" s="34" t="s">
        <v>1874</v>
      </c>
      <c r="R1236" s="34">
        <v>57701</v>
      </c>
      <c r="S1236" s="36">
        <v>42115</v>
      </c>
      <c r="T1236" s="36">
        <v>42117</v>
      </c>
      <c r="U1236" s="61">
        <v>10.782400000000001</v>
      </c>
      <c r="V1236" s="34">
        <v>6</v>
      </c>
      <c r="W1236" s="34">
        <v>24.18</v>
      </c>
      <c r="X1236" s="34">
        <v>87832</v>
      </c>
      <c r="Y1236" s="34" t="s">
        <v>3216</v>
      </c>
      <c r="Z1236" s="34">
        <v>203.66771594854501</v>
      </c>
    </row>
    <row r="1237" spans="1:26" customFormat="1" x14ac:dyDescent="0.2">
      <c r="A1237" s="34">
        <v>2932</v>
      </c>
      <c r="B1237" s="34" t="s">
        <v>2232</v>
      </c>
      <c r="C1237" s="34" t="s">
        <v>13</v>
      </c>
      <c r="D1237" s="34">
        <v>0.01</v>
      </c>
      <c r="E1237" s="34">
        <v>35.44</v>
      </c>
      <c r="F1237" s="34">
        <v>19.989999999999998</v>
      </c>
      <c r="G1237" s="34" t="s">
        <v>14</v>
      </c>
      <c r="H1237" s="34" t="s">
        <v>3</v>
      </c>
      <c r="I1237" s="34" t="s">
        <v>24</v>
      </c>
      <c r="J1237" s="34" t="s">
        <v>64</v>
      </c>
      <c r="K1237" s="34" t="s">
        <v>49</v>
      </c>
      <c r="L1237" s="34" t="s">
        <v>2233</v>
      </c>
      <c r="M1237" s="34">
        <v>0.38</v>
      </c>
      <c r="N1237" s="34" t="s">
        <v>8</v>
      </c>
      <c r="O1237" s="34" t="s">
        <v>87</v>
      </c>
      <c r="P1237" s="34" t="s">
        <v>224</v>
      </c>
      <c r="Q1237" s="34" t="s">
        <v>1631</v>
      </c>
      <c r="R1237" s="34">
        <v>6614</v>
      </c>
      <c r="S1237" s="36">
        <v>42116</v>
      </c>
      <c r="T1237" s="36">
        <v>42117</v>
      </c>
      <c r="U1237" s="61">
        <v>-52.822800000000001</v>
      </c>
      <c r="V1237" s="34">
        <v>1</v>
      </c>
      <c r="W1237" s="34">
        <v>55.43</v>
      </c>
      <c r="X1237" s="34">
        <v>87620</v>
      </c>
      <c r="Y1237" s="34" t="s">
        <v>3218</v>
      </c>
      <c r="Z1237" s="34">
        <v>544.1449951163105</v>
      </c>
    </row>
    <row r="1238" spans="1:26" customFormat="1" x14ac:dyDescent="0.2">
      <c r="A1238" s="34">
        <v>2938</v>
      </c>
      <c r="B1238" s="34" t="s">
        <v>2234</v>
      </c>
      <c r="C1238" s="34" t="s">
        <v>13</v>
      </c>
      <c r="D1238" s="34">
        <v>0.03</v>
      </c>
      <c r="E1238" s="34">
        <v>47.9</v>
      </c>
      <c r="F1238" s="34">
        <v>5.86</v>
      </c>
      <c r="G1238" s="34" t="s">
        <v>14</v>
      </c>
      <c r="H1238" s="34" t="s">
        <v>3</v>
      </c>
      <c r="I1238" s="34" t="s">
        <v>24</v>
      </c>
      <c r="J1238" s="34" t="s">
        <v>64</v>
      </c>
      <c r="K1238" s="34" t="s">
        <v>49</v>
      </c>
      <c r="L1238" s="34" t="s">
        <v>1285</v>
      </c>
      <c r="M1238" s="34">
        <v>0.37</v>
      </c>
      <c r="N1238" s="34" t="s">
        <v>8</v>
      </c>
      <c r="O1238" s="34" t="s">
        <v>87</v>
      </c>
      <c r="P1238" s="34" t="s">
        <v>379</v>
      </c>
      <c r="Q1238" s="34" t="s">
        <v>2235</v>
      </c>
      <c r="R1238" s="34">
        <v>2180</v>
      </c>
      <c r="S1238" s="36">
        <v>42116</v>
      </c>
      <c r="T1238" s="36">
        <v>42119</v>
      </c>
      <c r="U1238" s="61">
        <v>642.99030000000005</v>
      </c>
      <c r="V1238" s="34">
        <v>20</v>
      </c>
      <c r="W1238" s="34">
        <v>931.87</v>
      </c>
      <c r="X1238" s="34">
        <v>87620</v>
      </c>
      <c r="Y1238" s="34" t="s">
        <v>3218</v>
      </c>
      <c r="Z1238" s="34">
        <v>883.64231266565037</v>
      </c>
    </row>
    <row r="1239" spans="1:26" customFormat="1" x14ac:dyDescent="0.2">
      <c r="A1239" s="34">
        <v>666</v>
      </c>
      <c r="B1239" s="34" t="s">
        <v>2236</v>
      </c>
      <c r="C1239" s="34" t="s">
        <v>23</v>
      </c>
      <c r="D1239" s="34">
        <v>0.02</v>
      </c>
      <c r="E1239" s="34">
        <v>4.57</v>
      </c>
      <c r="F1239" s="34">
        <v>5.42</v>
      </c>
      <c r="G1239" s="34" t="s">
        <v>14</v>
      </c>
      <c r="H1239" s="34" t="s">
        <v>70</v>
      </c>
      <c r="I1239" s="34" t="s">
        <v>24</v>
      </c>
      <c r="J1239" s="34" t="s">
        <v>48</v>
      </c>
      <c r="K1239" s="34" t="s">
        <v>49</v>
      </c>
      <c r="L1239" s="34" t="s">
        <v>2237</v>
      </c>
      <c r="M1239" s="34">
        <v>0.37</v>
      </c>
      <c r="N1239" s="34" t="s">
        <v>8</v>
      </c>
      <c r="O1239" s="34" t="s">
        <v>9</v>
      </c>
      <c r="P1239" s="34" t="s">
        <v>376</v>
      </c>
      <c r="Q1239" s="34" t="s">
        <v>2238</v>
      </c>
      <c r="R1239" s="34">
        <v>37211</v>
      </c>
      <c r="S1239" s="36">
        <v>42116</v>
      </c>
      <c r="T1239" s="36">
        <v>42120</v>
      </c>
      <c r="U1239" s="61">
        <v>-352.81400000000002</v>
      </c>
      <c r="V1239" s="34">
        <v>11</v>
      </c>
      <c r="W1239" s="34">
        <v>54.04</v>
      </c>
      <c r="X1239" s="34">
        <v>88679</v>
      </c>
      <c r="Y1239" s="34" t="s">
        <v>3215</v>
      </c>
      <c r="Z1239" s="34">
        <v>-186.10694467286203</v>
      </c>
    </row>
    <row r="1240" spans="1:26" customFormat="1" x14ac:dyDescent="0.2">
      <c r="A1240" s="34">
        <v>667</v>
      </c>
      <c r="B1240" s="34" t="s">
        <v>529</v>
      </c>
      <c r="C1240" s="34" t="s">
        <v>23</v>
      </c>
      <c r="D1240" s="34">
        <v>0.02</v>
      </c>
      <c r="E1240" s="34">
        <v>4.57</v>
      </c>
      <c r="F1240" s="34">
        <v>5.42</v>
      </c>
      <c r="G1240" s="34" t="s">
        <v>14</v>
      </c>
      <c r="H1240" s="34" t="s">
        <v>70</v>
      </c>
      <c r="I1240" s="34" t="s">
        <v>24</v>
      </c>
      <c r="J1240" s="34" t="s">
        <v>48</v>
      </c>
      <c r="K1240" s="34" t="s">
        <v>49</v>
      </c>
      <c r="L1240" s="34" t="s">
        <v>2237</v>
      </c>
      <c r="M1240" s="34">
        <v>0.37</v>
      </c>
      <c r="N1240" s="34" t="s">
        <v>8</v>
      </c>
      <c r="O1240" s="34" t="s">
        <v>28</v>
      </c>
      <c r="P1240" s="34" t="s">
        <v>163</v>
      </c>
      <c r="Q1240" s="34" t="s">
        <v>530</v>
      </c>
      <c r="R1240" s="34">
        <v>75203</v>
      </c>
      <c r="S1240" s="36">
        <v>42116</v>
      </c>
      <c r="T1240" s="36">
        <v>42120</v>
      </c>
      <c r="U1240" s="61">
        <v>-124.2805</v>
      </c>
      <c r="V1240" s="34">
        <v>45</v>
      </c>
      <c r="W1240" s="34">
        <v>221.06</v>
      </c>
      <c r="X1240" s="34">
        <v>48257</v>
      </c>
      <c r="Y1240" s="34" t="s">
        <v>3216</v>
      </c>
      <c r="Z1240" s="34">
        <v>47.917237753207971</v>
      </c>
    </row>
    <row r="1241" spans="1:26" customFormat="1" x14ac:dyDescent="0.2">
      <c r="A1241" s="34">
        <v>1777</v>
      </c>
      <c r="B1241" s="34" t="s">
        <v>148</v>
      </c>
      <c r="C1241" s="34" t="s">
        <v>23</v>
      </c>
      <c r="D1241" s="34">
        <v>7.0000000000000007E-2</v>
      </c>
      <c r="E1241" s="34">
        <v>5.43</v>
      </c>
      <c r="F1241" s="34">
        <v>0.95</v>
      </c>
      <c r="G1241" s="34" t="s">
        <v>14</v>
      </c>
      <c r="H1241" s="34" t="s">
        <v>15</v>
      </c>
      <c r="I1241" s="34" t="s">
        <v>24</v>
      </c>
      <c r="J1241" s="34" t="s">
        <v>64</v>
      </c>
      <c r="K1241" s="34" t="s">
        <v>26</v>
      </c>
      <c r="L1241" s="34" t="s">
        <v>2239</v>
      </c>
      <c r="M1241" s="34">
        <v>0.36</v>
      </c>
      <c r="N1241" s="34" t="s">
        <v>8</v>
      </c>
      <c r="O1241" s="34" t="s">
        <v>28</v>
      </c>
      <c r="P1241" s="34" t="s">
        <v>29</v>
      </c>
      <c r="Q1241" s="34" t="s">
        <v>150</v>
      </c>
      <c r="R1241" s="34">
        <v>46383</v>
      </c>
      <c r="S1241" s="36">
        <v>42116</v>
      </c>
      <c r="T1241" s="36">
        <v>42120</v>
      </c>
      <c r="U1241" s="61">
        <v>26.5029</v>
      </c>
      <c r="V1241" s="34">
        <v>7</v>
      </c>
      <c r="W1241" s="34">
        <v>38.409999999999997</v>
      </c>
      <c r="X1241" s="34">
        <v>89939</v>
      </c>
      <c r="Y1241" s="34" t="s">
        <v>3216</v>
      </c>
      <c r="Z1241" s="34">
        <v>11.18045173650011</v>
      </c>
    </row>
    <row r="1242" spans="1:26" customFormat="1" x14ac:dyDescent="0.2">
      <c r="A1242" s="34">
        <v>678</v>
      </c>
      <c r="B1242" s="34" t="s">
        <v>2240</v>
      </c>
      <c r="C1242" s="34" t="s">
        <v>92</v>
      </c>
      <c r="D1242" s="34">
        <v>0.04</v>
      </c>
      <c r="E1242" s="34">
        <v>15.42</v>
      </c>
      <c r="F1242" s="34">
        <v>10.68</v>
      </c>
      <c r="G1242" s="34" t="s">
        <v>63</v>
      </c>
      <c r="H1242" s="34" t="s">
        <v>70</v>
      </c>
      <c r="I1242" s="34" t="s">
        <v>24</v>
      </c>
      <c r="J1242" s="34" t="s">
        <v>54</v>
      </c>
      <c r="K1242" s="34" t="s">
        <v>49</v>
      </c>
      <c r="L1242" s="34" t="s">
        <v>2241</v>
      </c>
      <c r="M1242" s="34">
        <v>0.57999999999999996</v>
      </c>
      <c r="N1242" s="34" t="s">
        <v>8</v>
      </c>
      <c r="O1242" s="34" t="s">
        <v>9</v>
      </c>
      <c r="P1242" s="34" t="s">
        <v>218</v>
      </c>
      <c r="Q1242" s="34" t="s">
        <v>2219</v>
      </c>
      <c r="R1242" s="34">
        <v>24281</v>
      </c>
      <c r="S1242" s="36">
        <v>42116</v>
      </c>
      <c r="T1242" s="36">
        <v>42117</v>
      </c>
      <c r="U1242" s="61">
        <v>-109.70399999999999</v>
      </c>
      <c r="V1242" s="34">
        <v>5</v>
      </c>
      <c r="W1242" s="34">
        <v>81.14</v>
      </c>
      <c r="X1242" s="34">
        <v>88889</v>
      </c>
      <c r="Y1242" s="34" t="s">
        <v>3215</v>
      </c>
      <c r="Z1242" s="34">
        <v>254.33260075249339</v>
      </c>
    </row>
    <row r="1243" spans="1:26" customFormat="1" x14ac:dyDescent="0.2">
      <c r="A1243" s="34">
        <v>2760</v>
      </c>
      <c r="B1243" s="34" t="s">
        <v>2242</v>
      </c>
      <c r="C1243" s="34" t="s">
        <v>92</v>
      </c>
      <c r="D1243" s="34">
        <v>0.08</v>
      </c>
      <c r="E1243" s="34">
        <v>22.01</v>
      </c>
      <c r="F1243" s="34">
        <v>5.53</v>
      </c>
      <c r="G1243" s="34" t="s">
        <v>14</v>
      </c>
      <c r="H1243" s="34" t="s">
        <v>70</v>
      </c>
      <c r="I1243" s="34" t="s">
        <v>24</v>
      </c>
      <c r="J1243" s="34" t="s">
        <v>25</v>
      </c>
      <c r="K1243" s="34" t="s">
        <v>18</v>
      </c>
      <c r="L1243" s="34" t="s">
        <v>472</v>
      </c>
      <c r="M1243" s="34">
        <v>0.59</v>
      </c>
      <c r="N1243" s="34" t="s">
        <v>8</v>
      </c>
      <c r="O1243" s="34" t="s">
        <v>87</v>
      </c>
      <c r="P1243" s="34" t="s">
        <v>224</v>
      </c>
      <c r="Q1243" s="34" t="s">
        <v>2243</v>
      </c>
      <c r="R1243" s="34">
        <v>6708</v>
      </c>
      <c r="S1243" s="36">
        <v>42116</v>
      </c>
      <c r="T1243" s="36">
        <v>42118</v>
      </c>
      <c r="U1243" s="61">
        <v>105.7</v>
      </c>
      <c r="V1243" s="34">
        <v>11</v>
      </c>
      <c r="W1243" s="34">
        <v>241.97</v>
      </c>
      <c r="X1243" s="34">
        <v>90724</v>
      </c>
      <c r="Y1243" s="34" t="s">
        <v>3218</v>
      </c>
      <c r="Z1243" s="34">
        <v>417.31100561873814</v>
      </c>
    </row>
    <row r="1244" spans="1:26" customFormat="1" x14ac:dyDescent="0.2">
      <c r="A1244" s="34">
        <v>2764</v>
      </c>
      <c r="B1244" s="34" t="s">
        <v>2244</v>
      </c>
      <c r="C1244" s="34" t="s">
        <v>92</v>
      </c>
      <c r="D1244" s="34">
        <v>0.02</v>
      </c>
      <c r="E1244" s="34">
        <v>29.74</v>
      </c>
      <c r="F1244" s="34">
        <v>6.64</v>
      </c>
      <c r="G1244" s="34" t="s">
        <v>14</v>
      </c>
      <c r="H1244" s="34" t="s">
        <v>70</v>
      </c>
      <c r="I1244" s="34" t="s">
        <v>24</v>
      </c>
      <c r="J1244" s="34" t="s">
        <v>54</v>
      </c>
      <c r="K1244" s="34" t="s">
        <v>49</v>
      </c>
      <c r="L1244" s="34" t="s">
        <v>2245</v>
      </c>
      <c r="M1244" s="34">
        <v>0.7</v>
      </c>
      <c r="N1244" s="34" t="s">
        <v>8</v>
      </c>
      <c r="O1244" s="34" t="s">
        <v>87</v>
      </c>
      <c r="P1244" s="34" t="s">
        <v>373</v>
      </c>
      <c r="Q1244" s="34" t="s">
        <v>1981</v>
      </c>
      <c r="R1244" s="34">
        <v>7601</v>
      </c>
      <c r="S1244" s="36">
        <v>42116</v>
      </c>
      <c r="T1244" s="36">
        <v>42116</v>
      </c>
      <c r="U1244" s="61">
        <v>-21.06</v>
      </c>
      <c r="V1244" s="34">
        <v>4</v>
      </c>
      <c r="W1244" s="34">
        <v>120.81</v>
      </c>
      <c r="X1244" s="34">
        <v>90724</v>
      </c>
      <c r="Y1244" s="34" t="s">
        <v>3218</v>
      </c>
      <c r="Z1244" s="34">
        <v>473.48518499191846</v>
      </c>
    </row>
    <row r="1245" spans="1:26" customFormat="1" x14ac:dyDescent="0.2">
      <c r="A1245" s="34">
        <v>2737</v>
      </c>
      <c r="B1245" s="34" t="s">
        <v>2246</v>
      </c>
      <c r="C1245" s="34" t="s">
        <v>46</v>
      </c>
      <c r="D1245" s="34">
        <v>0.05</v>
      </c>
      <c r="E1245" s="34">
        <v>100.98</v>
      </c>
      <c r="F1245" s="34">
        <v>7.18</v>
      </c>
      <c r="G1245" s="34" t="s">
        <v>14</v>
      </c>
      <c r="H1245" s="34" t="s">
        <v>3</v>
      </c>
      <c r="I1245" s="34" t="s">
        <v>16</v>
      </c>
      <c r="J1245" s="34" t="s">
        <v>17</v>
      </c>
      <c r="K1245" s="34" t="s">
        <v>49</v>
      </c>
      <c r="L1245" s="34" t="s">
        <v>645</v>
      </c>
      <c r="M1245" s="34">
        <v>0.4</v>
      </c>
      <c r="N1245" s="34" t="s">
        <v>8</v>
      </c>
      <c r="O1245" s="34" t="s">
        <v>87</v>
      </c>
      <c r="P1245" s="34" t="s">
        <v>609</v>
      </c>
      <c r="Q1245" s="34" t="s">
        <v>1922</v>
      </c>
      <c r="R1245" s="34">
        <v>5701</v>
      </c>
      <c r="S1245" s="36">
        <v>42116</v>
      </c>
      <c r="T1245" s="36">
        <v>42118</v>
      </c>
      <c r="U1245" s="61">
        <v>566.60730000000001</v>
      </c>
      <c r="V1245" s="34">
        <v>8</v>
      </c>
      <c r="W1245" s="34">
        <v>821.17</v>
      </c>
      <c r="X1245" s="34">
        <v>89018</v>
      </c>
      <c r="Y1245" s="34" t="s">
        <v>3218</v>
      </c>
      <c r="Z1245" s="34">
        <v>1223.4534631701247</v>
      </c>
    </row>
    <row r="1246" spans="1:26" customFormat="1" x14ac:dyDescent="0.2">
      <c r="A1246" s="34">
        <v>2114</v>
      </c>
      <c r="B1246" s="34" t="s">
        <v>1351</v>
      </c>
      <c r="C1246" s="34" t="s">
        <v>1</v>
      </c>
      <c r="D1246" s="34">
        <v>0.08</v>
      </c>
      <c r="E1246" s="34">
        <v>2.89</v>
      </c>
      <c r="F1246" s="34">
        <v>0.49</v>
      </c>
      <c r="G1246" s="34" t="s">
        <v>14</v>
      </c>
      <c r="H1246" s="34" t="s">
        <v>70</v>
      </c>
      <c r="I1246" s="34" t="s">
        <v>24</v>
      </c>
      <c r="J1246" s="34" t="s">
        <v>128</v>
      </c>
      <c r="K1246" s="34" t="s">
        <v>49</v>
      </c>
      <c r="L1246" s="34" t="s">
        <v>2247</v>
      </c>
      <c r="M1246" s="34">
        <v>0.38</v>
      </c>
      <c r="N1246" s="34" t="s">
        <v>8</v>
      </c>
      <c r="O1246" s="34" t="s">
        <v>9</v>
      </c>
      <c r="P1246" s="34" t="s">
        <v>218</v>
      </c>
      <c r="Q1246" s="34" t="s">
        <v>1353</v>
      </c>
      <c r="R1246" s="34">
        <v>23518</v>
      </c>
      <c r="S1246" s="36">
        <v>42117</v>
      </c>
      <c r="T1246" s="36">
        <v>42117</v>
      </c>
      <c r="U1246" s="61">
        <v>38.405999999999999</v>
      </c>
      <c r="V1246" s="34">
        <v>1</v>
      </c>
      <c r="W1246" s="34">
        <v>3.07</v>
      </c>
      <c r="X1246" s="34">
        <v>88404</v>
      </c>
      <c r="Y1246" s="34" t="s">
        <v>3215</v>
      </c>
      <c r="Z1246" s="34">
        <v>251.89109471402037</v>
      </c>
    </row>
    <row r="1247" spans="1:26" customFormat="1" x14ac:dyDescent="0.2">
      <c r="A1247" s="34">
        <v>1253</v>
      </c>
      <c r="B1247" s="34" t="s">
        <v>2248</v>
      </c>
      <c r="C1247" s="34" t="s">
        <v>23</v>
      </c>
      <c r="D1247" s="34">
        <v>0.02</v>
      </c>
      <c r="E1247" s="34">
        <v>46.89</v>
      </c>
      <c r="F1247" s="34">
        <v>5.0999999999999996</v>
      </c>
      <c r="G1247" s="34" t="s">
        <v>14</v>
      </c>
      <c r="H1247" s="34" t="s">
        <v>47</v>
      </c>
      <c r="I1247" s="34" t="s">
        <v>24</v>
      </c>
      <c r="J1247" s="34" t="s">
        <v>71</v>
      </c>
      <c r="K1247" s="34" t="s">
        <v>120</v>
      </c>
      <c r="L1247" s="34" t="s">
        <v>1819</v>
      </c>
      <c r="M1247" s="34">
        <v>0.46</v>
      </c>
      <c r="N1247" s="34" t="s">
        <v>8</v>
      </c>
      <c r="O1247" s="34" t="s">
        <v>28</v>
      </c>
      <c r="P1247" s="34" t="s">
        <v>163</v>
      </c>
      <c r="Q1247" s="34" t="s">
        <v>2249</v>
      </c>
      <c r="R1247" s="34">
        <v>78613</v>
      </c>
      <c r="S1247" s="36">
        <v>42117</v>
      </c>
      <c r="T1247" s="36">
        <v>42117</v>
      </c>
      <c r="U1247" s="61">
        <v>421.3485</v>
      </c>
      <c r="V1247" s="34">
        <v>13</v>
      </c>
      <c r="W1247" s="34">
        <v>610.65</v>
      </c>
      <c r="X1247" s="34">
        <v>89981</v>
      </c>
      <c r="Y1247" s="34" t="s">
        <v>3216</v>
      </c>
      <c r="Z1247" s="34">
        <v>835.65243437370054</v>
      </c>
    </row>
    <row r="1248" spans="1:26" customFormat="1" x14ac:dyDescent="0.2">
      <c r="A1248" s="34">
        <v>1253</v>
      </c>
      <c r="B1248" s="34" t="s">
        <v>2248</v>
      </c>
      <c r="C1248" s="34" t="s">
        <v>23</v>
      </c>
      <c r="D1248" s="34">
        <v>0.05</v>
      </c>
      <c r="E1248" s="34">
        <v>140.97999999999999</v>
      </c>
      <c r="F1248" s="34">
        <v>36.090000000000003</v>
      </c>
      <c r="G1248" s="34" t="s">
        <v>2</v>
      </c>
      <c r="H1248" s="34" t="s">
        <v>47</v>
      </c>
      <c r="I1248" s="34" t="s">
        <v>4</v>
      </c>
      <c r="J1248" s="34" t="s">
        <v>93</v>
      </c>
      <c r="K1248" s="34" t="s">
        <v>6</v>
      </c>
      <c r="L1248" s="34" t="s">
        <v>1838</v>
      </c>
      <c r="M1248" s="34">
        <v>0.77</v>
      </c>
      <c r="N1248" s="34" t="s">
        <v>8</v>
      </c>
      <c r="O1248" s="34" t="s">
        <v>28</v>
      </c>
      <c r="P1248" s="34" t="s">
        <v>163</v>
      </c>
      <c r="Q1248" s="34" t="s">
        <v>2249</v>
      </c>
      <c r="R1248" s="34">
        <v>78613</v>
      </c>
      <c r="S1248" s="36">
        <v>42117</v>
      </c>
      <c r="T1248" s="36">
        <v>42119</v>
      </c>
      <c r="U1248" s="61">
        <v>-373.09</v>
      </c>
      <c r="V1248" s="34">
        <v>5</v>
      </c>
      <c r="W1248" s="34">
        <v>699.24</v>
      </c>
      <c r="X1248" s="34">
        <v>89981</v>
      </c>
      <c r="Y1248" s="34" t="s">
        <v>3216</v>
      </c>
      <c r="Z1248" s="34">
        <v>1607.7449897755921</v>
      </c>
    </row>
    <row r="1249" spans="1:26" customFormat="1" x14ac:dyDescent="0.2">
      <c r="A1249" s="34">
        <v>1253</v>
      </c>
      <c r="B1249" s="34" t="s">
        <v>2248</v>
      </c>
      <c r="C1249" s="34" t="s">
        <v>23</v>
      </c>
      <c r="D1249" s="34">
        <v>0.1</v>
      </c>
      <c r="E1249" s="34">
        <v>212.6</v>
      </c>
      <c r="F1249" s="34">
        <v>110.2</v>
      </c>
      <c r="G1249" s="34" t="s">
        <v>2</v>
      </c>
      <c r="H1249" s="34" t="s">
        <v>47</v>
      </c>
      <c r="I1249" s="34" t="s">
        <v>4</v>
      </c>
      <c r="J1249" s="34" t="s">
        <v>5</v>
      </c>
      <c r="K1249" s="34" t="s">
        <v>6</v>
      </c>
      <c r="L1249" s="34" t="s">
        <v>139</v>
      </c>
      <c r="M1249" s="34">
        <v>0.73</v>
      </c>
      <c r="N1249" s="34" t="s">
        <v>8</v>
      </c>
      <c r="O1249" s="34" t="s">
        <v>28</v>
      </c>
      <c r="P1249" s="34" t="s">
        <v>163</v>
      </c>
      <c r="Q1249" s="34" t="s">
        <v>2249</v>
      </c>
      <c r="R1249" s="34">
        <v>78613</v>
      </c>
      <c r="S1249" s="36">
        <v>42117</v>
      </c>
      <c r="T1249" s="36">
        <v>42119</v>
      </c>
      <c r="U1249" s="61">
        <v>-3465.0720000000001</v>
      </c>
      <c r="V1249" s="34">
        <v>12</v>
      </c>
      <c r="W1249" s="34">
        <v>2346.0300000000002</v>
      </c>
      <c r="X1249" s="34">
        <v>89981</v>
      </c>
      <c r="Y1249" s="34" t="s">
        <v>3216</v>
      </c>
      <c r="Z1249" s="34">
        <v>647.93648899077891</v>
      </c>
    </row>
    <row r="1250" spans="1:26" customFormat="1" x14ac:dyDescent="0.2">
      <c r="A1250" s="34">
        <v>146</v>
      </c>
      <c r="B1250" s="34" t="s">
        <v>1576</v>
      </c>
      <c r="C1250" s="34" t="s">
        <v>92</v>
      </c>
      <c r="D1250" s="34">
        <v>0.06</v>
      </c>
      <c r="E1250" s="34">
        <v>180.98</v>
      </c>
      <c r="F1250" s="34">
        <v>26.2</v>
      </c>
      <c r="G1250" s="34" t="s">
        <v>2</v>
      </c>
      <c r="H1250" s="34" t="s">
        <v>70</v>
      </c>
      <c r="I1250" s="34" t="s">
        <v>4</v>
      </c>
      <c r="J1250" s="34" t="s">
        <v>85</v>
      </c>
      <c r="K1250" s="34" t="s">
        <v>33</v>
      </c>
      <c r="L1250" s="34" t="s">
        <v>2250</v>
      </c>
      <c r="M1250" s="34">
        <v>0.59</v>
      </c>
      <c r="N1250" s="34" t="s">
        <v>8</v>
      </c>
      <c r="O1250" s="34" t="s">
        <v>28</v>
      </c>
      <c r="P1250" s="34" t="s">
        <v>163</v>
      </c>
      <c r="Q1250" s="34" t="s">
        <v>1578</v>
      </c>
      <c r="R1250" s="34">
        <v>76148</v>
      </c>
      <c r="S1250" s="36">
        <v>42117</v>
      </c>
      <c r="T1250" s="36">
        <v>42118</v>
      </c>
      <c r="U1250" s="61">
        <v>251.4084</v>
      </c>
      <c r="V1250" s="34">
        <v>5</v>
      </c>
      <c r="W1250" s="34">
        <v>929.57</v>
      </c>
      <c r="X1250" s="34">
        <v>91090</v>
      </c>
      <c r="Y1250" s="34" t="s">
        <v>3216</v>
      </c>
      <c r="Z1250" s="34">
        <v>1845.5555085530632</v>
      </c>
    </row>
    <row r="1251" spans="1:26" customFormat="1" x14ac:dyDescent="0.2">
      <c r="A1251" s="34">
        <v>699</v>
      </c>
      <c r="B1251" s="34" t="s">
        <v>837</v>
      </c>
      <c r="C1251" s="34" t="s">
        <v>92</v>
      </c>
      <c r="D1251" s="34">
        <v>0.03</v>
      </c>
      <c r="E1251" s="34">
        <v>5.28</v>
      </c>
      <c r="F1251" s="34">
        <v>5.61</v>
      </c>
      <c r="G1251" s="34" t="s">
        <v>14</v>
      </c>
      <c r="H1251" s="34" t="s">
        <v>15</v>
      </c>
      <c r="I1251" s="34" t="s">
        <v>24</v>
      </c>
      <c r="J1251" s="34" t="s">
        <v>64</v>
      </c>
      <c r="K1251" s="34" t="s">
        <v>49</v>
      </c>
      <c r="L1251" s="34" t="s">
        <v>2251</v>
      </c>
      <c r="M1251" s="34">
        <v>0.4</v>
      </c>
      <c r="N1251" s="34" t="s">
        <v>8</v>
      </c>
      <c r="O1251" s="34" t="s">
        <v>35</v>
      </c>
      <c r="P1251" s="34" t="s">
        <v>66</v>
      </c>
      <c r="Q1251" s="34" t="s">
        <v>76</v>
      </c>
      <c r="R1251" s="34">
        <v>90041</v>
      </c>
      <c r="S1251" s="36">
        <v>42117</v>
      </c>
      <c r="T1251" s="36">
        <v>42118</v>
      </c>
      <c r="U1251" s="61">
        <v>-16.670000000000002</v>
      </c>
      <c r="V1251" s="34">
        <v>5</v>
      </c>
      <c r="W1251" s="34">
        <v>32.5</v>
      </c>
      <c r="X1251" s="34">
        <v>44517</v>
      </c>
      <c r="Y1251" s="34" t="s">
        <v>3217</v>
      </c>
      <c r="Z1251" s="34">
        <v>87.975368394644732</v>
      </c>
    </row>
    <row r="1252" spans="1:26" customFormat="1" x14ac:dyDescent="0.2">
      <c r="A1252" s="34">
        <v>702</v>
      </c>
      <c r="B1252" s="34" t="s">
        <v>2252</v>
      </c>
      <c r="C1252" s="34" t="s">
        <v>92</v>
      </c>
      <c r="D1252" s="34">
        <v>0.03</v>
      </c>
      <c r="E1252" s="34">
        <v>5.28</v>
      </c>
      <c r="F1252" s="34">
        <v>5.61</v>
      </c>
      <c r="G1252" s="34" t="s">
        <v>14</v>
      </c>
      <c r="H1252" s="34" t="s">
        <v>15</v>
      </c>
      <c r="I1252" s="34" t="s">
        <v>24</v>
      </c>
      <c r="J1252" s="34" t="s">
        <v>64</v>
      </c>
      <c r="K1252" s="34" t="s">
        <v>49</v>
      </c>
      <c r="L1252" s="34" t="s">
        <v>2251</v>
      </c>
      <c r="M1252" s="34">
        <v>0.4</v>
      </c>
      <c r="N1252" s="34" t="s">
        <v>8</v>
      </c>
      <c r="O1252" s="34" t="s">
        <v>35</v>
      </c>
      <c r="P1252" s="34" t="s">
        <v>66</v>
      </c>
      <c r="Q1252" s="34" t="s">
        <v>2253</v>
      </c>
      <c r="R1252" s="34">
        <v>95404</v>
      </c>
      <c r="S1252" s="36">
        <v>42117</v>
      </c>
      <c r="T1252" s="36">
        <v>42118</v>
      </c>
      <c r="U1252" s="61">
        <v>-16.670000000000002</v>
      </c>
      <c r="V1252" s="34">
        <v>1</v>
      </c>
      <c r="W1252" s="34">
        <v>6.5</v>
      </c>
      <c r="X1252" s="34">
        <v>87977</v>
      </c>
      <c r="Y1252" s="34" t="s">
        <v>3217</v>
      </c>
      <c r="Z1252" s="34">
        <v>87.975368394644732</v>
      </c>
    </row>
    <row r="1253" spans="1:26" customFormat="1" x14ac:dyDescent="0.2">
      <c r="A1253" s="34">
        <v>1304</v>
      </c>
      <c r="B1253" s="34" t="s">
        <v>2254</v>
      </c>
      <c r="C1253" s="34" t="s">
        <v>92</v>
      </c>
      <c r="D1253" s="34">
        <v>0.08</v>
      </c>
      <c r="E1253" s="34">
        <v>2.88</v>
      </c>
      <c r="F1253" s="34">
        <v>0.5</v>
      </c>
      <c r="G1253" s="34" t="s">
        <v>14</v>
      </c>
      <c r="H1253" s="34" t="s">
        <v>15</v>
      </c>
      <c r="I1253" s="34" t="s">
        <v>24</v>
      </c>
      <c r="J1253" s="34" t="s">
        <v>128</v>
      </c>
      <c r="K1253" s="34" t="s">
        <v>49</v>
      </c>
      <c r="L1253" s="34" t="s">
        <v>2255</v>
      </c>
      <c r="M1253" s="34">
        <v>0.39</v>
      </c>
      <c r="N1253" s="34" t="s">
        <v>8</v>
      </c>
      <c r="O1253" s="34" t="s">
        <v>35</v>
      </c>
      <c r="P1253" s="34" t="s">
        <v>122</v>
      </c>
      <c r="Q1253" s="34" t="s">
        <v>2256</v>
      </c>
      <c r="R1253" s="34">
        <v>84084</v>
      </c>
      <c r="S1253" s="36">
        <v>42117</v>
      </c>
      <c r="T1253" s="36">
        <v>42118</v>
      </c>
      <c r="U1253" s="61">
        <v>6.0305999999999997</v>
      </c>
      <c r="V1253" s="34">
        <v>3</v>
      </c>
      <c r="W1253" s="34">
        <v>8.74</v>
      </c>
      <c r="X1253" s="34">
        <v>87004</v>
      </c>
      <c r="Y1253" s="34" t="s">
        <v>3217</v>
      </c>
      <c r="Z1253" s="34">
        <v>-78.889092118160306</v>
      </c>
    </row>
    <row r="1254" spans="1:26" customFormat="1" x14ac:dyDescent="0.2">
      <c r="A1254" s="34">
        <v>483</v>
      </c>
      <c r="B1254" s="34" t="s">
        <v>791</v>
      </c>
      <c r="C1254" s="34" t="s">
        <v>46</v>
      </c>
      <c r="D1254" s="34">
        <v>0.06</v>
      </c>
      <c r="E1254" s="34">
        <v>3.36</v>
      </c>
      <c r="F1254" s="34">
        <v>6.27</v>
      </c>
      <c r="G1254" s="34" t="s">
        <v>14</v>
      </c>
      <c r="H1254" s="34" t="s">
        <v>70</v>
      </c>
      <c r="I1254" s="34" t="s">
        <v>24</v>
      </c>
      <c r="J1254" s="34" t="s">
        <v>48</v>
      </c>
      <c r="K1254" s="34" t="s">
        <v>49</v>
      </c>
      <c r="L1254" s="34" t="s">
        <v>162</v>
      </c>
      <c r="M1254" s="34">
        <v>0.4</v>
      </c>
      <c r="N1254" s="34" t="s">
        <v>8</v>
      </c>
      <c r="O1254" s="34" t="s">
        <v>28</v>
      </c>
      <c r="P1254" s="34" t="s">
        <v>79</v>
      </c>
      <c r="Q1254" s="34" t="s">
        <v>793</v>
      </c>
      <c r="R1254" s="34">
        <v>60543</v>
      </c>
      <c r="S1254" s="36">
        <v>42117</v>
      </c>
      <c r="T1254" s="36">
        <v>42118</v>
      </c>
      <c r="U1254" s="61">
        <v>-24.057539999999999</v>
      </c>
      <c r="V1254" s="34">
        <v>2</v>
      </c>
      <c r="W1254" s="34">
        <v>8.82</v>
      </c>
      <c r="X1254" s="34">
        <v>90354</v>
      </c>
      <c r="Y1254" s="34" t="s">
        <v>3216</v>
      </c>
      <c r="Z1254" s="34">
        <v>290.01327475253055</v>
      </c>
    </row>
    <row r="1255" spans="1:26" customFormat="1" x14ac:dyDescent="0.2">
      <c r="A1255" s="34">
        <v>483</v>
      </c>
      <c r="B1255" s="34" t="s">
        <v>791</v>
      </c>
      <c r="C1255" s="34" t="s">
        <v>46</v>
      </c>
      <c r="D1255" s="34">
        <v>7.0000000000000007E-2</v>
      </c>
      <c r="E1255" s="34">
        <v>699.99</v>
      </c>
      <c r="F1255" s="34">
        <v>24.49</v>
      </c>
      <c r="G1255" s="34" t="s">
        <v>14</v>
      </c>
      <c r="H1255" s="34" t="s">
        <v>70</v>
      </c>
      <c r="I1255" s="34" t="s">
        <v>16</v>
      </c>
      <c r="J1255" s="34" t="s">
        <v>39</v>
      </c>
      <c r="K1255" s="34" t="s">
        <v>40</v>
      </c>
      <c r="L1255" s="34" t="s">
        <v>289</v>
      </c>
      <c r="M1255" s="34">
        <v>0.41</v>
      </c>
      <c r="N1255" s="34" t="s">
        <v>8</v>
      </c>
      <c r="O1255" s="34" t="s">
        <v>28</v>
      </c>
      <c r="P1255" s="34" t="s">
        <v>79</v>
      </c>
      <c r="Q1255" s="34" t="s">
        <v>793</v>
      </c>
      <c r="R1255" s="34">
        <v>60543</v>
      </c>
      <c r="S1255" s="36">
        <v>42117</v>
      </c>
      <c r="T1255" s="36">
        <v>42119</v>
      </c>
      <c r="U1255" s="61">
        <v>2583.5614799999998</v>
      </c>
      <c r="V1255" s="34">
        <v>9</v>
      </c>
      <c r="W1255" s="34">
        <v>5976.09</v>
      </c>
      <c r="X1255" s="34">
        <v>90354</v>
      </c>
      <c r="Y1255" s="34" t="s">
        <v>3216</v>
      </c>
      <c r="Z1255" s="34">
        <v>5648.2386598125413</v>
      </c>
    </row>
    <row r="1256" spans="1:26" customFormat="1" x14ac:dyDescent="0.2">
      <c r="A1256" s="34">
        <v>1257</v>
      </c>
      <c r="B1256" s="34" t="s">
        <v>2257</v>
      </c>
      <c r="C1256" s="34" t="s">
        <v>1</v>
      </c>
      <c r="D1256" s="34">
        <v>0.04</v>
      </c>
      <c r="E1256" s="34">
        <v>2.52</v>
      </c>
      <c r="F1256" s="34">
        <v>1.92</v>
      </c>
      <c r="G1256" s="34" t="s">
        <v>14</v>
      </c>
      <c r="H1256" s="34" t="s">
        <v>47</v>
      </c>
      <c r="I1256" s="34" t="s">
        <v>24</v>
      </c>
      <c r="J1256" s="34" t="s">
        <v>544</v>
      </c>
      <c r="K1256" s="34" t="s">
        <v>26</v>
      </c>
      <c r="L1256" s="34" t="s">
        <v>2258</v>
      </c>
      <c r="M1256" s="34">
        <v>0.82</v>
      </c>
      <c r="N1256" s="34" t="s">
        <v>8</v>
      </c>
      <c r="O1256" s="34" t="s">
        <v>35</v>
      </c>
      <c r="P1256" s="34" t="s">
        <v>36</v>
      </c>
      <c r="Q1256" s="34" t="s">
        <v>1099</v>
      </c>
      <c r="R1256" s="34">
        <v>80013</v>
      </c>
      <c r="S1256" s="36">
        <v>42118</v>
      </c>
      <c r="T1256" s="36">
        <v>42118</v>
      </c>
      <c r="U1256" s="61">
        <v>-8.2080000000000002</v>
      </c>
      <c r="V1256" s="34">
        <v>1</v>
      </c>
      <c r="W1256" s="34">
        <v>3.13</v>
      </c>
      <c r="X1256" s="34">
        <v>86536</v>
      </c>
      <c r="Y1256" s="34" t="s">
        <v>3217</v>
      </c>
      <c r="Z1256" s="34">
        <v>665.11572178079928</v>
      </c>
    </row>
    <row r="1257" spans="1:26" customFormat="1" x14ac:dyDescent="0.2">
      <c r="A1257" s="34">
        <v>3325</v>
      </c>
      <c r="B1257" s="34" t="s">
        <v>2259</v>
      </c>
      <c r="C1257" s="34" t="s">
        <v>1</v>
      </c>
      <c r="D1257" s="34">
        <v>7.0000000000000007E-2</v>
      </c>
      <c r="E1257" s="34">
        <v>5.58</v>
      </c>
      <c r="F1257" s="34">
        <v>1.99</v>
      </c>
      <c r="G1257" s="34" t="s">
        <v>14</v>
      </c>
      <c r="H1257" s="34" t="s">
        <v>15</v>
      </c>
      <c r="I1257" s="34" t="s">
        <v>24</v>
      </c>
      <c r="J1257" s="34" t="s">
        <v>25</v>
      </c>
      <c r="K1257" s="34" t="s">
        <v>26</v>
      </c>
      <c r="L1257" s="34" t="s">
        <v>2260</v>
      </c>
      <c r="M1257" s="34">
        <v>0.46</v>
      </c>
      <c r="N1257" s="34" t="s">
        <v>8</v>
      </c>
      <c r="O1257" s="34" t="s">
        <v>35</v>
      </c>
      <c r="P1257" s="34" t="s">
        <v>115</v>
      </c>
      <c r="Q1257" s="34" t="s">
        <v>2261</v>
      </c>
      <c r="R1257" s="34">
        <v>97420</v>
      </c>
      <c r="S1257" s="36">
        <v>42118</v>
      </c>
      <c r="T1257" s="36">
        <v>42120</v>
      </c>
      <c r="U1257" s="61">
        <v>23.045999999999999</v>
      </c>
      <c r="V1257" s="34">
        <v>23</v>
      </c>
      <c r="W1257" s="34">
        <v>121.46</v>
      </c>
      <c r="X1257" s="34">
        <v>90987</v>
      </c>
      <c r="Y1257" s="34" t="s">
        <v>3217</v>
      </c>
      <c r="Z1257" s="34">
        <v>330.2166772095527</v>
      </c>
    </row>
    <row r="1258" spans="1:26" customFormat="1" x14ac:dyDescent="0.2">
      <c r="A1258" s="34">
        <v>1085</v>
      </c>
      <c r="B1258" s="34" t="s">
        <v>207</v>
      </c>
      <c r="C1258" s="34" t="s">
        <v>13</v>
      </c>
      <c r="D1258" s="34">
        <v>0.04</v>
      </c>
      <c r="E1258" s="34">
        <v>9.06</v>
      </c>
      <c r="F1258" s="34">
        <v>9.86</v>
      </c>
      <c r="G1258" s="34" t="s">
        <v>14</v>
      </c>
      <c r="H1258" s="34" t="s">
        <v>47</v>
      </c>
      <c r="I1258" s="34" t="s">
        <v>24</v>
      </c>
      <c r="J1258" s="34" t="s">
        <v>64</v>
      </c>
      <c r="K1258" s="34" t="s">
        <v>49</v>
      </c>
      <c r="L1258" s="34" t="s">
        <v>2262</v>
      </c>
      <c r="M1258" s="34">
        <v>0.4</v>
      </c>
      <c r="N1258" s="34" t="s">
        <v>8</v>
      </c>
      <c r="O1258" s="34" t="s">
        <v>87</v>
      </c>
      <c r="P1258" s="34" t="s">
        <v>88</v>
      </c>
      <c r="Q1258" s="34" t="s">
        <v>209</v>
      </c>
      <c r="R1258" s="34">
        <v>11729</v>
      </c>
      <c r="S1258" s="36">
        <v>42118</v>
      </c>
      <c r="T1258" s="36">
        <v>42119</v>
      </c>
      <c r="U1258" s="61">
        <v>-53.25</v>
      </c>
      <c r="V1258" s="34">
        <v>3</v>
      </c>
      <c r="W1258" s="34">
        <v>30.87</v>
      </c>
      <c r="X1258" s="34">
        <v>86123</v>
      </c>
      <c r="Y1258" s="34" t="s">
        <v>3218</v>
      </c>
      <c r="Z1258" s="34">
        <v>217.34201657647702</v>
      </c>
    </row>
    <row r="1259" spans="1:26" customFormat="1" x14ac:dyDescent="0.2">
      <c r="A1259" s="34">
        <v>1086</v>
      </c>
      <c r="B1259" s="34" t="s">
        <v>2263</v>
      </c>
      <c r="C1259" s="34" t="s">
        <v>13</v>
      </c>
      <c r="D1259" s="34">
        <v>0.04</v>
      </c>
      <c r="E1259" s="34">
        <v>14.27</v>
      </c>
      <c r="F1259" s="34">
        <v>7.27</v>
      </c>
      <c r="G1259" s="34" t="s">
        <v>14</v>
      </c>
      <c r="H1259" s="34" t="s">
        <v>47</v>
      </c>
      <c r="I1259" s="34" t="s">
        <v>24</v>
      </c>
      <c r="J1259" s="34" t="s">
        <v>48</v>
      </c>
      <c r="K1259" s="34" t="s">
        <v>49</v>
      </c>
      <c r="L1259" s="34" t="s">
        <v>2264</v>
      </c>
      <c r="M1259" s="34">
        <v>0.38</v>
      </c>
      <c r="N1259" s="34" t="s">
        <v>8</v>
      </c>
      <c r="O1259" s="34" t="s">
        <v>87</v>
      </c>
      <c r="P1259" s="34" t="s">
        <v>88</v>
      </c>
      <c r="Q1259" s="34" t="s">
        <v>2265</v>
      </c>
      <c r="R1259" s="34">
        <v>11746</v>
      </c>
      <c r="S1259" s="36">
        <v>42118</v>
      </c>
      <c r="T1259" s="36">
        <v>42119</v>
      </c>
      <c r="U1259" s="61">
        <v>2.125</v>
      </c>
      <c r="V1259" s="34">
        <v>3</v>
      </c>
      <c r="W1259" s="34">
        <v>45.24</v>
      </c>
      <c r="X1259" s="34">
        <v>86123</v>
      </c>
      <c r="Y1259" s="34" t="s">
        <v>3218</v>
      </c>
      <c r="Z1259" s="34">
        <v>202.16170478148115</v>
      </c>
    </row>
    <row r="1260" spans="1:26" customFormat="1" x14ac:dyDescent="0.2">
      <c r="A1260" s="34">
        <v>1670</v>
      </c>
      <c r="B1260" s="34" t="s">
        <v>2266</v>
      </c>
      <c r="C1260" s="34" t="s">
        <v>23</v>
      </c>
      <c r="D1260" s="34">
        <v>0.03</v>
      </c>
      <c r="E1260" s="34">
        <v>35.409999999999997</v>
      </c>
      <c r="F1260" s="34">
        <v>1.99</v>
      </c>
      <c r="G1260" s="34" t="s">
        <v>14</v>
      </c>
      <c r="H1260" s="34" t="s">
        <v>3</v>
      </c>
      <c r="I1260" s="34" t="s">
        <v>16</v>
      </c>
      <c r="J1260" s="34" t="s">
        <v>17</v>
      </c>
      <c r="K1260" s="34" t="s">
        <v>18</v>
      </c>
      <c r="L1260" s="34" t="s">
        <v>2267</v>
      </c>
      <c r="M1260" s="34">
        <v>0.43</v>
      </c>
      <c r="N1260" s="34" t="s">
        <v>8</v>
      </c>
      <c r="O1260" s="34" t="s">
        <v>9</v>
      </c>
      <c r="P1260" s="34" t="s">
        <v>218</v>
      </c>
      <c r="Q1260" s="34" t="s">
        <v>2149</v>
      </c>
      <c r="R1260" s="34">
        <v>24060</v>
      </c>
      <c r="S1260" s="36">
        <v>42118</v>
      </c>
      <c r="T1260" s="36">
        <v>42120</v>
      </c>
      <c r="U1260" s="61">
        <v>1912.422</v>
      </c>
      <c r="V1260" s="34">
        <v>10</v>
      </c>
      <c r="W1260" s="34">
        <v>367.52</v>
      </c>
      <c r="X1260" s="34">
        <v>86722</v>
      </c>
      <c r="Y1260" s="34" t="s">
        <v>3215</v>
      </c>
      <c r="Z1260" s="34">
        <v>2169.6032150961851</v>
      </c>
    </row>
    <row r="1261" spans="1:26" customFormat="1" x14ac:dyDescent="0.2">
      <c r="A1261" s="34">
        <v>1670</v>
      </c>
      <c r="B1261" s="34" t="s">
        <v>2266</v>
      </c>
      <c r="C1261" s="34" t="s">
        <v>23</v>
      </c>
      <c r="D1261" s="34">
        <v>0</v>
      </c>
      <c r="E1261" s="34">
        <v>142.86000000000001</v>
      </c>
      <c r="F1261" s="34">
        <v>19.989999999999998</v>
      </c>
      <c r="G1261" s="34" t="s">
        <v>14</v>
      </c>
      <c r="H1261" s="34" t="s">
        <v>3</v>
      </c>
      <c r="I1261" s="34" t="s">
        <v>24</v>
      </c>
      <c r="J1261" s="34" t="s">
        <v>54</v>
      </c>
      <c r="K1261" s="34" t="s">
        <v>49</v>
      </c>
      <c r="L1261" s="34" t="s">
        <v>1932</v>
      </c>
      <c r="M1261" s="34">
        <v>0.56000000000000005</v>
      </c>
      <c r="N1261" s="34" t="s">
        <v>8</v>
      </c>
      <c r="O1261" s="34" t="s">
        <v>9</v>
      </c>
      <c r="P1261" s="34" t="s">
        <v>218</v>
      </c>
      <c r="Q1261" s="34" t="s">
        <v>2149</v>
      </c>
      <c r="R1261" s="34">
        <v>24060</v>
      </c>
      <c r="S1261" s="36">
        <v>42118</v>
      </c>
      <c r="T1261" s="36">
        <v>42127</v>
      </c>
      <c r="U1261" s="61">
        <v>-739.32600000000002</v>
      </c>
      <c r="V1261" s="34">
        <v>11</v>
      </c>
      <c r="W1261" s="34">
        <v>1576.35</v>
      </c>
      <c r="X1261" s="34">
        <v>86722</v>
      </c>
      <c r="Y1261" s="34" t="s">
        <v>3215</v>
      </c>
      <c r="Z1261" s="34">
        <v>416.19205294903787</v>
      </c>
    </row>
    <row r="1262" spans="1:26" customFormat="1" x14ac:dyDescent="0.2">
      <c r="A1262" s="34">
        <v>1391</v>
      </c>
      <c r="B1262" s="34" t="s">
        <v>2268</v>
      </c>
      <c r="C1262" s="34" t="s">
        <v>46</v>
      </c>
      <c r="D1262" s="34">
        <v>0</v>
      </c>
      <c r="E1262" s="34">
        <v>2.88</v>
      </c>
      <c r="F1262" s="34">
        <v>0.7</v>
      </c>
      <c r="G1262" s="34" t="s">
        <v>63</v>
      </c>
      <c r="H1262" s="34" t="s">
        <v>15</v>
      </c>
      <c r="I1262" s="34" t="s">
        <v>24</v>
      </c>
      <c r="J1262" s="34" t="s">
        <v>25</v>
      </c>
      <c r="K1262" s="34" t="s">
        <v>26</v>
      </c>
      <c r="L1262" s="34" t="s">
        <v>615</v>
      </c>
      <c r="M1262" s="34">
        <v>0.56000000000000005</v>
      </c>
      <c r="N1262" s="34" t="s">
        <v>8</v>
      </c>
      <c r="O1262" s="34" t="s">
        <v>35</v>
      </c>
      <c r="P1262" s="34" t="s">
        <v>66</v>
      </c>
      <c r="Q1262" s="34" t="s">
        <v>2269</v>
      </c>
      <c r="R1262" s="34">
        <v>94086</v>
      </c>
      <c r="S1262" s="36">
        <v>42118</v>
      </c>
      <c r="T1262" s="36">
        <v>42118</v>
      </c>
      <c r="U1262" s="61">
        <v>-0.11</v>
      </c>
      <c r="V1262" s="34">
        <v>1</v>
      </c>
      <c r="W1262" s="34">
        <v>7.96</v>
      </c>
      <c r="X1262" s="34">
        <v>88727</v>
      </c>
      <c r="Y1262" s="34" t="s">
        <v>3217</v>
      </c>
      <c r="Z1262" s="34">
        <v>220.56922164784626</v>
      </c>
    </row>
    <row r="1263" spans="1:26" customFormat="1" x14ac:dyDescent="0.2">
      <c r="A1263" s="34">
        <v>2570</v>
      </c>
      <c r="B1263" s="34" t="s">
        <v>2270</v>
      </c>
      <c r="C1263" s="34" t="s">
        <v>1</v>
      </c>
      <c r="D1263" s="34">
        <v>0</v>
      </c>
      <c r="E1263" s="34">
        <v>4.37</v>
      </c>
      <c r="F1263" s="34">
        <v>5.15</v>
      </c>
      <c r="G1263" s="34" t="s">
        <v>14</v>
      </c>
      <c r="H1263" s="34" t="s">
        <v>15</v>
      </c>
      <c r="I1263" s="34" t="s">
        <v>24</v>
      </c>
      <c r="J1263" s="34" t="s">
        <v>71</v>
      </c>
      <c r="K1263" s="34" t="s">
        <v>49</v>
      </c>
      <c r="L1263" s="34" t="s">
        <v>1271</v>
      </c>
      <c r="M1263" s="34">
        <v>0.59</v>
      </c>
      <c r="N1263" s="34" t="s">
        <v>8</v>
      </c>
      <c r="O1263" s="34" t="s">
        <v>35</v>
      </c>
      <c r="P1263" s="34" t="s">
        <v>66</v>
      </c>
      <c r="Q1263" s="34" t="s">
        <v>2271</v>
      </c>
      <c r="R1263" s="34">
        <v>95616</v>
      </c>
      <c r="S1263" s="36">
        <v>42119</v>
      </c>
      <c r="T1263" s="36">
        <v>42121</v>
      </c>
      <c r="U1263" s="61">
        <v>-150.2604</v>
      </c>
      <c r="V1263" s="34">
        <v>19</v>
      </c>
      <c r="W1263" s="34">
        <v>87.85</v>
      </c>
      <c r="X1263" s="34">
        <v>90327</v>
      </c>
      <c r="Y1263" s="34" t="s">
        <v>3217</v>
      </c>
      <c r="Z1263" s="34">
        <v>390.60827962002924</v>
      </c>
    </row>
    <row r="1264" spans="1:26" customFormat="1" x14ac:dyDescent="0.2">
      <c r="A1264" s="34">
        <v>2570</v>
      </c>
      <c r="B1264" s="34" t="s">
        <v>2270</v>
      </c>
      <c r="C1264" s="34" t="s">
        <v>1</v>
      </c>
      <c r="D1264" s="34">
        <v>0.01</v>
      </c>
      <c r="E1264" s="34">
        <v>500.98</v>
      </c>
      <c r="F1264" s="34">
        <v>56</v>
      </c>
      <c r="G1264" s="34" t="s">
        <v>2</v>
      </c>
      <c r="H1264" s="34" t="s">
        <v>15</v>
      </c>
      <c r="I1264" s="34" t="s">
        <v>4</v>
      </c>
      <c r="J1264" s="34" t="s">
        <v>85</v>
      </c>
      <c r="K1264" s="34" t="s">
        <v>33</v>
      </c>
      <c r="L1264" s="34" t="s">
        <v>2272</v>
      </c>
      <c r="M1264" s="34">
        <v>0.6</v>
      </c>
      <c r="N1264" s="34" t="s">
        <v>8</v>
      </c>
      <c r="O1264" s="34" t="s">
        <v>35</v>
      </c>
      <c r="P1264" s="34" t="s">
        <v>66</v>
      </c>
      <c r="Q1264" s="34" t="s">
        <v>2271</v>
      </c>
      <c r="R1264" s="34">
        <v>95616</v>
      </c>
      <c r="S1264" s="36">
        <v>42119</v>
      </c>
      <c r="T1264" s="36">
        <v>42120</v>
      </c>
      <c r="U1264" s="61">
        <v>4899.1288000000004</v>
      </c>
      <c r="V1264" s="34">
        <v>14</v>
      </c>
      <c r="W1264" s="34">
        <v>7429.63</v>
      </c>
      <c r="X1264" s="34">
        <v>90327</v>
      </c>
      <c r="Y1264" s="34" t="s">
        <v>3217</v>
      </c>
      <c r="Z1264" s="34">
        <v>8720.8755712662805</v>
      </c>
    </row>
    <row r="1265" spans="1:26" customFormat="1" x14ac:dyDescent="0.2">
      <c r="A1265" s="34">
        <v>2570</v>
      </c>
      <c r="B1265" s="34" t="s">
        <v>2270</v>
      </c>
      <c r="C1265" s="34" t="s">
        <v>1</v>
      </c>
      <c r="D1265" s="34">
        <v>0.02</v>
      </c>
      <c r="E1265" s="34">
        <v>12.58</v>
      </c>
      <c r="F1265" s="34">
        <v>5.16</v>
      </c>
      <c r="G1265" s="34" t="s">
        <v>14</v>
      </c>
      <c r="H1265" s="34" t="s">
        <v>15</v>
      </c>
      <c r="I1265" s="34" t="s">
        <v>4</v>
      </c>
      <c r="J1265" s="34" t="s">
        <v>102</v>
      </c>
      <c r="K1265" s="34" t="s">
        <v>49</v>
      </c>
      <c r="L1265" s="34" t="s">
        <v>2273</v>
      </c>
      <c r="M1265" s="34">
        <v>0.43</v>
      </c>
      <c r="N1265" s="34" t="s">
        <v>8</v>
      </c>
      <c r="O1265" s="34" t="s">
        <v>35</v>
      </c>
      <c r="P1265" s="34" t="s">
        <v>66</v>
      </c>
      <c r="Q1265" s="34" t="s">
        <v>2271</v>
      </c>
      <c r="R1265" s="34">
        <v>95616</v>
      </c>
      <c r="S1265" s="36">
        <v>42119</v>
      </c>
      <c r="T1265" s="36">
        <v>42119</v>
      </c>
      <c r="U1265" s="61">
        <v>44.712000000000003</v>
      </c>
      <c r="V1265" s="34">
        <v>18</v>
      </c>
      <c r="W1265" s="34">
        <v>224.29</v>
      </c>
      <c r="X1265" s="34">
        <v>90327</v>
      </c>
      <c r="Y1265" s="34" t="s">
        <v>3217</v>
      </c>
      <c r="Z1265" s="34">
        <v>470.05860106833148</v>
      </c>
    </row>
    <row r="1266" spans="1:26" customFormat="1" x14ac:dyDescent="0.2">
      <c r="A1266" s="34">
        <v>2570</v>
      </c>
      <c r="B1266" s="34" t="s">
        <v>2270</v>
      </c>
      <c r="C1266" s="34" t="s">
        <v>1</v>
      </c>
      <c r="D1266" s="34">
        <v>0.1</v>
      </c>
      <c r="E1266" s="34">
        <v>7.7</v>
      </c>
      <c r="F1266" s="34">
        <v>3.68</v>
      </c>
      <c r="G1266" s="34" t="s">
        <v>14</v>
      </c>
      <c r="H1266" s="34" t="s">
        <v>15</v>
      </c>
      <c r="I1266" s="34" t="s">
        <v>4</v>
      </c>
      <c r="J1266" s="34" t="s">
        <v>102</v>
      </c>
      <c r="K1266" s="34" t="s">
        <v>26</v>
      </c>
      <c r="L1266" s="34" t="s">
        <v>2274</v>
      </c>
      <c r="M1266" s="34">
        <v>0.52</v>
      </c>
      <c r="N1266" s="34" t="s">
        <v>8</v>
      </c>
      <c r="O1266" s="34" t="s">
        <v>35</v>
      </c>
      <c r="P1266" s="34" t="s">
        <v>66</v>
      </c>
      <c r="Q1266" s="34" t="s">
        <v>2271</v>
      </c>
      <c r="R1266" s="34">
        <v>95616</v>
      </c>
      <c r="S1266" s="36">
        <v>42119</v>
      </c>
      <c r="T1266" s="36">
        <v>42120</v>
      </c>
      <c r="U1266" s="61">
        <v>-22.626000000000001</v>
      </c>
      <c r="V1266" s="34">
        <v>7</v>
      </c>
      <c r="W1266" s="34">
        <v>51.2</v>
      </c>
      <c r="X1266" s="34">
        <v>90327</v>
      </c>
      <c r="Y1266" s="34" t="s">
        <v>3217</v>
      </c>
      <c r="Z1266" s="34">
        <v>366.84606449257478</v>
      </c>
    </row>
    <row r="1267" spans="1:26" customFormat="1" x14ac:dyDescent="0.2">
      <c r="A1267" s="34">
        <v>2571</v>
      </c>
      <c r="B1267" s="34" t="s">
        <v>2275</v>
      </c>
      <c r="C1267" s="34" t="s">
        <v>1</v>
      </c>
      <c r="D1267" s="34">
        <v>0.01</v>
      </c>
      <c r="E1267" s="34">
        <v>500.98</v>
      </c>
      <c r="F1267" s="34">
        <v>56</v>
      </c>
      <c r="G1267" s="34" t="s">
        <v>2</v>
      </c>
      <c r="H1267" s="34" t="s">
        <v>15</v>
      </c>
      <c r="I1267" s="34" t="s">
        <v>4</v>
      </c>
      <c r="J1267" s="34" t="s">
        <v>85</v>
      </c>
      <c r="K1267" s="34" t="s">
        <v>33</v>
      </c>
      <c r="L1267" s="34" t="s">
        <v>2272</v>
      </c>
      <c r="M1267" s="34">
        <v>0.6</v>
      </c>
      <c r="N1267" s="34" t="s">
        <v>8</v>
      </c>
      <c r="O1267" s="34" t="s">
        <v>87</v>
      </c>
      <c r="P1267" s="34" t="s">
        <v>88</v>
      </c>
      <c r="Q1267" s="34" t="s">
        <v>89</v>
      </c>
      <c r="R1267" s="34">
        <v>10165</v>
      </c>
      <c r="S1267" s="36">
        <v>42119</v>
      </c>
      <c r="T1267" s="36">
        <v>42120</v>
      </c>
      <c r="U1267" s="61">
        <v>4260.1120000000001</v>
      </c>
      <c r="V1267" s="34">
        <v>56</v>
      </c>
      <c r="W1267" s="34">
        <v>23939.200000000001</v>
      </c>
      <c r="X1267" s="34">
        <v>50656</v>
      </c>
      <c r="Y1267" s="34" t="s">
        <v>3218</v>
      </c>
      <c r="Z1267" s="34">
        <v>8066.5059310318129</v>
      </c>
    </row>
    <row r="1268" spans="1:26" customFormat="1" x14ac:dyDescent="0.2">
      <c r="A1268" s="34">
        <v>2571</v>
      </c>
      <c r="B1268" s="34" t="s">
        <v>2275</v>
      </c>
      <c r="C1268" s="34" t="s">
        <v>1</v>
      </c>
      <c r="D1268" s="34">
        <v>0.1</v>
      </c>
      <c r="E1268" s="34">
        <v>7.7</v>
      </c>
      <c r="F1268" s="34">
        <v>3.68</v>
      </c>
      <c r="G1268" s="34" t="s">
        <v>14</v>
      </c>
      <c r="H1268" s="34" t="s">
        <v>15</v>
      </c>
      <c r="I1268" s="34" t="s">
        <v>4</v>
      </c>
      <c r="J1268" s="34" t="s">
        <v>102</v>
      </c>
      <c r="K1268" s="34" t="s">
        <v>26</v>
      </c>
      <c r="L1268" s="34" t="s">
        <v>2274</v>
      </c>
      <c r="M1268" s="34">
        <v>0.52</v>
      </c>
      <c r="N1268" s="34" t="s">
        <v>8</v>
      </c>
      <c r="O1268" s="34" t="s">
        <v>87</v>
      </c>
      <c r="P1268" s="34" t="s">
        <v>88</v>
      </c>
      <c r="Q1268" s="34" t="s">
        <v>89</v>
      </c>
      <c r="R1268" s="34">
        <v>10165</v>
      </c>
      <c r="S1268" s="36">
        <v>42119</v>
      </c>
      <c r="T1268" s="36">
        <v>42120</v>
      </c>
      <c r="U1268" s="61">
        <v>-25.14</v>
      </c>
      <c r="V1268" s="34">
        <v>27</v>
      </c>
      <c r="W1268" s="34">
        <v>197.48</v>
      </c>
      <c r="X1268" s="34">
        <v>50656</v>
      </c>
      <c r="Y1268" s="34" t="s">
        <v>3218</v>
      </c>
      <c r="Z1268" s="34">
        <v>364.27166382650552</v>
      </c>
    </row>
    <row r="1269" spans="1:26" customFormat="1" x14ac:dyDescent="0.2">
      <c r="A1269" s="34">
        <v>3379</v>
      </c>
      <c r="B1269" s="34" t="s">
        <v>1845</v>
      </c>
      <c r="C1269" s="34" t="s">
        <v>1</v>
      </c>
      <c r="D1269" s="34">
        <v>0.05</v>
      </c>
      <c r="E1269" s="34">
        <v>3.14</v>
      </c>
      <c r="F1269" s="34">
        <v>1.92</v>
      </c>
      <c r="G1269" s="34" t="s">
        <v>63</v>
      </c>
      <c r="H1269" s="34" t="s">
        <v>47</v>
      </c>
      <c r="I1269" s="34" t="s">
        <v>24</v>
      </c>
      <c r="J1269" s="34" t="s">
        <v>544</v>
      </c>
      <c r="K1269" s="34" t="s">
        <v>26</v>
      </c>
      <c r="L1269" s="34" t="s">
        <v>1416</v>
      </c>
      <c r="M1269" s="34">
        <v>0.84</v>
      </c>
      <c r="N1269" s="34" t="s">
        <v>8</v>
      </c>
      <c r="O1269" s="34" t="s">
        <v>9</v>
      </c>
      <c r="P1269" s="34" t="s">
        <v>51</v>
      </c>
      <c r="Q1269" s="34" t="s">
        <v>1847</v>
      </c>
      <c r="R1269" s="34">
        <v>30144</v>
      </c>
      <c r="S1269" s="36">
        <v>42119</v>
      </c>
      <c r="T1269" s="36">
        <v>42120</v>
      </c>
      <c r="U1269" s="61">
        <v>1628.37</v>
      </c>
      <c r="V1269" s="34">
        <v>18</v>
      </c>
      <c r="W1269" s="34">
        <v>59.22</v>
      </c>
      <c r="X1269" s="34">
        <v>88839</v>
      </c>
      <c r="Y1269" s="34" t="s">
        <v>3215</v>
      </c>
      <c r="Z1269" s="34">
        <v>2270.7556617472619</v>
      </c>
    </row>
    <row r="1270" spans="1:26" customFormat="1" x14ac:dyDescent="0.2">
      <c r="A1270" s="34">
        <v>731</v>
      </c>
      <c r="B1270" s="34" t="s">
        <v>2276</v>
      </c>
      <c r="C1270" s="34" t="s">
        <v>13</v>
      </c>
      <c r="D1270" s="34">
        <v>0.09</v>
      </c>
      <c r="E1270" s="34">
        <v>101.41</v>
      </c>
      <c r="F1270" s="34">
        <v>35</v>
      </c>
      <c r="G1270" s="34" t="s">
        <v>14</v>
      </c>
      <c r="H1270" s="34" t="s">
        <v>15</v>
      </c>
      <c r="I1270" s="34" t="s">
        <v>24</v>
      </c>
      <c r="J1270" s="34" t="s">
        <v>54</v>
      </c>
      <c r="K1270" s="34" t="s">
        <v>40</v>
      </c>
      <c r="L1270" s="34" t="s">
        <v>742</v>
      </c>
      <c r="M1270" s="34">
        <v>0.82</v>
      </c>
      <c r="N1270" s="34" t="s">
        <v>8</v>
      </c>
      <c r="O1270" s="34" t="s">
        <v>87</v>
      </c>
      <c r="P1270" s="34" t="s">
        <v>379</v>
      </c>
      <c r="Q1270" s="34" t="s">
        <v>904</v>
      </c>
      <c r="R1270" s="34">
        <v>1803</v>
      </c>
      <c r="S1270" s="36">
        <v>42120</v>
      </c>
      <c r="T1270" s="36">
        <v>42121</v>
      </c>
      <c r="U1270" s="61">
        <v>-801.15480000000002</v>
      </c>
      <c r="V1270" s="34">
        <v>12</v>
      </c>
      <c r="W1270" s="34">
        <v>1178.32</v>
      </c>
      <c r="X1270" s="34">
        <v>90362</v>
      </c>
      <c r="Y1270" s="34" t="s">
        <v>3218</v>
      </c>
      <c r="Z1270" s="34">
        <v>692.35058529267712</v>
      </c>
    </row>
    <row r="1271" spans="1:26" customFormat="1" x14ac:dyDescent="0.2">
      <c r="A1271" s="34">
        <v>1893</v>
      </c>
      <c r="B1271" s="34" t="s">
        <v>2277</v>
      </c>
      <c r="C1271" s="34" t="s">
        <v>23</v>
      </c>
      <c r="D1271" s="34">
        <v>0.03</v>
      </c>
      <c r="E1271" s="34">
        <v>180.98</v>
      </c>
      <c r="F1271" s="34">
        <v>26.2</v>
      </c>
      <c r="G1271" s="34" t="s">
        <v>2</v>
      </c>
      <c r="H1271" s="34" t="s">
        <v>15</v>
      </c>
      <c r="I1271" s="34" t="s">
        <v>4</v>
      </c>
      <c r="J1271" s="34" t="s">
        <v>85</v>
      </c>
      <c r="K1271" s="34" t="s">
        <v>33</v>
      </c>
      <c r="L1271" s="34" t="s">
        <v>2250</v>
      </c>
      <c r="M1271" s="34">
        <v>0.59</v>
      </c>
      <c r="N1271" s="34" t="s">
        <v>8</v>
      </c>
      <c r="O1271" s="34" t="s">
        <v>28</v>
      </c>
      <c r="P1271" s="34" t="s">
        <v>56</v>
      </c>
      <c r="Q1271" s="34" t="s">
        <v>2278</v>
      </c>
      <c r="R1271" s="34">
        <v>63119</v>
      </c>
      <c r="S1271" s="36">
        <v>42120</v>
      </c>
      <c r="T1271" s="36">
        <v>42124</v>
      </c>
      <c r="U1271" s="61">
        <v>588.54</v>
      </c>
      <c r="V1271" s="34">
        <v>5</v>
      </c>
      <c r="W1271" s="34">
        <v>928.92</v>
      </c>
      <c r="X1271" s="34">
        <v>91262</v>
      </c>
      <c r="Y1271" s="34" t="s">
        <v>3216</v>
      </c>
      <c r="Z1271" s="34">
        <v>2248.6815712530465</v>
      </c>
    </row>
    <row r="1272" spans="1:26" customFormat="1" x14ac:dyDescent="0.2">
      <c r="A1272" s="34">
        <v>2491</v>
      </c>
      <c r="B1272" s="34" t="s">
        <v>433</v>
      </c>
      <c r="C1272" s="34" t="s">
        <v>23</v>
      </c>
      <c r="D1272" s="34">
        <v>0.06</v>
      </c>
      <c r="E1272" s="34">
        <v>4.28</v>
      </c>
      <c r="F1272" s="34">
        <v>0.94</v>
      </c>
      <c r="G1272" s="34" t="s">
        <v>14</v>
      </c>
      <c r="H1272" s="34" t="s">
        <v>15</v>
      </c>
      <c r="I1272" s="34" t="s">
        <v>24</v>
      </c>
      <c r="J1272" s="34" t="s">
        <v>25</v>
      </c>
      <c r="K1272" s="34" t="s">
        <v>26</v>
      </c>
      <c r="L1272" s="34" t="s">
        <v>457</v>
      </c>
      <c r="M1272" s="34">
        <v>0.56000000000000005</v>
      </c>
      <c r="N1272" s="34" t="s">
        <v>8</v>
      </c>
      <c r="O1272" s="34" t="s">
        <v>35</v>
      </c>
      <c r="P1272" s="34" t="s">
        <v>66</v>
      </c>
      <c r="Q1272" s="34" t="s">
        <v>76</v>
      </c>
      <c r="R1272" s="34">
        <v>90045</v>
      </c>
      <c r="S1272" s="36">
        <v>42120</v>
      </c>
      <c r="T1272" s="36">
        <v>42122</v>
      </c>
      <c r="U1272" s="61">
        <v>0.37</v>
      </c>
      <c r="V1272" s="34">
        <v>9</v>
      </c>
      <c r="W1272" s="34">
        <v>38.96</v>
      </c>
      <c r="X1272" s="34">
        <v>11712</v>
      </c>
      <c r="Y1272" s="34" t="s">
        <v>3217</v>
      </c>
      <c r="Z1272" s="34">
        <v>153.38530646112252</v>
      </c>
    </row>
    <row r="1273" spans="1:26" customFormat="1" x14ac:dyDescent="0.2">
      <c r="A1273" s="34">
        <v>2495</v>
      </c>
      <c r="B1273" s="34" t="s">
        <v>2279</v>
      </c>
      <c r="C1273" s="34" t="s">
        <v>23</v>
      </c>
      <c r="D1273" s="34">
        <v>0.06</v>
      </c>
      <c r="E1273" s="34">
        <v>4.28</v>
      </c>
      <c r="F1273" s="34">
        <v>0.94</v>
      </c>
      <c r="G1273" s="34" t="s">
        <v>14</v>
      </c>
      <c r="H1273" s="34" t="s">
        <v>15</v>
      </c>
      <c r="I1273" s="34" t="s">
        <v>24</v>
      </c>
      <c r="J1273" s="34" t="s">
        <v>25</v>
      </c>
      <c r="K1273" s="34" t="s">
        <v>26</v>
      </c>
      <c r="L1273" s="34" t="s">
        <v>457</v>
      </c>
      <c r="M1273" s="34">
        <v>0.56000000000000005</v>
      </c>
      <c r="N1273" s="34" t="s">
        <v>8</v>
      </c>
      <c r="O1273" s="34" t="s">
        <v>35</v>
      </c>
      <c r="P1273" s="34" t="s">
        <v>1036</v>
      </c>
      <c r="Q1273" s="34" t="s">
        <v>1637</v>
      </c>
      <c r="R1273" s="34">
        <v>82901</v>
      </c>
      <c r="S1273" s="36">
        <v>42120</v>
      </c>
      <c r="T1273" s="36">
        <v>42122</v>
      </c>
      <c r="U1273" s="61">
        <v>0.37</v>
      </c>
      <c r="V1273" s="34">
        <v>2</v>
      </c>
      <c r="W1273" s="34">
        <v>8.66</v>
      </c>
      <c r="X1273" s="34">
        <v>86885</v>
      </c>
      <c r="Y1273" s="34" t="s">
        <v>3217</v>
      </c>
      <c r="Z1273" s="34">
        <v>153.38530646112252</v>
      </c>
    </row>
    <row r="1274" spans="1:26" customFormat="1" x14ac:dyDescent="0.2">
      <c r="A1274" s="34">
        <v>2489</v>
      </c>
      <c r="B1274" s="34" t="s">
        <v>427</v>
      </c>
      <c r="C1274" s="34" t="s">
        <v>92</v>
      </c>
      <c r="D1274" s="34">
        <v>0.04</v>
      </c>
      <c r="E1274" s="34">
        <v>419.19</v>
      </c>
      <c r="F1274" s="34">
        <v>19.989999999999998</v>
      </c>
      <c r="G1274" s="34" t="s">
        <v>14</v>
      </c>
      <c r="H1274" s="34" t="s">
        <v>47</v>
      </c>
      <c r="I1274" s="34" t="s">
        <v>24</v>
      </c>
      <c r="J1274" s="34" t="s">
        <v>54</v>
      </c>
      <c r="K1274" s="34" t="s">
        <v>49</v>
      </c>
      <c r="L1274" s="34" t="s">
        <v>2168</v>
      </c>
      <c r="M1274" s="34">
        <v>0.57999999999999996</v>
      </c>
      <c r="N1274" s="34" t="s">
        <v>8</v>
      </c>
      <c r="O1274" s="34" t="s">
        <v>35</v>
      </c>
      <c r="P1274" s="34" t="s">
        <v>66</v>
      </c>
      <c r="Q1274" s="34" t="s">
        <v>429</v>
      </c>
      <c r="R1274" s="34">
        <v>94521</v>
      </c>
      <c r="S1274" s="36">
        <v>42120</v>
      </c>
      <c r="T1274" s="36">
        <v>42121</v>
      </c>
      <c r="U1274" s="61">
        <v>1388.3559</v>
      </c>
      <c r="V1274" s="34">
        <v>5</v>
      </c>
      <c r="W1274" s="34">
        <v>2012.11</v>
      </c>
      <c r="X1274" s="34">
        <v>86885</v>
      </c>
      <c r="Y1274" s="34" t="s">
        <v>3217</v>
      </c>
      <c r="Z1274" s="34">
        <v>3423.4440891390209</v>
      </c>
    </row>
    <row r="1275" spans="1:26" customFormat="1" x14ac:dyDescent="0.2">
      <c r="A1275" s="34">
        <v>2491</v>
      </c>
      <c r="B1275" s="34" t="s">
        <v>433</v>
      </c>
      <c r="C1275" s="34" t="s">
        <v>92</v>
      </c>
      <c r="D1275" s="34">
        <v>0.04</v>
      </c>
      <c r="E1275" s="34">
        <v>419.19</v>
      </c>
      <c r="F1275" s="34">
        <v>19.989999999999998</v>
      </c>
      <c r="G1275" s="34" t="s">
        <v>14</v>
      </c>
      <c r="H1275" s="34" t="s">
        <v>47</v>
      </c>
      <c r="I1275" s="34" t="s">
        <v>24</v>
      </c>
      <c r="J1275" s="34" t="s">
        <v>54</v>
      </c>
      <c r="K1275" s="34" t="s">
        <v>49</v>
      </c>
      <c r="L1275" s="34" t="s">
        <v>2168</v>
      </c>
      <c r="M1275" s="34">
        <v>0.57999999999999996</v>
      </c>
      <c r="N1275" s="34" t="s">
        <v>8</v>
      </c>
      <c r="O1275" s="34" t="s">
        <v>35</v>
      </c>
      <c r="P1275" s="34" t="s">
        <v>66</v>
      </c>
      <c r="Q1275" s="34" t="s">
        <v>76</v>
      </c>
      <c r="R1275" s="34">
        <v>90045</v>
      </c>
      <c r="S1275" s="36">
        <v>42120</v>
      </c>
      <c r="T1275" s="36">
        <v>42121</v>
      </c>
      <c r="U1275" s="61">
        <v>1947.67</v>
      </c>
      <c r="V1275" s="34">
        <v>20</v>
      </c>
      <c r="W1275" s="34">
        <v>8048.45</v>
      </c>
      <c r="X1275" s="34">
        <v>23042</v>
      </c>
      <c r="Y1275" s="34" t="s">
        <v>3217</v>
      </c>
      <c r="Z1275" s="34">
        <v>3996.1961144301627</v>
      </c>
    </row>
    <row r="1276" spans="1:26" customFormat="1" x14ac:dyDescent="0.2">
      <c r="A1276" s="34">
        <v>2380</v>
      </c>
      <c r="B1276" s="34" t="s">
        <v>2280</v>
      </c>
      <c r="C1276" s="34" t="s">
        <v>46</v>
      </c>
      <c r="D1276" s="34">
        <v>7.0000000000000007E-2</v>
      </c>
      <c r="E1276" s="34">
        <v>3.38</v>
      </c>
      <c r="F1276" s="34">
        <v>0.85</v>
      </c>
      <c r="G1276" s="34" t="s">
        <v>14</v>
      </c>
      <c r="H1276" s="34" t="s">
        <v>3</v>
      </c>
      <c r="I1276" s="34" t="s">
        <v>24</v>
      </c>
      <c r="J1276" s="34" t="s">
        <v>25</v>
      </c>
      <c r="K1276" s="34" t="s">
        <v>26</v>
      </c>
      <c r="L1276" s="34" t="s">
        <v>912</v>
      </c>
      <c r="M1276" s="34">
        <v>0.48</v>
      </c>
      <c r="N1276" s="34" t="s">
        <v>8</v>
      </c>
      <c r="O1276" s="34" t="s">
        <v>28</v>
      </c>
      <c r="P1276" s="34" t="s">
        <v>265</v>
      </c>
      <c r="Q1276" s="34" t="s">
        <v>2281</v>
      </c>
      <c r="R1276" s="34">
        <v>49505</v>
      </c>
      <c r="S1276" s="36">
        <v>42120</v>
      </c>
      <c r="T1276" s="36">
        <v>42122</v>
      </c>
      <c r="U1276" s="61">
        <v>19.04</v>
      </c>
      <c r="V1276" s="34">
        <v>9</v>
      </c>
      <c r="W1276" s="34">
        <v>29.08</v>
      </c>
      <c r="X1276" s="34">
        <v>86654</v>
      </c>
      <c r="Y1276" s="34" t="s">
        <v>3216</v>
      </c>
      <c r="Z1276" s="34">
        <v>235.25340140129308</v>
      </c>
    </row>
    <row r="1277" spans="1:26" customFormat="1" x14ac:dyDescent="0.2">
      <c r="A1277" s="34">
        <v>2382</v>
      </c>
      <c r="B1277" s="34" t="s">
        <v>2282</v>
      </c>
      <c r="C1277" s="34" t="s">
        <v>46</v>
      </c>
      <c r="D1277" s="34">
        <v>7.0000000000000007E-2</v>
      </c>
      <c r="E1277" s="34">
        <v>3.38</v>
      </c>
      <c r="F1277" s="34">
        <v>0.85</v>
      </c>
      <c r="G1277" s="34" t="s">
        <v>14</v>
      </c>
      <c r="H1277" s="34" t="s">
        <v>3</v>
      </c>
      <c r="I1277" s="34" t="s">
        <v>24</v>
      </c>
      <c r="J1277" s="34" t="s">
        <v>25</v>
      </c>
      <c r="K1277" s="34" t="s">
        <v>26</v>
      </c>
      <c r="L1277" s="34" t="s">
        <v>912</v>
      </c>
      <c r="M1277" s="34">
        <v>0.48</v>
      </c>
      <c r="N1277" s="34" t="s">
        <v>8</v>
      </c>
      <c r="O1277" s="34" t="s">
        <v>87</v>
      </c>
      <c r="P1277" s="34" t="s">
        <v>88</v>
      </c>
      <c r="Q1277" s="34" t="s">
        <v>89</v>
      </c>
      <c r="R1277" s="34">
        <v>10024</v>
      </c>
      <c r="S1277" s="36">
        <v>42120</v>
      </c>
      <c r="T1277" s="36">
        <v>42122</v>
      </c>
      <c r="U1277" s="61">
        <v>19.04</v>
      </c>
      <c r="V1277" s="34">
        <v>34</v>
      </c>
      <c r="W1277" s="34">
        <v>109.86</v>
      </c>
      <c r="X1277" s="34">
        <v>13606</v>
      </c>
      <c r="Y1277" s="34" t="s">
        <v>3218</v>
      </c>
      <c r="Z1277" s="34">
        <v>235.25340140129308</v>
      </c>
    </row>
    <row r="1278" spans="1:26" customFormat="1" x14ac:dyDescent="0.2">
      <c r="A1278" s="34">
        <v>2468</v>
      </c>
      <c r="B1278" s="34" t="s">
        <v>1587</v>
      </c>
      <c r="C1278" s="34" t="s">
        <v>1</v>
      </c>
      <c r="D1278" s="34">
        <v>0.09</v>
      </c>
      <c r="E1278" s="34">
        <v>58.1</v>
      </c>
      <c r="F1278" s="34">
        <v>1.49</v>
      </c>
      <c r="G1278" s="34" t="s">
        <v>63</v>
      </c>
      <c r="H1278" s="34" t="s">
        <v>47</v>
      </c>
      <c r="I1278" s="34" t="s">
        <v>24</v>
      </c>
      <c r="J1278" s="34" t="s">
        <v>48</v>
      </c>
      <c r="K1278" s="34" t="s">
        <v>49</v>
      </c>
      <c r="L1278" s="34" t="s">
        <v>598</v>
      </c>
      <c r="M1278" s="34">
        <v>0.38</v>
      </c>
      <c r="N1278" s="34" t="s">
        <v>8</v>
      </c>
      <c r="O1278" s="34" t="s">
        <v>9</v>
      </c>
      <c r="P1278" s="34" t="s">
        <v>73</v>
      </c>
      <c r="Q1278" s="34" t="s">
        <v>1589</v>
      </c>
      <c r="R1278" s="34">
        <v>28144</v>
      </c>
      <c r="S1278" s="36">
        <v>42121</v>
      </c>
      <c r="T1278" s="36">
        <v>42123</v>
      </c>
      <c r="U1278" s="61">
        <v>765.75</v>
      </c>
      <c r="V1278" s="34">
        <v>3</v>
      </c>
      <c r="W1278" s="34">
        <v>169.46</v>
      </c>
      <c r="X1278" s="34">
        <v>88135</v>
      </c>
      <c r="Y1278" s="34" t="s">
        <v>3215</v>
      </c>
      <c r="Z1278" s="34">
        <v>1138.9468718029859</v>
      </c>
    </row>
    <row r="1279" spans="1:26" customFormat="1" x14ac:dyDescent="0.2">
      <c r="A1279" s="34">
        <v>983</v>
      </c>
      <c r="B1279" s="34" t="s">
        <v>2283</v>
      </c>
      <c r="C1279" s="34" t="s">
        <v>23</v>
      </c>
      <c r="D1279" s="34">
        <v>0.09</v>
      </c>
      <c r="E1279" s="34">
        <v>300.97000000000003</v>
      </c>
      <c r="F1279" s="34">
        <v>7.18</v>
      </c>
      <c r="G1279" s="34" t="s">
        <v>14</v>
      </c>
      <c r="H1279" s="34" t="s">
        <v>70</v>
      </c>
      <c r="I1279" s="34" t="s">
        <v>16</v>
      </c>
      <c r="J1279" s="34" t="s">
        <v>17</v>
      </c>
      <c r="K1279" s="34" t="s">
        <v>49</v>
      </c>
      <c r="L1279" s="34" t="s">
        <v>2185</v>
      </c>
      <c r="M1279" s="34">
        <v>0.48</v>
      </c>
      <c r="N1279" s="34" t="s">
        <v>8</v>
      </c>
      <c r="O1279" s="34" t="s">
        <v>9</v>
      </c>
      <c r="P1279" s="34" t="s">
        <v>20</v>
      </c>
      <c r="Q1279" s="34" t="s">
        <v>2284</v>
      </c>
      <c r="R1279" s="34">
        <v>72143</v>
      </c>
      <c r="S1279" s="36">
        <v>42121</v>
      </c>
      <c r="T1279" s="36">
        <v>42121</v>
      </c>
      <c r="U1279" s="61">
        <v>17.771999999999998</v>
      </c>
      <c r="V1279" s="34">
        <v>10</v>
      </c>
      <c r="W1279" s="34">
        <v>2848.38</v>
      </c>
      <c r="X1279" s="34">
        <v>90201</v>
      </c>
      <c r="Y1279" s="34" t="s">
        <v>3215</v>
      </c>
      <c r="Z1279" s="34">
        <v>1215.8726480639402</v>
      </c>
    </row>
    <row r="1280" spans="1:26" customFormat="1" x14ac:dyDescent="0.2">
      <c r="A1280" s="34">
        <v>202</v>
      </c>
      <c r="B1280" s="34" t="s">
        <v>524</v>
      </c>
      <c r="C1280" s="34" t="s">
        <v>46</v>
      </c>
      <c r="D1280" s="34">
        <v>0.09</v>
      </c>
      <c r="E1280" s="34">
        <v>12.28</v>
      </c>
      <c r="F1280" s="34">
        <v>4.8600000000000003</v>
      </c>
      <c r="G1280" s="34" t="s">
        <v>14</v>
      </c>
      <c r="H1280" s="34" t="s">
        <v>70</v>
      </c>
      <c r="I1280" s="34" t="s">
        <v>24</v>
      </c>
      <c r="J1280" s="34" t="s">
        <v>64</v>
      </c>
      <c r="K1280" s="34" t="s">
        <v>49</v>
      </c>
      <c r="L1280" s="34" t="s">
        <v>1836</v>
      </c>
      <c r="M1280" s="34">
        <v>0.38</v>
      </c>
      <c r="N1280" s="34" t="s">
        <v>8</v>
      </c>
      <c r="O1280" s="34" t="s">
        <v>28</v>
      </c>
      <c r="P1280" s="34" t="s">
        <v>183</v>
      </c>
      <c r="Q1280" s="34" t="s">
        <v>526</v>
      </c>
      <c r="R1280" s="34">
        <v>74006</v>
      </c>
      <c r="S1280" s="36">
        <v>42121</v>
      </c>
      <c r="T1280" s="36">
        <v>42122</v>
      </c>
      <c r="U1280" s="61">
        <v>1.73</v>
      </c>
      <c r="V1280" s="34">
        <v>3</v>
      </c>
      <c r="W1280" s="34">
        <v>34.65</v>
      </c>
      <c r="X1280" s="34">
        <v>88971</v>
      </c>
      <c r="Y1280" s="34" t="s">
        <v>3216</v>
      </c>
      <c r="Z1280" s="34">
        <v>268.94798429321003</v>
      </c>
    </row>
    <row r="1281" spans="1:26" customFormat="1" x14ac:dyDescent="0.2">
      <c r="A1281" s="34">
        <v>762</v>
      </c>
      <c r="B1281" s="34" t="s">
        <v>2285</v>
      </c>
      <c r="C1281" s="34" t="s">
        <v>46</v>
      </c>
      <c r="D1281" s="34">
        <v>0</v>
      </c>
      <c r="E1281" s="34">
        <v>125.99</v>
      </c>
      <c r="F1281" s="34">
        <v>8.99</v>
      </c>
      <c r="G1281" s="34" t="s">
        <v>14</v>
      </c>
      <c r="H1281" s="34" t="s">
        <v>3</v>
      </c>
      <c r="I1281" s="34" t="s">
        <v>16</v>
      </c>
      <c r="J1281" s="34" t="s">
        <v>111</v>
      </c>
      <c r="K1281" s="34" t="s">
        <v>49</v>
      </c>
      <c r="L1281" s="34" t="s">
        <v>751</v>
      </c>
      <c r="M1281" s="34">
        <v>0.56999999999999995</v>
      </c>
      <c r="N1281" s="34" t="s">
        <v>8</v>
      </c>
      <c r="O1281" s="34" t="s">
        <v>35</v>
      </c>
      <c r="P1281" s="34" t="s">
        <v>42</v>
      </c>
      <c r="Q1281" s="34" t="s">
        <v>2286</v>
      </c>
      <c r="R1281" s="34">
        <v>98661</v>
      </c>
      <c r="S1281" s="36">
        <v>42121</v>
      </c>
      <c r="T1281" s="36">
        <v>42123</v>
      </c>
      <c r="U1281" s="61">
        <v>613.89576</v>
      </c>
      <c r="V1281" s="34">
        <v>12</v>
      </c>
      <c r="W1281" s="34">
        <v>1362.2</v>
      </c>
      <c r="X1281" s="34">
        <v>87525</v>
      </c>
      <c r="Y1281" s="34" t="s">
        <v>3217</v>
      </c>
      <c r="Z1281" s="34">
        <v>1574.609201204152</v>
      </c>
    </row>
    <row r="1282" spans="1:26" customFormat="1" x14ac:dyDescent="0.2">
      <c r="A1282" s="34">
        <v>3320</v>
      </c>
      <c r="B1282" s="34" t="s">
        <v>2287</v>
      </c>
      <c r="C1282" s="34" t="s">
        <v>46</v>
      </c>
      <c r="D1282" s="34">
        <v>0.08</v>
      </c>
      <c r="E1282" s="34">
        <v>3.28</v>
      </c>
      <c r="F1282" s="34">
        <v>3.97</v>
      </c>
      <c r="G1282" s="34" t="s">
        <v>14</v>
      </c>
      <c r="H1282" s="34" t="s">
        <v>3</v>
      </c>
      <c r="I1282" s="34" t="s">
        <v>24</v>
      </c>
      <c r="J1282" s="34" t="s">
        <v>25</v>
      </c>
      <c r="K1282" s="34" t="s">
        <v>26</v>
      </c>
      <c r="L1282" s="34" t="s">
        <v>221</v>
      </c>
      <c r="M1282" s="34">
        <v>0.56000000000000005</v>
      </c>
      <c r="N1282" s="34" t="s">
        <v>8</v>
      </c>
      <c r="O1282" s="34" t="s">
        <v>9</v>
      </c>
      <c r="P1282" s="34" t="s">
        <v>376</v>
      </c>
      <c r="Q1282" s="34" t="s">
        <v>2092</v>
      </c>
      <c r="R1282" s="34">
        <v>38301</v>
      </c>
      <c r="S1282" s="36">
        <v>42121</v>
      </c>
      <c r="T1282" s="36">
        <v>42122</v>
      </c>
      <c r="U1282" s="61">
        <v>0.42659999999999998</v>
      </c>
      <c r="V1282" s="34">
        <v>18</v>
      </c>
      <c r="W1282" s="34">
        <v>57.24</v>
      </c>
      <c r="X1282" s="34">
        <v>90103</v>
      </c>
      <c r="Y1282" s="34" t="s">
        <v>3215</v>
      </c>
      <c r="Z1282" s="34">
        <v>362.0005601695006</v>
      </c>
    </row>
    <row r="1283" spans="1:26" customFormat="1" x14ac:dyDescent="0.2">
      <c r="A1283" s="34">
        <v>3320</v>
      </c>
      <c r="B1283" s="34" t="s">
        <v>2287</v>
      </c>
      <c r="C1283" s="34" t="s">
        <v>46</v>
      </c>
      <c r="D1283" s="34">
        <v>0.09</v>
      </c>
      <c r="E1283" s="34">
        <v>40.97</v>
      </c>
      <c r="F1283" s="34">
        <v>8.99</v>
      </c>
      <c r="G1283" s="34" t="s">
        <v>63</v>
      </c>
      <c r="H1283" s="34" t="s">
        <v>3</v>
      </c>
      <c r="I1283" s="34" t="s">
        <v>24</v>
      </c>
      <c r="J1283" s="34" t="s">
        <v>25</v>
      </c>
      <c r="K1283" s="34" t="s">
        <v>18</v>
      </c>
      <c r="L1283" s="34" t="s">
        <v>1711</v>
      </c>
      <c r="M1283" s="34">
        <v>0.59</v>
      </c>
      <c r="N1283" s="34" t="s">
        <v>8</v>
      </c>
      <c r="O1283" s="34" t="s">
        <v>9</v>
      </c>
      <c r="P1283" s="34" t="s">
        <v>376</v>
      </c>
      <c r="Q1283" s="34" t="s">
        <v>2092</v>
      </c>
      <c r="R1283" s="34">
        <v>38301</v>
      </c>
      <c r="S1283" s="36">
        <v>42121</v>
      </c>
      <c r="T1283" s="36">
        <v>42123</v>
      </c>
      <c r="U1283" s="61">
        <v>66.215999999999994</v>
      </c>
      <c r="V1283" s="34">
        <v>22</v>
      </c>
      <c r="W1283" s="34">
        <v>824.7</v>
      </c>
      <c r="X1283" s="34">
        <v>90103</v>
      </c>
      <c r="Y1283" s="34" t="s">
        <v>3215</v>
      </c>
      <c r="Z1283" s="34">
        <v>622.32073970896249</v>
      </c>
    </row>
    <row r="1284" spans="1:26" customFormat="1" x14ac:dyDescent="0.2">
      <c r="A1284" s="34">
        <v>1439</v>
      </c>
      <c r="B1284" s="34" t="s">
        <v>2288</v>
      </c>
      <c r="C1284" s="34" t="s">
        <v>1</v>
      </c>
      <c r="D1284" s="34">
        <v>0.05</v>
      </c>
      <c r="E1284" s="34">
        <v>6.48</v>
      </c>
      <c r="F1284" s="34">
        <v>6.22</v>
      </c>
      <c r="G1284" s="34" t="s">
        <v>14</v>
      </c>
      <c r="H1284" s="34" t="s">
        <v>70</v>
      </c>
      <c r="I1284" s="34" t="s">
        <v>24</v>
      </c>
      <c r="J1284" s="34" t="s">
        <v>64</v>
      </c>
      <c r="K1284" s="34" t="s">
        <v>49</v>
      </c>
      <c r="L1284" s="34" t="s">
        <v>1054</v>
      </c>
      <c r="M1284" s="34">
        <v>0.37</v>
      </c>
      <c r="N1284" s="34" t="s">
        <v>8</v>
      </c>
      <c r="O1284" s="34" t="s">
        <v>87</v>
      </c>
      <c r="P1284" s="34" t="s">
        <v>293</v>
      </c>
      <c r="Q1284" s="34" t="s">
        <v>2289</v>
      </c>
      <c r="R1284" s="34">
        <v>44117</v>
      </c>
      <c r="S1284" s="36">
        <v>42122</v>
      </c>
      <c r="T1284" s="36">
        <v>42123</v>
      </c>
      <c r="U1284" s="61">
        <v>-29.07</v>
      </c>
      <c r="V1284" s="34">
        <v>3</v>
      </c>
      <c r="W1284" s="34">
        <v>21.46</v>
      </c>
      <c r="X1284" s="34">
        <v>90121</v>
      </c>
      <c r="Y1284" s="34" t="s">
        <v>3218</v>
      </c>
      <c r="Z1284" s="34">
        <v>363.92881137150647</v>
      </c>
    </row>
    <row r="1285" spans="1:26" customFormat="1" x14ac:dyDescent="0.2">
      <c r="A1285" s="34">
        <v>3011</v>
      </c>
      <c r="B1285" s="34" t="s">
        <v>2290</v>
      </c>
      <c r="C1285" s="34" t="s">
        <v>1</v>
      </c>
      <c r="D1285" s="34">
        <v>0.03</v>
      </c>
      <c r="E1285" s="34">
        <v>300.64999999999998</v>
      </c>
      <c r="F1285" s="34">
        <v>24.49</v>
      </c>
      <c r="G1285" s="34" t="s">
        <v>14</v>
      </c>
      <c r="H1285" s="34" t="s">
        <v>70</v>
      </c>
      <c r="I1285" s="34" t="s">
        <v>24</v>
      </c>
      <c r="J1285" s="34" t="s">
        <v>71</v>
      </c>
      <c r="K1285" s="34" t="s">
        <v>40</v>
      </c>
      <c r="L1285" s="34" t="s">
        <v>2291</v>
      </c>
      <c r="M1285" s="34">
        <v>0.52</v>
      </c>
      <c r="N1285" s="34" t="s">
        <v>8</v>
      </c>
      <c r="O1285" s="34" t="s">
        <v>87</v>
      </c>
      <c r="P1285" s="34" t="s">
        <v>379</v>
      </c>
      <c r="Q1285" s="34" t="s">
        <v>764</v>
      </c>
      <c r="R1285" s="34">
        <v>2113</v>
      </c>
      <c r="S1285" s="36">
        <v>42122</v>
      </c>
      <c r="T1285" s="36">
        <v>42124</v>
      </c>
      <c r="U1285" s="61">
        <v>1282.4960000000001</v>
      </c>
      <c r="V1285" s="34">
        <v>32</v>
      </c>
      <c r="W1285" s="34">
        <v>9705.4599999999991</v>
      </c>
      <c r="X1285" s="34">
        <v>7623</v>
      </c>
      <c r="Y1285" s="34" t="s">
        <v>3218</v>
      </c>
      <c r="Z1285" s="34">
        <v>3271.5575903109748</v>
      </c>
    </row>
    <row r="1286" spans="1:26" customFormat="1" x14ac:dyDescent="0.2">
      <c r="A1286" s="34">
        <v>3011</v>
      </c>
      <c r="B1286" s="34" t="s">
        <v>2290</v>
      </c>
      <c r="C1286" s="34" t="s">
        <v>1</v>
      </c>
      <c r="D1286" s="34">
        <v>0.06</v>
      </c>
      <c r="E1286" s="34">
        <v>49.99</v>
      </c>
      <c r="F1286" s="34">
        <v>19.989999999999998</v>
      </c>
      <c r="G1286" s="34" t="s">
        <v>14</v>
      </c>
      <c r="H1286" s="34" t="s">
        <v>70</v>
      </c>
      <c r="I1286" s="34" t="s">
        <v>16</v>
      </c>
      <c r="J1286" s="34" t="s">
        <v>17</v>
      </c>
      <c r="K1286" s="34" t="s">
        <v>49</v>
      </c>
      <c r="L1286" s="34" t="s">
        <v>865</v>
      </c>
      <c r="M1286" s="34">
        <v>0.45</v>
      </c>
      <c r="N1286" s="34" t="s">
        <v>8</v>
      </c>
      <c r="O1286" s="34" t="s">
        <v>87</v>
      </c>
      <c r="P1286" s="34" t="s">
        <v>379</v>
      </c>
      <c r="Q1286" s="34" t="s">
        <v>764</v>
      </c>
      <c r="R1286" s="34">
        <v>2113</v>
      </c>
      <c r="S1286" s="36">
        <v>42122</v>
      </c>
      <c r="T1286" s="36">
        <v>42124</v>
      </c>
      <c r="U1286" s="61">
        <v>17.2</v>
      </c>
      <c r="V1286" s="34">
        <v>67</v>
      </c>
      <c r="W1286" s="34">
        <v>3247.54</v>
      </c>
      <c r="X1286" s="34">
        <v>7623</v>
      </c>
      <c r="Y1286" s="34" t="s">
        <v>3218</v>
      </c>
      <c r="Z1286" s="34">
        <v>988.11505367167388</v>
      </c>
    </row>
    <row r="1287" spans="1:26" customFormat="1" x14ac:dyDescent="0.2">
      <c r="A1287" s="34">
        <v>3011</v>
      </c>
      <c r="B1287" s="34" t="s">
        <v>2290</v>
      </c>
      <c r="C1287" s="34" t="s">
        <v>1</v>
      </c>
      <c r="D1287" s="34">
        <v>0.1</v>
      </c>
      <c r="E1287" s="34">
        <v>104.85</v>
      </c>
      <c r="F1287" s="34">
        <v>4.6500000000000004</v>
      </c>
      <c r="G1287" s="34" t="s">
        <v>14</v>
      </c>
      <c r="H1287" s="34" t="s">
        <v>70</v>
      </c>
      <c r="I1287" s="34" t="s">
        <v>24</v>
      </c>
      <c r="J1287" s="34" t="s">
        <v>64</v>
      </c>
      <c r="K1287" s="34" t="s">
        <v>49</v>
      </c>
      <c r="L1287" s="34" t="s">
        <v>2292</v>
      </c>
      <c r="M1287" s="34">
        <v>0.37</v>
      </c>
      <c r="N1287" s="34" t="s">
        <v>8</v>
      </c>
      <c r="O1287" s="34" t="s">
        <v>87</v>
      </c>
      <c r="P1287" s="34" t="s">
        <v>379</v>
      </c>
      <c r="Q1287" s="34" t="s">
        <v>764</v>
      </c>
      <c r="R1287" s="34">
        <v>2113</v>
      </c>
      <c r="S1287" s="36">
        <v>42122</v>
      </c>
      <c r="T1287" s="36">
        <v>42123</v>
      </c>
      <c r="U1287" s="61">
        <v>1184.1199999999999</v>
      </c>
      <c r="V1287" s="34">
        <v>58</v>
      </c>
      <c r="W1287" s="34">
        <v>5582.63</v>
      </c>
      <c r="X1287" s="34">
        <v>7623</v>
      </c>
      <c r="Y1287" s="34" t="s">
        <v>3218</v>
      </c>
      <c r="Z1287" s="34">
        <v>1838.0413440121915</v>
      </c>
    </row>
    <row r="1288" spans="1:26" customFormat="1" x14ac:dyDescent="0.2">
      <c r="A1288" s="34">
        <v>3012</v>
      </c>
      <c r="B1288" s="34" t="s">
        <v>2293</v>
      </c>
      <c r="C1288" s="34" t="s">
        <v>1</v>
      </c>
      <c r="D1288" s="34">
        <v>0.03</v>
      </c>
      <c r="E1288" s="34">
        <v>300.64999999999998</v>
      </c>
      <c r="F1288" s="34">
        <v>24.49</v>
      </c>
      <c r="G1288" s="34" t="s">
        <v>14</v>
      </c>
      <c r="H1288" s="34" t="s">
        <v>70</v>
      </c>
      <c r="I1288" s="34" t="s">
        <v>24</v>
      </c>
      <c r="J1288" s="34" t="s">
        <v>71</v>
      </c>
      <c r="K1288" s="34" t="s">
        <v>40</v>
      </c>
      <c r="L1288" s="34" t="s">
        <v>2291</v>
      </c>
      <c r="M1288" s="34">
        <v>0.52</v>
      </c>
      <c r="N1288" s="34" t="s">
        <v>8</v>
      </c>
      <c r="O1288" s="34" t="s">
        <v>87</v>
      </c>
      <c r="P1288" s="34" t="s">
        <v>88</v>
      </c>
      <c r="Q1288" s="34" t="s">
        <v>2294</v>
      </c>
      <c r="R1288" s="34">
        <v>14609</v>
      </c>
      <c r="S1288" s="36">
        <v>42122</v>
      </c>
      <c r="T1288" s="36">
        <v>42124</v>
      </c>
      <c r="U1288" s="61">
        <v>1474.8704</v>
      </c>
      <c r="V1288" s="34">
        <v>8</v>
      </c>
      <c r="W1288" s="34">
        <v>2426.36</v>
      </c>
      <c r="X1288" s="34">
        <v>86346</v>
      </c>
      <c r="Y1288" s="34" t="s">
        <v>3218</v>
      </c>
      <c r="Z1288" s="34">
        <v>3468.5539242388486</v>
      </c>
    </row>
    <row r="1289" spans="1:26" customFormat="1" x14ac:dyDescent="0.2">
      <c r="A1289" s="34">
        <v>3012</v>
      </c>
      <c r="B1289" s="34" t="s">
        <v>2293</v>
      </c>
      <c r="C1289" s="34" t="s">
        <v>1</v>
      </c>
      <c r="D1289" s="34">
        <v>0.06</v>
      </c>
      <c r="E1289" s="34">
        <v>49.99</v>
      </c>
      <c r="F1289" s="34">
        <v>19.989999999999998</v>
      </c>
      <c r="G1289" s="34" t="s">
        <v>14</v>
      </c>
      <c r="H1289" s="34" t="s">
        <v>70</v>
      </c>
      <c r="I1289" s="34" t="s">
        <v>16</v>
      </c>
      <c r="J1289" s="34" t="s">
        <v>17</v>
      </c>
      <c r="K1289" s="34" t="s">
        <v>49</v>
      </c>
      <c r="L1289" s="34" t="s">
        <v>865</v>
      </c>
      <c r="M1289" s="34">
        <v>0.45</v>
      </c>
      <c r="N1289" s="34" t="s">
        <v>8</v>
      </c>
      <c r="O1289" s="34" t="s">
        <v>87</v>
      </c>
      <c r="P1289" s="34" t="s">
        <v>88</v>
      </c>
      <c r="Q1289" s="34" t="s">
        <v>2294</v>
      </c>
      <c r="R1289" s="34">
        <v>14609</v>
      </c>
      <c r="S1289" s="36">
        <v>42122</v>
      </c>
      <c r="T1289" s="36">
        <v>42124</v>
      </c>
      <c r="U1289" s="61">
        <v>19.78</v>
      </c>
      <c r="V1289" s="34">
        <v>17</v>
      </c>
      <c r="W1289" s="34">
        <v>824</v>
      </c>
      <c r="X1289" s="34">
        <v>86346</v>
      </c>
      <c r="Y1289" s="34" t="s">
        <v>3218</v>
      </c>
      <c r="Z1289" s="34">
        <v>990.75704003542035</v>
      </c>
    </row>
    <row r="1290" spans="1:26" customFormat="1" x14ac:dyDescent="0.2">
      <c r="A1290" s="34">
        <v>3012</v>
      </c>
      <c r="B1290" s="34" t="s">
        <v>2293</v>
      </c>
      <c r="C1290" s="34" t="s">
        <v>1</v>
      </c>
      <c r="D1290" s="34">
        <v>0.1</v>
      </c>
      <c r="E1290" s="34">
        <v>104.85</v>
      </c>
      <c r="F1290" s="34">
        <v>4.6500000000000004</v>
      </c>
      <c r="G1290" s="34" t="s">
        <v>14</v>
      </c>
      <c r="H1290" s="34" t="s">
        <v>70</v>
      </c>
      <c r="I1290" s="34" t="s">
        <v>24</v>
      </c>
      <c r="J1290" s="34" t="s">
        <v>64</v>
      </c>
      <c r="K1290" s="34" t="s">
        <v>49</v>
      </c>
      <c r="L1290" s="34" t="s">
        <v>2292</v>
      </c>
      <c r="M1290" s="34">
        <v>0.37</v>
      </c>
      <c r="N1290" s="34" t="s">
        <v>8</v>
      </c>
      <c r="O1290" s="34" t="s">
        <v>87</v>
      </c>
      <c r="P1290" s="34" t="s">
        <v>88</v>
      </c>
      <c r="Q1290" s="34" t="s">
        <v>2294</v>
      </c>
      <c r="R1290" s="34">
        <v>14609</v>
      </c>
      <c r="S1290" s="36">
        <v>42122</v>
      </c>
      <c r="T1290" s="36">
        <v>42123</v>
      </c>
      <c r="U1290" s="61">
        <v>929.79570000000001</v>
      </c>
      <c r="V1290" s="34">
        <v>14</v>
      </c>
      <c r="W1290" s="34">
        <v>1347.53</v>
      </c>
      <c r="X1290" s="34">
        <v>86346</v>
      </c>
      <c r="Y1290" s="34" t="s">
        <v>3218</v>
      </c>
      <c r="Z1290" s="34">
        <v>1577.6067189853025</v>
      </c>
    </row>
    <row r="1291" spans="1:26" customFormat="1" x14ac:dyDescent="0.2">
      <c r="A1291" s="34">
        <v>2254</v>
      </c>
      <c r="B1291" s="34" t="s">
        <v>801</v>
      </c>
      <c r="C1291" s="34" t="s">
        <v>13</v>
      </c>
      <c r="D1291" s="34">
        <v>0.1</v>
      </c>
      <c r="E1291" s="34">
        <v>48.91</v>
      </c>
      <c r="F1291" s="34">
        <v>5.97</v>
      </c>
      <c r="G1291" s="34" t="s">
        <v>14</v>
      </c>
      <c r="H1291" s="34" t="s">
        <v>70</v>
      </c>
      <c r="I1291" s="34" t="s">
        <v>24</v>
      </c>
      <c r="J1291" s="34" t="s">
        <v>64</v>
      </c>
      <c r="K1291" s="34" t="s">
        <v>49</v>
      </c>
      <c r="L1291" s="34" t="s">
        <v>2295</v>
      </c>
      <c r="M1291" s="34">
        <v>0.38</v>
      </c>
      <c r="N1291" s="34" t="s">
        <v>8</v>
      </c>
      <c r="O1291" s="34" t="s">
        <v>9</v>
      </c>
      <c r="P1291" s="34" t="s">
        <v>364</v>
      </c>
      <c r="Q1291" s="34" t="s">
        <v>803</v>
      </c>
      <c r="R1291" s="34">
        <v>42003</v>
      </c>
      <c r="S1291" s="36">
        <v>42122</v>
      </c>
      <c r="T1291" s="36">
        <v>42124</v>
      </c>
      <c r="U1291" s="61">
        <v>156.74340000000001</v>
      </c>
      <c r="V1291" s="34">
        <v>14</v>
      </c>
      <c r="W1291" s="34">
        <v>618.96</v>
      </c>
      <c r="X1291" s="34">
        <v>89279</v>
      </c>
      <c r="Y1291" s="34" t="s">
        <v>3215</v>
      </c>
      <c r="Z1291" s="34">
        <v>363.00752616886814</v>
      </c>
    </row>
    <row r="1292" spans="1:26" customFormat="1" x14ac:dyDescent="0.2">
      <c r="A1292" s="34">
        <v>2254</v>
      </c>
      <c r="B1292" s="34" t="s">
        <v>801</v>
      </c>
      <c r="C1292" s="34" t="s">
        <v>13</v>
      </c>
      <c r="D1292" s="34">
        <v>0.08</v>
      </c>
      <c r="E1292" s="34">
        <v>5.98</v>
      </c>
      <c r="F1292" s="34">
        <v>5.46</v>
      </c>
      <c r="G1292" s="34" t="s">
        <v>14</v>
      </c>
      <c r="H1292" s="34" t="s">
        <v>70</v>
      </c>
      <c r="I1292" s="34" t="s">
        <v>24</v>
      </c>
      <c r="J1292" s="34" t="s">
        <v>64</v>
      </c>
      <c r="K1292" s="34" t="s">
        <v>49</v>
      </c>
      <c r="L1292" s="34" t="s">
        <v>1132</v>
      </c>
      <c r="M1292" s="34">
        <v>0.36</v>
      </c>
      <c r="N1292" s="34" t="s">
        <v>8</v>
      </c>
      <c r="O1292" s="34" t="s">
        <v>9</v>
      </c>
      <c r="P1292" s="34" t="s">
        <v>364</v>
      </c>
      <c r="Q1292" s="34" t="s">
        <v>803</v>
      </c>
      <c r="R1292" s="34">
        <v>42003</v>
      </c>
      <c r="S1292" s="36">
        <v>42122</v>
      </c>
      <c r="T1292" s="36">
        <v>42122</v>
      </c>
      <c r="U1292" s="61">
        <v>110.11799999999999</v>
      </c>
      <c r="V1292" s="34">
        <v>13</v>
      </c>
      <c r="W1292" s="34">
        <v>77.540000000000006</v>
      </c>
      <c r="X1292" s="34">
        <v>89279</v>
      </c>
      <c r="Y1292" s="34" t="s">
        <v>3215</v>
      </c>
      <c r="Z1292" s="34">
        <v>163.25172367034699</v>
      </c>
    </row>
    <row r="1293" spans="1:26" customFormat="1" x14ac:dyDescent="0.2">
      <c r="A1293" s="34">
        <v>2912</v>
      </c>
      <c r="B1293" s="34" t="s">
        <v>2296</v>
      </c>
      <c r="C1293" s="34" t="s">
        <v>13</v>
      </c>
      <c r="D1293" s="34">
        <v>0.04</v>
      </c>
      <c r="E1293" s="34">
        <v>4.13</v>
      </c>
      <c r="F1293" s="34">
        <v>0.99</v>
      </c>
      <c r="G1293" s="34" t="s">
        <v>63</v>
      </c>
      <c r="H1293" s="34" t="s">
        <v>47</v>
      </c>
      <c r="I1293" s="34" t="s">
        <v>24</v>
      </c>
      <c r="J1293" s="34" t="s">
        <v>128</v>
      </c>
      <c r="K1293" s="34" t="s">
        <v>49</v>
      </c>
      <c r="L1293" s="34" t="s">
        <v>302</v>
      </c>
      <c r="M1293" s="34">
        <v>0.39</v>
      </c>
      <c r="N1293" s="34" t="s">
        <v>8</v>
      </c>
      <c r="O1293" s="34" t="s">
        <v>28</v>
      </c>
      <c r="P1293" s="34" t="s">
        <v>541</v>
      </c>
      <c r="Q1293" s="34" t="s">
        <v>2297</v>
      </c>
      <c r="R1293" s="34">
        <v>58201</v>
      </c>
      <c r="S1293" s="36">
        <v>42122</v>
      </c>
      <c r="T1293" s="36">
        <v>42124</v>
      </c>
      <c r="U1293" s="61">
        <v>22.307700000000001</v>
      </c>
      <c r="V1293" s="34">
        <v>7</v>
      </c>
      <c r="W1293" s="34">
        <v>32.33</v>
      </c>
      <c r="X1293" s="34">
        <v>87396</v>
      </c>
      <c r="Y1293" s="34" t="s">
        <v>3216</v>
      </c>
      <c r="Z1293" s="34">
        <v>-56.420226104771203</v>
      </c>
    </row>
    <row r="1294" spans="1:26" customFormat="1" x14ac:dyDescent="0.2">
      <c r="A1294" s="34">
        <v>2912</v>
      </c>
      <c r="B1294" s="34" t="s">
        <v>2296</v>
      </c>
      <c r="C1294" s="34" t="s">
        <v>13</v>
      </c>
      <c r="D1294" s="34">
        <v>0.06</v>
      </c>
      <c r="E1294" s="34">
        <v>55.48</v>
      </c>
      <c r="F1294" s="34">
        <v>14.3</v>
      </c>
      <c r="G1294" s="34" t="s">
        <v>14</v>
      </c>
      <c r="H1294" s="34" t="s">
        <v>47</v>
      </c>
      <c r="I1294" s="34" t="s">
        <v>24</v>
      </c>
      <c r="J1294" s="34" t="s">
        <v>64</v>
      </c>
      <c r="K1294" s="34" t="s">
        <v>49</v>
      </c>
      <c r="L1294" s="34" t="s">
        <v>823</v>
      </c>
      <c r="M1294" s="34">
        <v>0.37</v>
      </c>
      <c r="N1294" s="34" t="s">
        <v>8</v>
      </c>
      <c r="O1294" s="34" t="s">
        <v>28</v>
      </c>
      <c r="P1294" s="34" t="s">
        <v>541</v>
      </c>
      <c r="Q1294" s="34" t="s">
        <v>2297</v>
      </c>
      <c r="R1294" s="34">
        <v>58201</v>
      </c>
      <c r="S1294" s="36">
        <v>42122</v>
      </c>
      <c r="T1294" s="36">
        <v>42124</v>
      </c>
      <c r="U1294" s="61">
        <v>443.02140000000003</v>
      </c>
      <c r="V1294" s="34">
        <v>12</v>
      </c>
      <c r="W1294" s="34">
        <v>642.05999999999995</v>
      </c>
      <c r="X1294" s="34">
        <v>87396</v>
      </c>
      <c r="Y1294" s="34" t="s">
        <v>3216</v>
      </c>
      <c r="Z1294" s="34">
        <v>955.54510483861338</v>
      </c>
    </row>
    <row r="1295" spans="1:26" customFormat="1" x14ac:dyDescent="0.2">
      <c r="A1295" s="34">
        <v>3359</v>
      </c>
      <c r="B1295" s="34" t="s">
        <v>2298</v>
      </c>
      <c r="C1295" s="34" t="s">
        <v>13</v>
      </c>
      <c r="D1295" s="34">
        <v>0.09</v>
      </c>
      <c r="E1295" s="34">
        <v>28.53</v>
      </c>
      <c r="F1295" s="34">
        <v>1.49</v>
      </c>
      <c r="G1295" s="34" t="s">
        <v>14</v>
      </c>
      <c r="H1295" s="34" t="s">
        <v>47</v>
      </c>
      <c r="I1295" s="34" t="s">
        <v>24</v>
      </c>
      <c r="J1295" s="34" t="s">
        <v>48</v>
      </c>
      <c r="K1295" s="34" t="s">
        <v>49</v>
      </c>
      <c r="L1295" s="34" t="s">
        <v>1808</v>
      </c>
      <c r="M1295" s="34">
        <v>0.38</v>
      </c>
      <c r="N1295" s="34" t="s">
        <v>8</v>
      </c>
      <c r="O1295" s="34" t="s">
        <v>28</v>
      </c>
      <c r="P1295" s="34" t="s">
        <v>333</v>
      </c>
      <c r="Q1295" s="34" t="s">
        <v>2299</v>
      </c>
      <c r="R1295" s="34">
        <v>53213</v>
      </c>
      <c r="S1295" s="36">
        <v>42122</v>
      </c>
      <c r="T1295" s="36">
        <v>42124</v>
      </c>
      <c r="U1295" s="61">
        <v>107.45462000000001</v>
      </c>
      <c r="V1295" s="34">
        <v>6</v>
      </c>
      <c r="W1295" s="34">
        <v>157.33000000000001</v>
      </c>
      <c r="X1295" s="34">
        <v>91437</v>
      </c>
      <c r="Y1295" s="34" t="s">
        <v>3216</v>
      </c>
      <c r="Z1295" s="34">
        <v>161.90366907983966</v>
      </c>
    </row>
    <row r="1296" spans="1:26" customFormat="1" x14ac:dyDescent="0.2">
      <c r="A1296" s="34">
        <v>234</v>
      </c>
      <c r="B1296" s="34" t="s">
        <v>961</v>
      </c>
      <c r="C1296" s="34" t="s">
        <v>23</v>
      </c>
      <c r="D1296" s="34">
        <v>0.06</v>
      </c>
      <c r="E1296" s="34">
        <v>3.34</v>
      </c>
      <c r="F1296" s="34">
        <v>7.49</v>
      </c>
      <c r="G1296" s="34" t="s">
        <v>63</v>
      </c>
      <c r="H1296" s="34" t="s">
        <v>3</v>
      </c>
      <c r="I1296" s="34" t="s">
        <v>24</v>
      </c>
      <c r="J1296" s="34" t="s">
        <v>25</v>
      </c>
      <c r="K1296" s="34" t="s">
        <v>26</v>
      </c>
      <c r="L1296" s="34" t="s">
        <v>2300</v>
      </c>
      <c r="M1296" s="34">
        <v>0.54</v>
      </c>
      <c r="N1296" s="34" t="s">
        <v>8</v>
      </c>
      <c r="O1296" s="34" t="s">
        <v>28</v>
      </c>
      <c r="P1296" s="34" t="s">
        <v>189</v>
      </c>
      <c r="Q1296" s="34" t="s">
        <v>713</v>
      </c>
      <c r="R1296" s="34">
        <v>50208</v>
      </c>
      <c r="S1296" s="36">
        <v>42122</v>
      </c>
      <c r="T1296" s="36">
        <v>42124</v>
      </c>
      <c r="U1296" s="61">
        <v>-175.86</v>
      </c>
      <c r="V1296" s="34">
        <v>8</v>
      </c>
      <c r="W1296" s="34">
        <v>27.45</v>
      </c>
      <c r="X1296" s="34">
        <v>90239</v>
      </c>
      <c r="Y1296" s="34" t="s">
        <v>3216</v>
      </c>
      <c r="Z1296" s="34">
        <v>72.07336002629431</v>
      </c>
    </row>
    <row r="1297" spans="1:26" customFormat="1" x14ac:dyDescent="0.2">
      <c r="A1297" s="34">
        <v>1217</v>
      </c>
      <c r="B1297" s="34" t="s">
        <v>2301</v>
      </c>
      <c r="C1297" s="34" t="s">
        <v>92</v>
      </c>
      <c r="D1297" s="34">
        <v>0.09</v>
      </c>
      <c r="E1297" s="34">
        <v>130.97999999999999</v>
      </c>
      <c r="F1297" s="34">
        <v>30</v>
      </c>
      <c r="G1297" s="34" t="s">
        <v>2</v>
      </c>
      <c r="H1297" s="34" t="s">
        <v>3</v>
      </c>
      <c r="I1297" s="34" t="s">
        <v>4</v>
      </c>
      <c r="J1297" s="34" t="s">
        <v>85</v>
      </c>
      <c r="K1297" s="34" t="s">
        <v>33</v>
      </c>
      <c r="L1297" s="34" t="s">
        <v>2175</v>
      </c>
      <c r="M1297" s="34">
        <v>0.78</v>
      </c>
      <c r="N1297" s="34" t="s">
        <v>8</v>
      </c>
      <c r="O1297" s="34" t="s">
        <v>87</v>
      </c>
      <c r="P1297" s="34" t="s">
        <v>379</v>
      </c>
      <c r="Q1297" s="34" t="s">
        <v>764</v>
      </c>
      <c r="R1297" s="34">
        <v>2112</v>
      </c>
      <c r="S1297" s="36">
        <v>42122</v>
      </c>
      <c r="T1297" s="36">
        <v>42125</v>
      </c>
      <c r="U1297" s="61">
        <v>-421.76</v>
      </c>
      <c r="V1297" s="34">
        <v>41</v>
      </c>
      <c r="W1297" s="34">
        <v>5258.94</v>
      </c>
      <c r="X1297" s="34">
        <v>54595</v>
      </c>
      <c r="Y1297" s="34" t="s">
        <v>3218</v>
      </c>
      <c r="Z1297" s="34">
        <v>1233.6476536662676</v>
      </c>
    </row>
    <row r="1298" spans="1:26" customFormat="1" x14ac:dyDescent="0.2">
      <c r="A1298" s="34">
        <v>1226</v>
      </c>
      <c r="B1298" s="34" t="s">
        <v>2302</v>
      </c>
      <c r="C1298" s="34" t="s">
        <v>92</v>
      </c>
      <c r="D1298" s="34">
        <v>0.02</v>
      </c>
      <c r="E1298" s="34">
        <v>8.34</v>
      </c>
      <c r="F1298" s="34">
        <v>2.64</v>
      </c>
      <c r="G1298" s="34" t="s">
        <v>14</v>
      </c>
      <c r="H1298" s="34" t="s">
        <v>3</v>
      </c>
      <c r="I1298" s="34" t="s">
        <v>24</v>
      </c>
      <c r="J1298" s="34" t="s">
        <v>544</v>
      </c>
      <c r="K1298" s="34" t="s">
        <v>18</v>
      </c>
      <c r="L1298" s="34" t="s">
        <v>859</v>
      </c>
      <c r="M1298" s="34">
        <v>0.59</v>
      </c>
      <c r="N1298" s="34" t="s">
        <v>8</v>
      </c>
      <c r="O1298" s="34" t="s">
        <v>87</v>
      </c>
      <c r="P1298" s="34" t="s">
        <v>560</v>
      </c>
      <c r="Q1298" s="34" t="s">
        <v>2303</v>
      </c>
      <c r="R1298" s="34">
        <v>2861</v>
      </c>
      <c r="S1298" s="36">
        <v>42122</v>
      </c>
      <c r="T1298" s="36">
        <v>42124</v>
      </c>
      <c r="U1298" s="61">
        <v>6.79</v>
      </c>
      <c r="V1298" s="34">
        <v>8</v>
      </c>
      <c r="W1298" s="34">
        <v>66.739999999999995</v>
      </c>
      <c r="X1298" s="34">
        <v>90800</v>
      </c>
      <c r="Y1298" s="34" t="s">
        <v>3218</v>
      </c>
      <c r="Z1298" s="34">
        <v>223.9301420446059</v>
      </c>
    </row>
    <row r="1299" spans="1:26" customFormat="1" x14ac:dyDescent="0.2">
      <c r="A1299" s="34">
        <v>1227</v>
      </c>
      <c r="B1299" s="34" t="s">
        <v>2304</v>
      </c>
      <c r="C1299" s="34" t="s">
        <v>92</v>
      </c>
      <c r="D1299" s="34">
        <v>0.09</v>
      </c>
      <c r="E1299" s="34">
        <v>130.97999999999999</v>
      </c>
      <c r="F1299" s="34">
        <v>30</v>
      </c>
      <c r="G1299" s="34" t="s">
        <v>2</v>
      </c>
      <c r="H1299" s="34" t="s">
        <v>3</v>
      </c>
      <c r="I1299" s="34" t="s">
        <v>4</v>
      </c>
      <c r="J1299" s="34" t="s">
        <v>85</v>
      </c>
      <c r="K1299" s="34" t="s">
        <v>33</v>
      </c>
      <c r="L1299" s="34" t="s">
        <v>2175</v>
      </c>
      <c r="M1299" s="34">
        <v>0.78</v>
      </c>
      <c r="N1299" s="34" t="s">
        <v>8</v>
      </c>
      <c r="O1299" s="34" t="s">
        <v>87</v>
      </c>
      <c r="P1299" s="34" t="s">
        <v>609</v>
      </c>
      <c r="Q1299" s="34" t="s">
        <v>610</v>
      </c>
      <c r="R1299" s="34">
        <v>5403</v>
      </c>
      <c r="S1299" s="36">
        <v>42122</v>
      </c>
      <c r="T1299" s="36">
        <v>42125</v>
      </c>
      <c r="U1299" s="61">
        <v>-421.76</v>
      </c>
      <c r="V1299" s="34">
        <v>10</v>
      </c>
      <c r="W1299" s="34">
        <v>1282.67</v>
      </c>
      <c r="X1299" s="34">
        <v>90800</v>
      </c>
      <c r="Y1299" s="34" t="s">
        <v>3218</v>
      </c>
      <c r="Z1299" s="34">
        <v>1233.6476536662676</v>
      </c>
    </row>
    <row r="1300" spans="1:26" customFormat="1" x14ac:dyDescent="0.2">
      <c r="A1300" s="34">
        <v>2353</v>
      </c>
      <c r="B1300" s="34" t="s">
        <v>2305</v>
      </c>
      <c r="C1300" s="34" t="s">
        <v>1</v>
      </c>
      <c r="D1300" s="34">
        <v>0.04</v>
      </c>
      <c r="E1300" s="34">
        <v>5.98</v>
      </c>
      <c r="F1300" s="34">
        <v>0.96</v>
      </c>
      <c r="G1300" s="34" t="s">
        <v>14</v>
      </c>
      <c r="H1300" s="34" t="s">
        <v>70</v>
      </c>
      <c r="I1300" s="34" t="s">
        <v>24</v>
      </c>
      <c r="J1300" s="34" t="s">
        <v>25</v>
      </c>
      <c r="K1300" s="34" t="s">
        <v>26</v>
      </c>
      <c r="L1300" s="34" t="s">
        <v>1243</v>
      </c>
      <c r="M1300" s="34">
        <v>0.6</v>
      </c>
      <c r="N1300" s="34" t="s">
        <v>8</v>
      </c>
      <c r="O1300" s="34" t="s">
        <v>87</v>
      </c>
      <c r="P1300" s="34" t="s">
        <v>394</v>
      </c>
      <c r="Q1300" s="34" t="s">
        <v>2306</v>
      </c>
      <c r="R1300" s="34">
        <v>21040</v>
      </c>
      <c r="S1300" s="36">
        <v>42123</v>
      </c>
      <c r="T1300" s="36">
        <v>42124</v>
      </c>
      <c r="U1300" s="61">
        <v>52.697600000000001</v>
      </c>
      <c r="V1300" s="34">
        <v>22</v>
      </c>
      <c r="W1300" s="34">
        <v>131.79</v>
      </c>
      <c r="X1300" s="34">
        <v>86164</v>
      </c>
      <c r="Y1300" s="34" t="s">
        <v>3218</v>
      </c>
      <c r="Z1300" s="34">
        <v>498.49207194626479</v>
      </c>
    </row>
    <row r="1301" spans="1:26" customFormat="1" x14ac:dyDescent="0.2">
      <c r="A1301" s="34">
        <v>2353</v>
      </c>
      <c r="B1301" s="34" t="s">
        <v>2305</v>
      </c>
      <c r="C1301" s="34" t="s">
        <v>1</v>
      </c>
      <c r="D1301" s="34">
        <v>0.01</v>
      </c>
      <c r="E1301" s="34">
        <v>20.99</v>
      </c>
      <c r="F1301" s="34">
        <v>0.99</v>
      </c>
      <c r="G1301" s="34" t="s">
        <v>14</v>
      </c>
      <c r="H1301" s="34" t="s">
        <v>70</v>
      </c>
      <c r="I1301" s="34" t="s">
        <v>16</v>
      </c>
      <c r="J1301" s="34" t="s">
        <v>111</v>
      </c>
      <c r="K1301" s="34" t="s">
        <v>26</v>
      </c>
      <c r="L1301" s="34" t="s">
        <v>2307</v>
      </c>
      <c r="M1301" s="34">
        <v>0.56999999999999995</v>
      </c>
      <c r="N1301" s="34" t="s">
        <v>8</v>
      </c>
      <c r="O1301" s="34" t="s">
        <v>87</v>
      </c>
      <c r="P1301" s="34" t="s">
        <v>394</v>
      </c>
      <c r="Q1301" s="34" t="s">
        <v>2306</v>
      </c>
      <c r="R1301" s="34">
        <v>21040</v>
      </c>
      <c r="S1301" s="36">
        <v>42123</v>
      </c>
      <c r="T1301" s="36">
        <v>42124</v>
      </c>
      <c r="U1301" s="61">
        <v>-78.194159999999997</v>
      </c>
      <c r="V1301" s="34">
        <v>2</v>
      </c>
      <c r="W1301" s="34">
        <v>35.33</v>
      </c>
      <c r="X1301" s="34">
        <v>86164</v>
      </c>
      <c r="Y1301" s="34" t="s">
        <v>3218</v>
      </c>
      <c r="Z1301" s="34">
        <v>407.20334025628767</v>
      </c>
    </row>
    <row r="1302" spans="1:26" customFormat="1" x14ac:dyDescent="0.2">
      <c r="A1302" s="34">
        <v>782</v>
      </c>
      <c r="B1302" s="34" t="s">
        <v>2308</v>
      </c>
      <c r="C1302" s="34" t="s">
        <v>13</v>
      </c>
      <c r="D1302" s="34">
        <v>0.04</v>
      </c>
      <c r="E1302" s="34">
        <v>34.76</v>
      </c>
      <c r="F1302" s="34">
        <v>5.49</v>
      </c>
      <c r="G1302" s="34" t="s">
        <v>14</v>
      </c>
      <c r="H1302" s="34" t="s">
        <v>3</v>
      </c>
      <c r="I1302" s="34" t="s">
        <v>24</v>
      </c>
      <c r="J1302" s="34" t="s">
        <v>54</v>
      </c>
      <c r="K1302" s="34" t="s">
        <v>49</v>
      </c>
      <c r="L1302" s="34" t="s">
        <v>2309</v>
      </c>
      <c r="M1302" s="34">
        <v>0.6</v>
      </c>
      <c r="N1302" s="34" t="s">
        <v>8</v>
      </c>
      <c r="O1302" s="34" t="s">
        <v>35</v>
      </c>
      <c r="P1302" s="34" t="s">
        <v>66</v>
      </c>
      <c r="Q1302" s="34" t="s">
        <v>2310</v>
      </c>
      <c r="R1302" s="34">
        <v>90604</v>
      </c>
      <c r="S1302" s="36">
        <v>42123</v>
      </c>
      <c r="T1302" s="36">
        <v>42124</v>
      </c>
      <c r="U1302" s="61">
        <v>192.51689999999999</v>
      </c>
      <c r="V1302" s="34">
        <v>8</v>
      </c>
      <c r="W1302" s="34">
        <v>279.01</v>
      </c>
      <c r="X1302" s="34">
        <v>90962</v>
      </c>
      <c r="Y1302" s="34" t="s">
        <v>3217</v>
      </c>
      <c r="Z1302" s="34">
        <v>555.51337845304272</v>
      </c>
    </row>
    <row r="1303" spans="1:26" customFormat="1" x14ac:dyDescent="0.2">
      <c r="A1303" s="34">
        <v>803</v>
      </c>
      <c r="B1303" s="34" t="s">
        <v>2311</v>
      </c>
      <c r="C1303" s="34" t="s">
        <v>92</v>
      </c>
      <c r="D1303" s="34">
        <v>0.03</v>
      </c>
      <c r="E1303" s="34">
        <v>35.99</v>
      </c>
      <c r="F1303" s="34">
        <v>5</v>
      </c>
      <c r="G1303" s="34" t="s">
        <v>14</v>
      </c>
      <c r="H1303" s="34" t="s">
        <v>3</v>
      </c>
      <c r="I1303" s="34" t="s">
        <v>16</v>
      </c>
      <c r="J1303" s="34" t="s">
        <v>111</v>
      </c>
      <c r="K1303" s="34" t="s">
        <v>49</v>
      </c>
      <c r="L1303" s="34" t="s">
        <v>927</v>
      </c>
      <c r="M1303" s="34">
        <v>0.85</v>
      </c>
      <c r="N1303" s="34" t="s">
        <v>8</v>
      </c>
      <c r="O1303" s="34" t="s">
        <v>9</v>
      </c>
      <c r="P1303" s="34" t="s">
        <v>99</v>
      </c>
      <c r="Q1303" s="34" t="s">
        <v>2312</v>
      </c>
      <c r="R1303" s="34">
        <v>32168</v>
      </c>
      <c r="S1303" s="36">
        <v>42123</v>
      </c>
      <c r="T1303" s="36">
        <v>42124</v>
      </c>
      <c r="U1303" s="61">
        <v>-184.548</v>
      </c>
      <c r="V1303" s="34">
        <v>3</v>
      </c>
      <c r="W1303" s="34">
        <v>93.82</v>
      </c>
      <c r="X1303" s="34">
        <v>90048</v>
      </c>
      <c r="Y1303" s="34" t="s">
        <v>3215</v>
      </c>
      <c r="Z1303" s="34">
        <v>389.35568368717071</v>
      </c>
    </row>
    <row r="1304" spans="1:26" customFormat="1" x14ac:dyDescent="0.2">
      <c r="A1304" s="34">
        <v>2115</v>
      </c>
      <c r="B1304" s="34" t="s">
        <v>2313</v>
      </c>
      <c r="C1304" s="34" t="s">
        <v>92</v>
      </c>
      <c r="D1304" s="34">
        <v>0.02</v>
      </c>
      <c r="E1304" s="34">
        <v>95.95</v>
      </c>
      <c r="F1304" s="34">
        <v>74.349999999999994</v>
      </c>
      <c r="G1304" s="34" t="s">
        <v>2</v>
      </c>
      <c r="H1304" s="34" t="s">
        <v>70</v>
      </c>
      <c r="I1304" s="34" t="s">
        <v>4</v>
      </c>
      <c r="J1304" s="34" t="s">
        <v>85</v>
      </c>
      <c r="K1304" s="34" t="s">
        <v>33</v>
      </c>
      <c r="L1304" s="34" t="s">
        <v>2314</v>
      </c>
      <c r="M1304" s="34">
        <v>0.56999999999999995</v>
      </c>
      <c r="N1304" s="34" t="s">
        <v>8</v>
      </c>
      <c r="O1304" s="34" t="s">
        <v>9</v>
      </c>
      <c r="P1304" s="34" t="s">
        <v>218</v>
      </c>
      <c r="Q1304" s="34" t="s">
        <v>1611</v>
      </c>
      <c r="R1304" s="34">
        <v>22124</v>
      </c>
      <c r="S1304" s="36">
        <v>42123</v>
      </c>
      <c r="T1304" s="36">
        <v>42125</v>
      </c>
      <c r="U1304" s="61">
        <v>636.52200000000005</v>
      </c>
      <c r="V1304" s="34">
        <v>14</v>
      </c>
      <c r="W1304" s="34">
        <v>1377.46</v>
      </c>
      <c r="X1304" s="34">
        <v>88406</v>
      </c>
      <c r="Y1304" s="34" t="s">
        <v>3215</v>
      </c>
      <c r="Z1304" s="34">
        <v>3314.1521644678237</v>
      </c>
    </row>
    <row r="1305" spans="1:26" customFormat="1" x14ac:dyDescent="0.2">
      <c r="A1305" s="34">
        <v>3381</v>
      </c>
      <c r="B1305" s="34" t="s">
        <v>1787</v>
      </c>
      <c r="C1305" s="34" t="s">
        <v>92</v>
      </c>
      <c r="D1305" s="34">
        <v>0.02</v>
      </c>
      <c r="E1305" s="34">
        <v>28.53</v>
      </c>
      <c r="F1305" s="34">
        <v>1.49</v>
      </c>
      <c r="G1305" s="34" t="s">
        <v>14</v>
      </c>
      <c r="H1305" s="34" t="s">
        <v>47</v>
      </c>
      <c r="I1305" s="34" t="s">
        <v>24</v>
      </c>
      <c r="J1305" s="34" t="s">
        <v>48</v>
      </c>
      <c r="K1305" s="34" t="s">
        <v>49</v>
      </c>
      <c r="L1305" s="34" t="s">
        <v>1808</v>
      </c>
      <c r="M1305" s="34">
        <v>0.38</v>
      </c>
      <c r="N1305" s="34" t="s">
        <v>8</v>
      </c>
      <c r="O1305" s="34" t="s">
        <v>9</v>
      </c>
      <c r="P1305" s="34" t="s">
        <v>51</v>
      </c>
      <c r="Q1305" s="34" t="s">
        <v>1789</v>
      </c>
      <c r="R1305" s="34">
        <v>31204</v>
      </c>
      <c r="S1305" s="36">
        <v>42123</v>
      </c>
      <c r="T1305" s="36">
        <v>42123</v>
      </c>
      <c r="U1305" s="61">
        <v>1.992</v>
      </c>
      <c r="V1305" s="34">
        <v>18</v>
      </c>
      <c r="W1305" s="34">
        <v>513.33000000000004</v>
      </c>
      <c r="X1305" s="34">
        <v>88840</v>
      </c>
      <c r="Y1305" s="34" t="s">
        <v>3215</v>
      </c>
      <c r="Z1305" s="34">
        <v>115.41753681028499</v>
      </c>
    </row>
    <row r="1306" spans="1:26" customFormat="1" x14ac:dyDescent="0.2">
      <c r="A1306" s="34">
        <v>3393</v>
      </c>
      <c r="B1306" s="34" t="s">
        <v>1147</v>
      </c>
      <c r="C1306" s="34" t="s">
        <v>92</v>
      </c>
      <c r="D1306" s="34">
        <v>0.08</v>
      </c>
      <c r="E1306" s="34">
        <v>125.99</v>
      </c>
      <c r="F1306" s="34">
        <v>7.69</v>
      </c>
      <c r="G1306" s="34" t="s">
        <v>14</v>
      </c>
      <c r="H1306" s="34" t="s">
        <v>15</v>
      </c>
      <c r="I1306" s="34" t="s">
        <v>16</v>
      </c>
      <c r="J1306" s="34" t="s">
        <v>111</v>
      </c>
      <c r="K1306" s="34" t="s">
        <v>49</v>
      </c>
      <c r="L1306" s="34" t="s">
        <v>621</v>
      </c>
      <c r="M1306" s="34">
        <v>0.59</v>
      </c>
      <c r="N1306" s="34" t="s">
        <v>8</v>
      </c>
      <c r="O1306" s="34" t="s">
        <v>35</v>
      </c>
      <c r="P1306" s="34" t="s">
        <v>42</v>
      </c>
      <c r="Q1306" s="34" t="s">
        <v>1148</v>
      </c>
      <c r="R1306" s="34">
        <v>99163</v>
      </c>
      <c r="S1306" s="36">
        <v>42123</v>
      </c>
      <c r="T1306" s="36">
        <v>42124</v>
      </c>
      <c r="U1306" s="61">
        <v>374.625</v>
      </c>
      <c r="V1306" s="34">
        <v>7</v>
      </c>
      <c r="W1306" s="34">
        <v>710.36</v>
      </c>
      <c r="X1306" s="34">
        <v>87908</v>
      </c>
      <c r="Y1306" s="34" t="s">
        <v>3217</v>
      </c>
      <c r="Z1306" s="34">
        <v>1049.249966557237</v>
      </c>
    </row>
    <row r="1307" spans="1:26" customFormat="1" x14ac:dyDescent="0.2">
      <c r="A1307" s="34">
        <v>617</v>
      </c>
      <c r="B1307" s="34" t="s">
        <v>2315</v>
      </c>
      <c r="C1307" s="34" t="s">
        <v>46</v>
      </c>
      <c r="D1307" s="34">
        <v>0.02</v>
      </c>
      <c r="E1307" s="34">
        <v>15.57</v>
      </c>
      <c r="F1307" s="34">
        <v>1.39</v>
      </c>
      <c r="G1307" s="34" t="s">
        <v>14</v>
      </c>
      <c r="H1307" s="34" t="s">
        <v>15</v>
      </c>
      <c r="I1307" s="34" t="s">
        <v>24</v>
      </c>
      <c r="J1307" s="34" t="s">
        <v>321</v>
      </c>
      <c r="K1307" s="34" t="s">
        <v>49</v>
      </c>
      <c r="L1307" s="34" t="s">
        <v>2316</v>
      </c>
      <c r="M1307" s="34">
        <v>0.38</v>
      </c>
      <c r="N1307" s="34" t="s">
        <v>8</v>
      </c>
      <c r="O1307" s="34" t="s">
        <v>35</v>
      </c>
      <c r="P1307" s="34" t="s">
        <v>36</v>
      </c>
      <c r="Q1307" s="34" t="s">
        <v>928</v>
      </c>
      <c r="R1307" s="34">
        <v>81001</v>
      </c>
      <c r="S1307" s="36">
        <v>42123</v>
      </c>
      <c r="T1307" s="36">
        <v>42124</v>
      </c>
      <c r="U1307" s="61">
        <v>23.5428</v>
      </c>
      <c r="V1307" s="34">
        <v>3</v>
      </c>
      <c r="W1307" s="34">
        <v>46.23</v>
      </c>
      <c r="X1307" s="34">
        <v>88198</v>
      </c>
      <c r="Y1307" s="34" t="s">
        <v>3217</v>
      </c>
      <c r="Z1307" s="34">
        <v>223.00745579862775</v>
      </c>
    </row>
    <row r="1308" spans="1:26" customFormat="1" x14ac:dyDescent="0.2">
      <c r="A1308" s="34">
        <v>617</v>
      </c>
      <c r="B1308" s="34" t="s">
        <v>2315</v>
      </c>
      <c r="C1308" s="34" t="s">
        <v>46</v>
      </c>
      <c r="D1308" s="34">
        <v>0.02</v>
      </c>
      <c r="E1308" s="34">
        <v>20.89</v>
      </c>
      <c r="F1308" s="34">
        <v>11.52</v>
      </c>
      <c r="G1308" s="34" t="s">
        <v>14</v>
      </c>
      <c r="H1308" s="34" t="s">
        <v>15</v>
      </c>
      <c r="I1308" s="34" t="s">
        <v>24</v>
      </c>
      <c r="J1308" s="34" t="s">
        <v>54</v>
      </c>
      <c r="K1308" s="34" t="s">
        <v>49</v>
      </c>
      <c r="L1308" s="34" t="s">
        <v>1849</v>
      </c>
      <c r="M1308" s="34">
        <v>0.83</v>
      </c>
      <c r="N1308" s="34" t="s">
        <v>8</v>
      </c>
      <c r="O1308" s="34" t="s">
        <v>35</v>
      </c>
      <c r="P1308" s="34" t="s">
        <v>36</v>
      </c>
      <c r="Q1308" s="34" t="s">
        <v>928</v>
      </c>
      <c r="R1308" s="34">
        <v>81001</v>
      </c>
      <c r="S1308" s="36">
        <v>42123</v>
      </c>
      <c r="T1308" s="36">
        <v>42124</v>
      </c>
      <c r="U1308" s="61">
        <v>-276.11279999999999</v>
      </c>
      <c r="V1308" s="34">
        <v>13</v>
      </c>
      <c r="W1308" s="34">
        <v>279.27999999999997</v>
      </c>
      <c r="X1308" s="34">
        <v>88198</v>
      </c>
      <c r="Y1308" s="34" t="s">
        <v>3217</v>
      </c>
      <c r="Z1308" s="34">
        <v>586.84021227897233</v>
      </c>
    </row>
    <row r="1309" spans="1:26" customFormat="1" x14ac:dyDescent="0.2">
      <c r="A1309" s="34">
        <v>618</v>
      </c>
      <c r="B1309" s="34" t="s">
        <v>1790</v>
      </c>
      <c r="C1309" s="34" t="s">
        <v>46</v>
      </c>
      <c r="D1309" s="34">
        <v>0.06</v>
      </c>
      <c r="E1309" s="34">
        <v>5.38</v>
      </c>
      <c r="F1309" s="34">
        <v>5.24</v>
      </c>
      <c r="G1309" s="34" t="s">
        <v>63</v>
      </c>
      <c r="H1309" s="34" t="s">
        <v>15</v>
      </c>
      <c r="I1309" s="34" t="s">
        <v>24</v>
      </c>
      <c r="J1309" s="34" t="s">
        <v>48</v>
      </c>
      <c r="K1309" s="34" t="s">
        <v>49</v>
      </c>
      <c r="L1309" s="34" t="s">
        <v>2317</v>
      </c>
      <c r="M1309" s="34">
        <v>0.36</v>
      </c>
      <c r="N1309" s="34" t="s">
        <v>8</v>
      </c>
      <c r="O1309" s="34" t="s">
        <v>35</v>
      </c>
      <c r="P1309" s="34" t="s">
        <v>36</v>
      </c>
      <c r="Q1309" s="34" t="s">
        <v>1791</v>
      </c>
      <c r="R1309" s="34">
        <v>81007</v>
      </c>
      <c r="S1309" s="36">
        <v>42123</v>
      </c>
      <c r="T1309" s="36">
        <v>42124</v>
      </c>
      <c r="U1309" s="61">
        <v>-64.670940000000002</v>
      </c>
      <c r="V1309" s="34">
        <v>14</v>
      </c>
      <c r="W1309" s="34">
        <v>81.819999999999993</v>
      </c>
      <c r="X1309" s="34">
        <v>88198</v>
      </c>
      <c r="Y1309" s="34" t="s">
        <v>3217</v>
      </c>
      <c r="Z1309" s="34">
        <v>81.885616789264645</v>
      </c>
    </row>
    <row r="1310" spans="1:26" customFormat="1" x14ac:dyDescent="0.2">
      <c r="A1310" s="34">
        <v>618</v>
      </c>
      <c r="B1310" s="34" t="s">
        <v>1790</v>
      </c>
      <c r="C1310" s="34" t="s">
        <v>46</v>
      </c>
      <c r="D1310" s="34">
        <v>0.03</v>
      </c>
      <c r="E1310" s="34">
        <v>7.35</v>
      </c>
      <c r="F1310" s="34">
        <v>5.96</v>
      </c>
      <c r="G1310" s="34" t="s">
        <v>14</v>
      </c>
      <c r="H1310" s="34" t="s">
        <v>15</v>
      </c>
      <c r="I1310" s="34" t="s">
        <v>24</v>
      </c>
      <c r="J1310" s="34" t="s">
        <v>64</v>
      </c>
      <c r="K1310" s="34" t="s">
        <v>49</v>
      </c>
      <c r="L1310" s="34" t="s">
        <v>2318</v>
      </c>
      <c r="M1310" s="34">
        <v>0.38</v>
      </c>
      <c r="N1310" s="34" t="s">
        <v>8</v>
      </c>
      <c r="O1310" s="34" t="s">
        <v>35</v>
      </c>
      <c r="P1310" s="34" t="s">
        <v>36</v>
      </c>
      <c r="Q1310" s="34" t="s">
        <v>1791</v>
      </c>
      <c r="R1310" s="34">
        <v>81007</v>
      </c>
      <c r="S1310" s="36">
        <v>42123</v>
      </c>
      <c r="T1310" s="36">
        <v>42124</v>
      </c>
      <c r="U1310" s="61">
        <v>-11.113200000000001</v>
      </c>
      <c r="V1310" s="34">
        <v>1</v>
      </c>
      <c r="W1310" s="34">
        <v>13.16</v>
      </c>
      <c r="X1310" s="34">
        <v>88198</v>
      </c>
      <c r="Y1310" s="34" t="s">
        <v>3217</v>
      </c>
      <c r="Z1310" s="34">
        <v>281.46753488146709</v>
      </c>
    </row>
    <row r="1311" spans="1:26" customFormat="1" x14ac:dyDescent="0.2">
      <c r="A1311" s="34">
        <v>638</v>
      </c>
      <c r="B1311" s="34" t="s">
        <v>2319</v>
      </c>
      <c r="C1311" s="34" t="s">
        <v>1</v>
      </c>
      <c r="D1311" s="34">
        <v>0.06</v>
      </c>
      <c r="E1311" s="34">
        <v>65.989999999999995</v>
      </c>
      <c r="F1311" s="34">
        <v>8.8000000000000007</v>
      </c>
      <c r="G1311" s="34" t="s">
        <v>63</v>
      </c>
      <c r="H1311" s="34" t="s">
        <v>15</v>
      </c>
      <c r="I1311" s="34" t="s">
        <v>16</v>
      </c>
      <c r="J1311" s="34" t="s">
        <v>111</v>
      </c>
      <c r="K1311" s="34" t="s">
        <v>49</v>
      </c>
      <c r="L1311" s="34" t="s">
        <v>428</v>
      </c>
      <c r="M1311" s="34">
        <v>0.57999999999999996</v>
      </c>
      <c r="N1311" s="34" t="s">
        <v>8</v>
      </c>
      <c r="O1311" s="34" t="s">
        <v>35</v>
      </c>
      <c r="P1311" s="34" t="s">
        <v>66</v>
      </c>
      <c r="Q1311" s="34" t="s">
        <v>2320</v>
      </c>
      <c r="R1311" s="34">
        <v>95062</v>
      </c>
      <c r="S1311" s="36">
        <v>42124</v>
      </c>
      <c r="T1311" s="36">
        <v>42125</v>
      </c>
      <c r="U1311" s="61">
        <v>288.08999999999997</v>
      </c>
      <c r="V1311" s="34">
        <v>9</v>
      </c>
      <c r="W1311" s="34">
        <v>506.38</v>
      </c>
      <c r="X1311" s="34">
        <v>87954</v>
      </c>
      <c r="Y1311" s="34" t="s">
        <v>3217</v>
      </c>
      <c r="Z1311" s="34">
        <v>1003.2621956847011</v>
      </c>
    </row>
    <row r="1312" spans="1:26" customFormat="1" x14ac:dyDescent="0.2">
      <c r="A1312" s="34">
        <v>638</v>
      </c>
      <c r="B1312" s="34" t="s">
        <v>2319</v>
      </c>
      <c r="C1312" s="34" t="s">
        <v>1</v>
      </c>
      <c r="D1312" s="34">
        <v>0</v>
      </c>
      <c r="E1312" s="34">
        <v>195.99</v>
      </c>
      <c r="F1312" s="34">
        <v>4.2</v>
      </c>
      <c r="G1312" s="34" t="s">
        <v>63</v>
      </c>
      <c r="H1312" s="34" t="s">
        <v>15</v>
      </c>
      <c r="I1312" s="34" t="s">
        <v>16</v>
      </c>
      <c r="J1312" s="34" t="s">
        <v>111</v>
      </c>
      <c r="K1312" s="34" t="s">
        <v>49</v>
      </c>
      <c r="L1312" s="34" t="s">
        <v>2321</v>
      </c>
      <c r="M1312" s="34">
        <v>0.56999999999999995</v>
      </c>
      <c r="N1312" s="34" t="s">
        <v>8</v>
      </c>
      <c r="O1312" s="34" t="s">
        <v>35</v>
      </c>
      <c r="P1312" s="34" t="s">
        <v>66</v>
      </c>
      <c r="Q1312" s="34" t="s">
        <v>2320</v>
      </c>
      <c r="R1312" s="34">
        <v>95062</v>
      </c>
      <c r="S1312" s="36">
        <v>42124</v>
      </c>
      <c r="T1312" s="36">
        <v>42126</v>
      </c>
      <c r="U1312" s="61">
        <v>719.47680000000003</v>
      </c>
      <c r="V1312" s="34">
        <v>6</v>
      </c>
      <c r="W1312" s="34">
        <v>1042.72</v>
      </c>
      <c r="X1312" s="34">
        <v>87954</v>
      </c>
      <c r="Y1312" s="34" t="s">
        <v>3217</v>
      </c>
      <c r="Z1312" s="34">
        <v>1756.5237114908339</v>
      </c>
    </row>
    <row r="1313" spans="1:26" customFormat="1" x14ac:dyDescent="0.2">
      <c r="A1313" s="34">
        <v>640</v>
      </c>
      <c r="B1313" s="34" t="s">
        <v>1161</v>
      </c>
      <c r="C1313" s="34" t="s">
        <v>1</v>
      </c>
      <c r="D1313" s="34">
        <v>0.06</v>
      </c>
      <c r="E1313" s="34">
        <v>65.989999999999995</v>
      </c>
      <c r="F1313" s="34">
        <v>8.8000000000000007</v>
      </c>
      <c r="G1313" s="34" t="s">
        <v>63</v>
      </c>
      <c r="H1313" s="34" t="s">
        <v>15</v>
      </c>
      <c r="I1313" s="34" t="s">
        <v>16</v>
      </c>
      <c r="J1313" s="34" t="s">
        <v>111</v>
      </c>
      <c r="K1313" s="34" t="s">
        <v>49</v>
      </c>
      <c r="L1313" s="34" t="s">
        <v>428</v>
      </c>
      <c r="M1313" s="34">
        <v>0.57999999999999996</v>
      </c>
      <c r="N1313" s="34" t="s">
        <v>8</v>
      </c>
      <c r="O1313" s="34" t="s">
        <v>35</v>
      </c>
      <c r="P1313" s="34" t="s">
        <v>42</v>
      </c>
      <c r="Q1313" s="34" t="s">
        <v>118</v>
      </c>
      <c r="R1313" s="34">
        <v>98119</v>
      </c>
      <c r="S1313" s="36">
        <v>42124</v>
      </c>
      <c r="T1313" s="36">
        <v>42125</v>
      </c>
      <c r="U1313" s="61">
        <v>288.08999999999997</v>
      </c>
      <c r="V1313" s="34">
        <v>34</v>
      </c>
      <c r="W1313" s="34">
        <v>1912.98</v>
      </c>
      <c r="X1313" s="34">
        <v>45380</v>
      </c>
      <c r="Y1313" s="34" t="s">
        <v>3217</v>
      </c>
      <c r="Z1313" s="34">
        <v>1003.2621956847011</v>
      </c>
    </row>
    <row r="1314" spans="1:26" customFormat="1" x14ac:dyDescent="0.2">
      <c r="A1314" s="34">
        <v>640</v>
      </c>
      <c r="B1314" s="34" t="s">
        <v>1161</v>
      </c>
      <c r="C1314" s="34" t="s">
        <v>1</v>
      </c>
      <c r="D1314" s="34">
        <v>0</v>
      </c>
      <c r="E1314" s="34">
        <v>195.99</v>
      </c>
      <c r="F1314" s="34">
        <v>4.2</v>
      </c>
      <c r="G1314" s="34" t="s">
        <v>63</v>
      </c>
      <c r="H1314" s="34" t="s">
        <v>15</v>
      </c>
      <c r="I1314" s="34" t="s">
        <v>16</v>
      </c>
      <c r="J1314" s="34" t="s">
        <v>111</v>
      </c>
      <c r="K1314" s="34" t="s">
        <v>49</v>
      </c>
      <c r="L1314" s="34" t="s">
        <v>2321</v>
      </c>
      <c r="M1314" s="34">
        <v>0.56999999999999995</v>
      </c>
      <c r="N1314" s="34" t="s">
        <v>8</v>
      </c>
      <c r="O1314" s="34" t="s">
        <v>35</v>
      </c>
      <c r="P1314" s="34" t="s">
        <v>42</v>
      </c>
      <c r="Q1314" s="34" t="s">
        <v>118</v>
      </c>
      <c r="R1314" s="34">
        <v>98119</v>
      </c>
      <c r="S1314" s="36">
        <v>42124</v>
      </c>
      <c r="T1314" s="36">
        <v>42126</v>
      </c>
      <c r="U1314" s="61">
        <v>1030.509</v>
      </c>
      <c r="V1314" s="34">
        <v>24</v>
      </c>
      <c r="W1314" s="34">
        <v>4170.87</v>
      </c>
      <c r="X1314" s="34">
        <v>45380</v>
      </c>
      <c r="Y1314" s="34" t="s">
        <v>3217</v>
      </c>
      <c r="Z1314" s="34">
        <v>2075.0286847800098</v>
      </c>
    </row>
    <row r="1315" spans="1:26" customFormat="1" x14ac:dyDescent="0.2">
      <c r="A1315" s="34">
        <v>851</v>
      </c>
      <c r="B1315" s="34" t="s">
        <v>1340</v>
      </c>
      <c r="C1315" s="34" t="s">
        <v>1</v>
      </c>
      <c r="D1315" s="34">
        <v>0.06</v>
      </c>
      <c r="E1315" s="34">
        <v>1.26</v>
      </c>
      <c r="F1315" s="34">
        <v>0.7</v>
      </c>
      <c r="G1315" s="34" t="s">
        <v>14</v>
      </c>
      <c r="H1315" s="34" t="s">
        <v>70</v>
      </c>
      <c r="I1315" s="34" t="s">
        <v>24</v>
      </c>
      <c r="J1315" s="34" t="s">
        <v>152</v>
      </c>
      <c r="K1315" s="34" t="s">
        <v>26</v>
      </c>
      <c r="L1315" s="34" t="s">
        <v>2322</v>
      </c>
      <c r="M1315" s="34">
        <v>0.81</v>
      </c>
      <c r="N1315" s="34" t="s">
        <v>8</v>
      </c>
      <c r="O1315" s="34" t="s">
        <v>35</v>
      </c>
      <c r="P1315" s="34" t="s">
        <v>66</v>
      </c>
      <c r="Q1315" s="34" t="s">
        <v>1342</v>
      </c>
      <c r="R1315" s="34">
        <v>91745</v>
      </c>
      <c r="S1315" s="36">
        <v>42124</v>
      </c>
      <c r="T1315" s="36">
        <v>42124</v>
      </c>
      <c r="U1315" s="61">
        <v>-6.6096000000000004</v>
      </c>
      <c r="V1315" s="34">
        <v>4</v>
      </c>
      <c r="W1315" s="34">
        <v>5.28</v>
      </c>
      <c r="X1315" s="34">
        <v>88571</v>
      </c>
      <c r="Y1315" s="34" t="s">
        <v>3217</v>
      </c>
      <c r="Z1315" s="34">
        <v>577.11698840110239</v>
      </c>
    </row>
    <row r="1316" spans="1:26" customFormat="1" x14ac:dyDescent="0.2">
      <c r="A1316" s="34">
        <v>854</v>
      </c>
      <c r="B1316" s="34" t="s">
        <v>2323</v>
      </c>
      <c r="C1316" s="34" t="s">
        <v>1</v>
      </c>
      <c r="D1316" s="34">
        <v>0.06</v>
      </c>
      <c r="E1316" s="34">
        <v>1.76</v>
      </c>
      <c r="F1316" s="34">
        <v>0.7</v>
      </c>
      <c r="G1316" s="34" t="s">
        <v>14</v>
      </c>
      <c r="H1316" s="34" t="s">
        <v>70</v>
      </c>
      <c r="I1316" s="34" t="s">
        <v>24</v>
      </c>
      <c r="J1316" s="34" t="s">
        <v>25</v>
      </c>
      <c r="K1316" s="34" t="s">
        <v>26</v>
      </c>
      <c r="L1316" s="34" t="s">
        <v>1639</v>
      </c>
      <c r="M1316" s="34">
        <v>0.56000000000000005</v>
      </c>
      <c r="N1316" s="34" t="s">
        <v>8</v>
      </c>
      <c r="O1316" s="34" t="s">
        <v>87</v>
      </c>
      <c r="P1316" s="34" t="s">
        <v>224</v>
      </c>
      <c r="Q1316" s="34" t="s">
        <v>2324</v>
      </c>
      <c r="R1316" s="34">
        <v>6405</v>
      </c>
      <c r="S1316" s="36">
        <v>42124</v>
      </c>
      <c r="T1316" s="36">
        <v>42126</v>
      </c>
      <c r="U1316" s="61">
        <v>1.2236</v>
      </c>
      <c r="V1316" s="34">
        <v>22</v>
      </c>
      <c r="W1316" s="34">
        <v>39.26</v>
      </c>
      <c r="X1316" s="34">
        <v>88571</v>
      </c>
      <c r="Y1316" s="34" t="s">
        <v>3218</v>
      </c>
      <c r="Z1316" s="34">
        <v>378.90900844224052</v>
      </c>
    </row>
    <row r="1317" spans="1:26" customFormat="1" x14ac:dyDescent="0.2">
      <c r="A1317" s="34">
        <v>855</v>
      </c>
      <c r="B1317" s="34" t="s">
        <v>2325</v>
      </c>
      <c r="C1317" s="34" t="s">
        <v>1</v>
      </c>
      <c r="D1317" s="34">
        <v>0.02</v>
      </c>
      <c r="E1317" s="34">
        <v>24.98</v>
      </c>
      <c r="F1317" s="34">
        <v>8.7899999999999991</v>
      </c>
      <c r="G1317" s="34" t="s">
        <v>14</v>
      </c>
      <c r="H1317" s="34" t="s">
        <v>70</v>
      </c>
      <c r="I1317" s="34" t="s">
        <v>24</v>
      </c>
      <c r="J1317" s="34" t="s">
        <v>54</v>
      </c>
      <c r="K1317" s="34" t="s">
        <v>49</v>
      </c>
      <c r="L1317" s="34" t="s">
        <v>2326</v>
      </c>
      <c r="M1317" s="34">
        <v>0.66</v>
      </c>
      <c r="N1317" s="34" t="s">
        <v>8</v>
      </c>
      <c r="O1317" s="34" t="s">
        <v>87</v>
      </c>
      <c r="P1317" s="34" t="s">
        <v>224</v>
      </c>
      <c r="Q1317" s="34" t="s">
        <v>2327</v>
      </c>
      <c r="R1317" s="34">
        <v>6810</v>
      </c>
      <c r="S1317" s="36">
        <v>42124</v>
      </c>
      <c r="T1317" s="36">
        <v>42125</v>
      </c>
      <c r="U1317" s="61">
        <v>4.3148</v>
      </c>
      <c r="V1317" s="34">
        <v>23</v>
      </c>
      <c r="W1317" s="34">
        <v>606.51</v>
      </c>
      <c r="X1317" s="34">
        <v>88571</v>
      </c>
      <c r="Y1317" s="34" t="s">
        <v>3218</v>
      </c>
      <c r="Z1317" s="34">
        <v>787.98105859076998</v>
      </c>
    </row>
    <row r="1318" spans="1:26" customFormat="1" x14ac:dyDescent="0.2">
      <c r="A1318" s="34">
        <v>858</v>
      </c>
      <c r="B1318" s="34" t="s">
        <v>2328</v>
      </c>
      <c r="C1318" s="34" t="s">
        <v>1</v>
      </c>
      <c r="D1318" s="34">
        <v>0.05</v>
      </c>
      <c r="E1318" s="34">
        <v>35.99</v>
      </c>
      <c r="F1318" s="34">
        <v>5.99</v>
      </c>
      <c r="G1318" s="34" t="s">
        <v>63</v>
      </c>
      <c r="H1318" s="34" t="s">
        <v>70</v>
      </c>
      <c r="I1318" s="34" t="s">
        <v>16</v>
      </c>
      <c r="J1318" s="34" t="s">
        <v>111</v>
      </c>
      <c r="K1318" s="34" t="s">
        <v>26</v>
      </c>
      <c r="L1318" s="34" t="s">
        <v>1348</v>
      </c>
      <c r="M1318" s="34">
        <v>0.38</v>
      </c>
      <c r="N1318" s="34" t="s">
        <v>8</v>
      </c>
      <c r="O1318" s="34" t="s">
        <v>87</v>
      </c>
      <c r="P1318" s="34" t="s">
        <v>307</v>
      </c>
      <c r="Q1318" s="34" t="s">
        <v>1634</v>
      </c>
      <c r="R1318" s="34">
        <v>4240</v>
      </c>
      <c r="S1318" s="36">
        <v>42124</v>
      </c>
      <c r="T1318" s="36">
        <v>42126</v>
      </c>
      <c r="U1318" s="61">
        <v>-125.83296</v>
      </c>
      <c r="V1318" s="34">
        <v>2</v>
      </c>
      <c r="W1318" s="34">
        <v>64.89</v>
      </c>
      <c r="X1318" s="34">
        <v>88571</v>
      </c>
      <c r="Y1318" s="34" t="s">
        <v>3218</v>
      </c>
      <c r="Z1318" s="34">
        <v>277.03996675851886</v>
      </c>
    </row>
    <row r="1319" spans="1:26" customFormat="1" x14ac:dyDescent="0.2">
      <c r="A1319" s="34">
        <v>2704</v>
      </c>
      <c r="B1319" s="34" t="s">
        <v>2329</v>
      </c>
      <c r="C1319" s="34" t="s">
        <v>1</v>
      </c>
      <c r="D1319" s="34">
        <v>0.06</v>
      </c>
      <c r="E1319" s="34">
        <v>3.6</v>
      </c>
      <c r="F1319" s="34">
        <v>2.2000000000000002</v>
      </c>
      <c r="G1319" s="34" t="s">
        <v>14</v>
      </c>
      <c r="H1319" s="34" t="s">
        <v>15</v>
      </c>
      <c r="I1319" s="34" t="s">
        <v>24</v>
      </c>
      <c r="J1319" s="34" t="s">
        <v>64</v>
      </c>
      <c r="K1319" s="34" t="s">
        <v>26</v>
      </c>
      <c r="L1319" s="34" t="s">
        <v>1360</v>
      </c>
      <c r="M1319" s="34">
        <v>0.39</v>
      </c>
      <c r="N1319" s="34" t="s">
        <v>8</v>
      </c>
      <c r="O1319" s="34" t="s">
        <v>9</v>
      </c>
      <c r="P1319" s="34" t="s">
        <v>99</v>
      </c>
      <c r="Q1319" s="34" t="s">
        <v>2330</v>
      </c>
      <c r="R1319" s="34">
        <v>32503</v>
      </c>
      <c r="S1319" s="36">
        <v>42124</v>
      </c>
      <c r="T1319" s="36">
        <v>42126</v>
      </c>
      <c r="U1319" s="61">
        <v>2755.6421999999998</v>
      </c>
      <c r="V1319" s="34">
        <v>4</v>
      </c>
      <c r="W1319" s="34">
        <v>15.19</v>
      </c>
      <c r="X1319" s="34">
        <v>91407</v>
      </c>
      <c r="Y1319" s="34" t="s">
        <v>3215</v>
      </c>
      <c r="Z1319" s="34">
        <v>3076.4915682588962</v>
      </c>
    </row>
    <row r="1320" spans="1:26" customFormat="1" x14ac:dyDescent="0.2">
      <c r="A1320" s="34">
        <v>1352</v>
      </c>
      <c r="B1320" s="34" t="s">
        <v>2331</v>
      </c>
      <c r="C1320" s="34" t="s">
        <v>13</v>
      </c>
      <c r="D1320" s="34">
        <v>0.05</v>
      </c>
      <c r="E1320" s="34">
        <v>17.670000000000002</v>
      </c>
      <c r="F1320" s="34">
        <v>8.99</v>
      </c>
      <c r="G1320" s="34" t="s">
        <v>14</v>
      </c>
      <c r="H1320" s="34" t="s">
        <v>47</v>
      </c>
      <c r="I1320" s="34" t="s">
        <v>4</v>
      </c>
      <c r="J1320" s="34" t="s">
        <v>102</v>
      </c>
      <c r="K1320" s="34" t="s">
        <v>18</v>
      </c>
      <c r="L1320" s="34" t="s">
        <v>2032</v>
      </c>
      <c r="M1320" s="34">
        <v>0.47</v>
      </c>
      <c r="N1320" s="34" t="s">
        <v>8</v>
      </c>
      <c r="O1320" s="34" t="s">
        <v>87</v>
      </c>
      <c r="P1320" s="34" t="s">
        <v>394</v>
      </c>
      <c r="Q1320" s="34" t="s">
        <v>1677</v>
      </c>
      <c r="R1320" s="34">
        <v>20746</v>
      </c>
      <c r="S1320" s="36">
        <v>42124</v>
      </c>
      <c r="T1320" s="36">
        <v>42125</v>
      </c>
      <c r="U1320" s="61">
        <v>46.036799999999999</v>
      </c>
      <c r="V1320" s="34">
        <v>16</v>
      </c>
      <c r="W1320" s="34">
        <v>283.44</v>
      </c>
      <c r="X1320" s="34">
        <v>88234</v>
      </c>
      <c r="Y1320" s="34" t="s">
        <v>3218</v>
      </c>
      <c r="Z1320" s="34">
        <v>373.51914677215984</v>
      </c>
    </row>
    <row r="1321" spans="1:26" customFormat="1" x14ac:dyDescent="0.2">
      <c r="A1321" s="34">
        <v>1347</v>
      </c>
      <c r="B1321" s="34" t="s">
        <v>2332</v>
      </c>
      <c r="C1321" s="34" t="s">
        <v>23</v>
      </c>
      <c r="D1321" s="34">
        <v>0.1</v>
      </c>
      <c r="E1321" s="34">
        <v>2.62</v>
      </c>
      <c r="F1321" s="34">
        <v>0.8</v>
      </c>
      <c r="G1321" s="34" t="s">
        <v>14</v>
      </c>
      <c r="H1321" s="34" t="s">
        <v>47</v>
      </c>
      <c r="I1321" s="34" t="s">
        <v>24</v>
      </c>
      <c r="J1321" s="34" t="s">
        <v>152</v>
      </c>
      <c r="K1321" s="34" t="s">
        <v>26</v>
      </c>
      <c r="L1321" s="34" t="s">
        <v>2100</v>
      </c>
      <c r="M1321" s="34">
        <v>0.39</v>
      </c>
      <c r="N1321" s="34" t="s">
        <v>8</v>
      </c>
      <c r="O1321" s="34" t="s">
        <v>9</v>
      </c>
      <c r="P1321" s="34" t="s">
        <v>99</v>
      </c>
      <c r="Q1321" s="34" t="s">
        <v>2333</v>
      </c>
      <c r="R1321" s="34">
        <v>33511</v>
      </c>
      <c r="S1321" s="36">
        <v>42124</v>
      </c>
      <c r="T1321" s="36">
        <v>42130</v>
      </c>
      <c r="U1321" s="61">
        <v>-94.490899999999996</v>
      </c>
      <c r="V1321" s="34">
        <v>21</v>
      </c>
      <c r="W1321" s="34">
        <v>51.86</v>
      </c>
      <c r="X1321" s="34">
        <v>89686</v>
      </c>
      <c r="Y1321" s="34" t="s">
        <v>3215</v>
      </c>
      <c r="Z1321" s="34">
        <v>-61.185230565028775</v>
      </c>
    </row>
    <row r="1322" spans="1:26" customFormat="1" x14ac:dyDescent="0.2">
      <c r="A1322" s="34">
        <v>2704</v>
      </c>
      <c r="B1322" s="34" t="s">
        <v>2329</v>
      </c>
      <c r="C1322" s="34" t="s">
        <v>23</v>
      </c>
      <c r="D1322" s="34">
        <v>0.03</v>
      </c>
      <c r="E1322" s="34">
        <v>13.48</v>
      </c>
      <c r="F1322" s="34">
        <v>4.51</v>
      </c>
      <c r="G1322" s="34" t="s">
        <v>63</v>
      </c>
      <c r="H1322" s="34" t="s">
        <v>15</v>
      </c>
      <c r="I1322" s="34" t="s">
        <v>24</v>
      </c>
      <c r="J1322" s="34" t="s">
        <v>54</v>
      </c>
      <c r="K1322" s="34" t="s">
        <v>49</v>
      </c>
      <c r="L1322" s="34" t="s">
        <v>1757</v>
      </c>
      <c r="M1322" s="34">
        <v>0.59</v>
      </c>
      <c r="N1322" s="34" t="s">
        <v>8</v>
      </c>
      <c r="O1322" s="34" t="s">
        <v>9</v>
      </c>
      <c r="P1322" s="34" t="s">
        <v>99</v>
      </c>
      <c r="Q1322" s="34" t="s">
        <v>2330</v>
      </c>
      <c r="R1322" s="34">
        <v>32503</v>
      </c>
      <c r="S1322" s="36">
        <v>42124</v>
      </c>
      <c r="T1322" s="36">
        <v>42128</v>
      </c>
      <c r="U1322" s="61">
        <v>-256.01799999999997</v>
      </c>
      <c r="V1322" s="34">
        <v>4</v>
      </c>
      <c r="W1322" s="34">
        <v>59.49</v>
      </c>
      <c r="X1322" s="34">
        <v>91408</v>
      </c>
      <c r="Y1322" s="34" t="s">
        <v>3215</v>
      </c>
      <c r="Z1322" s="34">
        <v>-19.120125641147048</v>
      </c>
    </row>
    <row r="1323" spans="1:26" customFormat="1" x14ac:dyDescent="0.2">
      <c r="A1323" s="34">
        <v>2823</v>
      </c>
      <c r="B1323" s="34" t="s">
        <v>2334</v>
      </c>
      <c r="C1323" s="34" t="s">
        <v>23</v>
      </c>
      <c r="D1323" s="34">
        <v>0.02</v>
      </c>
      <c r="E1323" s="34">
        <v>21.98</v>
      </c>
      <c r="F1323" s="34">
        <v>2.87</v>
      </c>
      <c r="G1323" s="34" t="s">
        <v>14</v>
      </c>
      <c r="H1323" s="34" t="s">
        <v>70</v>
      </c>
      <c r="I1323" s="34" t="s">
        <v>24</v>
      </c>
      <c r="J1323" s="34" t="s">
        <v>25</v>
      </c>
      <c r="K1323" s="34" t="s">
        <v>18</v>
      </c>
      <c r="L1323" s="34" t="s">
        <v>1714</v>
      </c>
      <c r="M1323" s="34">
        <v>0.55000000000000004</v>
      </c>
      <c r="N1323" s="34" t="s">
        <v>8</v>
      </c>
      <c r="O1323" s="34" t="s">
        <v>35</v>
      </c>
      <c r="P1323" s="34" t="s">
        <v>272</v>
      </c>
      <c r="Q1323" s="34" t="s">
        <v>2335</v>
      </c>
      <c r="R1323" s="34">
        <v>89031</v>
      </c>
      <c r="S1323" s="36">
        <v>42124</v>
      </c>
      <c r="T1323" s="36">
        <v>42126</v>
      </c>
      <c r="U1323" s="61">
        <v>165.6345</v>
      </c>
      <c r="V1323" s="34">
        <v>11</v>
      </c>
      <c r="W1323" s="34">
        <v>240.05</v>
      </c>
      <c r="X1323" s="34">
        <v>87240</v>
      </c>
      <c r="Y1323" s="34" t="s">
        <v>3217</v>
      </c>
      <c r="Z1323" s="34">
        <v>478.47900783331079</v>
      </c>
    </row>
    <row r="1324" spans="1:26" customFormat="1" x14ac:dyDescent="0.2">
      <c r="A1324" s="34">
        <v>1989</v>
      </c>
      <c r="B1324" s="34" t="s">
        <v>669</v>
      </c>
      <c r="C1324" s="34" t="s">
        <v>92</v>
      </c>
      <c r="D1324" s="34">
        <v>0.1</v>
      </c>
      <c r="E1324" s="34">
        <v>1.6</v>
      </c>
      <c r="F1324" s="34">
        <v>1.29</v>
      </c>
      <c r="G1324" s="34" t="s">
        <v>14</v>
      </c>
      <c r="H1324" s="34" t="s">
        <v>47</v>
      </c>
      <c r="I1324" s="34" t="s">
        <v>24</v>
      </c>
      <c r="J1324" s="34" t="s">
        <v>25</v>
      </c>
      <c r="K1324" s="34" t="s">
        <v>26</v>
      </c>
      <c r="L1324" s="34" t="s">
        <v>2336</v>
      </c>
      <c r="M1324" s="34">
        <v>0.42</v>
      </c>
      <c r="N1324" s="34" t="s">
        <v>8</v>
      </c>
      <c r="O1324" s="34" t="s">
        <v>35</v>
      </c>
      <c r="P1324" s="34" t="s">
        <v>122</v>
      </c>
      <c r="Q1324" s="34" t="s">
        <v>671</v>
      </c>
      <c r="R1324" s="34">
        <v>84117</v>
      </c>
      <c r="S1324" s="36">
        <v>42124</v>
      </c>
      <c r="T1324" s="36">
        <v>42124</v>
      </c>
      <c r="U1324" s="61">
        <v>-14.990399999999999</v>
      </c>
      <c r="V1324" s="34">
        <v>11</v>
      </c>
      <c r="W1324" s="34">
        <v>16.88</v>
      </c>
      <c r="X1324" s="34">
        <v>90003</v>
      </c>
      <c r="Y1324" s="34" t="s">
        <v>3217</v>
      </c>
      <c r="Z1324" s="34">
        <v>-11.496923561950627</v>
      </c>
    </row>
    <row r="1325" spans="1:26" customFormat="1" x14ac:dyDescent="0.2">
      <c r="A1325" s="34">
        <v>2394</v>
      </c>
      <c r="B1325" s="34" t="s">
        <v>2337</v>
      </c>
      <c r="C1325" s="34" t="s">
        <v>1</v>
      </c>
      <c r="D1325" s="34">
        <v>0.01</v>
      </c>
      <c r="E1325" s="34">
        <v>11.7</v>
      </c>
      <c r="F1325" s="34">
        <v>5.63</v>
      </c>
      <c r="G1325" s="34" t="s">
        <v>14</v>
      </c>
      <c r="H1325" s="34" t="s">
        <v>70</v>
      </c>
      <c r="I1325" s="34" t="s">
        <v>24</v>
      </c>
      <c r="J1325" s="34" t="s">
        <v>48</v>
      </c>
      <c r="K1325" s="34" t="s">
        <v>49</v>
      </c>
      <c r="L1325" s="34" t="s">
        <v>2338</v>
      </c>
      <c r="M1325" s="34">
        <v>0.4</v>
      </c>
      <c r="N1325" s="34" t="s">
        <v>8</v>
      </c>
      <c r="O1325" s="34" t="s">
        <v>9</v>
      </c>
      <c r="P1325" s="34" t="s">
        <v>51</v>
      </c>
      <c r="Q1325" s="34" t="s">
        <v>2339</v>
      </c>
      <c r="R1325" s="34">
        <v>30328</v>
      </c>
      <c r="S1325" s="36">
        <v>42125</v>
      </c>
      <c r="T1325" s="36">
        <v>42127</v>
      </c>
      <c r="U1325" s="61">
        <v>39.21</v>
      </c>
      <c r="V1325" s="34">
        <v>16</v>
      </c>
      <c r="W1325" s="34">
        <v>196.69</v>
      </c>
      <c r="X1325" s="34">
        <v>86949</v>
      </c>
      <c r="Y1325" s="34" t="s">
        <v>3215</v>
      </c>
      <c r="Z1325" s="34">
        <v>485.2663229587356</v>
      </c>
    </row>
    <row r="1326" spans="1:26" customFormat="1" x14ac:dyDescent="0.2">
      <c r="A1326" s="34">
        <v>2394</v>
      </c>
      <c r="B1326" s="34" t="s">
        <v>2337</v>
      </c>
      <c r="C1326" s="34" t="s">
        <v>1</v>
      </c>
      <c r="D1326" s="34">
        <v>0.03</v>
      </c>
      <c r="E1326" s="34">
        <v>4.55</v>
      </c>
      <c r="F1326" s="34">
        <v>1.49</v>
      </c>
      <c r="G1326" s="34" t="s">
        <v>14</v>
      </c>
      <c r="H1326" s="34" t="s">
        <v>70</v>
      </c>
      <c r="I1326" s="34" t="s">
        <v>24</v>
      </c>
      <c r="J1326" s="34" t="s">
        <v>48</v>
      </c>
      <c r="K1326" s="34" t="s">
        <v>49</v>
      </c>
      <c r="L1326" s="34" t="s">
        <v>1479</v>
      </c>
      <c r="M1326" s="34">
        <v>0.35</v>
      </c>
      <c r="N1326" s="34" t="s">
        <v>8</v>
      </c>
      <c r="O1326" s="34" t="s">
        <v>9</v>
      </c>
      <c r="P1326" s="34" t="s">
        <v>51</v>
      </c>
      <c r="Q1326" s="34" t="s">
        <v>2339</v>
      </c>
      <c r="R1326" s="34">
        <v>30328</v>
      </c>
      <c r="S1326" s="36">
        <v>42125</v>
      </c>
      <c r="T1326" s="36">
        <v>42125</v>
      </c>
      <c r="U1326" s="61">
        <v>100.38</v>
      </c>
      <c r="V1326" s="34">
        <v>9</v>
      </c>
      <c r="W1326" s="34">
        <v>40.28</v>
      </c>
      <c r="X1326" s="34">
        <v>86949</v>
      </c>
      <c r="Y1326" s="34" t="s">
        <v>3215</v>
      </c>
      <c r="Z1326" s="34">
        <v>356.30091086764287</v>
      </c>
    </row>
    <row r="1327" spans="1:26" customFormat="1" x14ac:dyDescent="0.2">
      <c r="A1327" s="34">
        <v>2724</v>
      </c>
      <c r="B1327" s="34" t="s">
        <v>2340</v>
      </c>
      <c r="C1327" s="34" t="s">
        <v>1</v>
      </c>
      <c r="D1327" s="34">
        <v>0.06</v>
      </c>
      <c r="E1327" s="34">
        <v>4.9800000000000004</v>
      </c>
      <c r="F1327" s="34">
        <v>7.44</v>
      </c>
      <c r="G1327" s="34" t="s">
        <v>14</v>
      </c>
      <c r="H1327" s="34" t="s">
        <v>47</v>
      </c>
      <c r="I1327" s="34" t="s">
        <v>24</v>
      </c>
      <c r="J1327" s="34" t="s">
        <v>64</v>
      </c>
      <c r="K1327" s="34" t="s">
        <v>49</v>
      </c>
      <c r="L1327" s="34" t="s">
        <v>2150</v>
      </c>
      <c r="M1327" s="34">
        <v>0.36</v>
      </c>
      <c r="N1327" s="34" t="s">
        <v>8</v>
      </c>
      <c r="O1327" s="34" t="s">
        <v>9</v>
      </c>
      <c r="P1327" s="34" t="s">
        <v>376</v>
      </c>
      <c r="Q1327" s="34" t="s">
        <v>2341</v>
      </c>
      <c r="R1327" s="34">
        <v>37421</v>
      </c>
      <c r="S1327" s="36">
        <v>42125</v>
      </c>
      <c r="T1327" s="36">
        <v>42126</v>
      </c>
      <c r="U1327" s="61">
        <v>-37.561999999999998</v>
      </c>
      <c r="V1327" s="34">
        <v>10</v>
      </c>
      <c r="W1327" s="34">
        <v>53.21</v>
      </c>
      <c r="X1327" s="34">
        <v>88959</v>
      </c>
      <c r="Y1327" s="34" t="s">
        <v>3215</v>
      </c>
      <c r="Z1327" s="34">
        <v>399.77191186325939</v>
      </c>
    </row>
    <row r="1328" spans="1:26" customFormat="1" x14ac:dyDescent="0.2">
      <c r="A1328" s="34">
        <v>2724</v>
      </c>
      <c r="B1328" s="34" t="s">
        <v>2340</v>
      </c>
      <c r="C1328" s="34" t="s">
        <v>1</v>
      </c>
      <c r="D1328" s="34">
        <v>0.01</v>
      </c>
      <c r="E1328" s="34">
        <v>6.48</v>
      </c>
      <c r="F1328" s="34">
        <v>7.37</v>
      </c>
      <c r="G1328" s="34" t="s">
        <v>14</v>
      </c>
      <c r="H1328" s="34" t="s">
        <v>47</v>
      </c>
      <c r="I1328" s="34" t="s">
        <v>24</v>
      </c>
      <c r="J1328" s="34" t="s">
        <v>64</v>
      </c>
      <c r="K1328" s="34" t="s">
        <v>49</v>
      </c>
      <c r="L1328" s="34" t="s">
        <v>1591</v>
      </c>
      <c r="M1328" s="34">
        <v>0.37</v>
      </c>
      <c r="N1328" s="34" t="s">
        <v>8</v>
      </c>
      <c r="O1328" s="34" t="s">
        <v>9</v>
      </c>
      <c r="P1328" s="34" t="s">
        <v>376</v>
      </c>
      <c r="Q1328" s="34" t="s">
        <v>2341</v>
      </c>
      <c r="R1328" s="34">
        <v>37421</v>
      </c>
      <c r="S1328" s="36">
        <v>42125</v>
      </c>
      <c r="T1328" s="36">
        <v>42127</v>
      </c>
      <c r="U1328" s="61">
        <v>-449.69400000000002</v>
      </c>
      <c r="V1328" s="34">
        <v>18</v>
      </c>
      <c r="W1328" s="34">
        <v>122.8</v>
      </c>
      <c r="X1328" s="34">
        <v>88959</v>
      </c>
      <c r="Y1328" s="34" t="s">
        <v>3215</v>
      </c>
      <c r="Z1328" s="34">
        <v>21.856936116592333</v>
      </c>
    </row>
    <row r="1329" spans="1:26" customFormat="1" x14ac:dyDescent="0.2">
      <c r="A1329" s="34">
        <v>1271</v>
      </c>
      <c r="B1329" s="34" t="s">
        <v>2087</v>
      </c>
      <c r="C1329" s="34" t="s">
        <v>23</v>
      </c>
      <c r="D1329" s="34">
        <v>0.1</v>
      </c>
      <c r="E1329" s="34">
        <v>34.229999999999997</v>
      </c>
      <c r="F1329" s="34">
        <v>5.0199999999999996</v>
      </c>
      <c r="G1329" s="34" t="s">
        <v>14</v>
      </c>
      <c r="H1329" s="34" t="s">
        <v>70</v>
      </c>
      <c r="I1329" s="34" t="s">
        <v>4</v>
      </c>
      <c r="J1329" s="34" t="s">
        <v>102</v>
      </c>
      <c r="K1329" s="34" t="s">
        <v>49</v>
      </c>
      <c r="L1329" s="34" t="s">
        <v>1294</v>
      </c>
      <c r="M1329" s="34">
        <v>0.55000000000000004</v>
      </c>
      <c r="N1329" s="34" t="s">
        <v>8</v>
      </c>
      <c r="O1329" s="34" t="s">
        <v>35</v>
      </c>
      <c r="P1329" s="34" t="s">
        <v>66</v>
      </c>
      <c r="Q1329" s="34" t="s">
        <v>2088</v>
      </c>
      <c r="R1329" s="34">
        <v>91941</v>
      </c>
      <c r="S1329" s="36">
        <v>42125</v>
      </c>
      <c r="T1329" s="36">
        <v>42130</v>
      </c>
      <c r="U1329" s="61">
        <v>151.56540000000001</v>
      </c>
      <c r="V1329" s="34">
        <v>7</v>
      </c>
      <c r="W1329" s="34">
        <v>219.66</v>
      </c>
      <c r="X1329" s="34">
        <v>88411</v>
      </c>
      <c r="Y1329" s="34" t="s">
        <v>3217</v>
      </c>
      <c r="Z1329" s="34">
        <v>509.01076793543791</v>
      </c>
    </row>
    <row r="1330" spans="1:26" customFormat="1" x14ac:dyDescent="0.2">
      <c r="A1330" s="34">
        <v>1383</v>
      </c>
      <c r="B1330" s="34" t="s">
        <v>2342</v>
      </c>
      <c r="C1330" s="34" t="s">
        <v>92</v>
      </c>
      <c r="D1330" s="34">
        <v>0.03</v>
      </c>
      <c r="E1330" s="34">
        <v>2.23</v>
      </c>
      <c r="F1330" s="34">
        <v>4.57</v>
      </c>
      <c r="G1330" s="34" t="s">
        <v>14</v>
      </c>
      <c r="H1330" s="34" t="s">
        <v>15</v>
      </c>
      <c r="I1330" s="34" t="s">
        <v>4</v>
      </c>
      <c r="J1330" s="34" t="s">
        <v>102</v>
      </c>
      <c r="K1330" s="34" t="s">
        <v>18</v>
      </c>
      <c r="L1330" s="34" t="s">
        <v>2343</v>
      </c>
      <c r="M1330" s="34">
        <v>0.41</v>
      </c>
      <c r="N1330" s="34" t="s">
        <v>8</v>
      </c>
      <c r="O1330" s="34" t="s">
        <v>35</v>
      </c>
      <c r="P1330" s="34" t="s">
        <v>122</v>
      </c>
      <c r="Q1330" s="34" t="s">
        <v>1208</v>
      </c>
      <c r="R1330" s="34">
        <v>84120</v>
      </c>
      <c r="S1330" s="36">
        <v>42125</v>
      </c>
      <c r="T1330" s="36">
        <v>42126</v>
      </c>
      <c r="U1330" s="61">
        <v>-93.25</v>
      </c>
      <c r="V1330" s="34">
        <v>12</v>
      </c>
      <c r="W1330" s="34">
        <v>28.66</v>
      </c>
      <c r="X1330" s="34">
        <v>89406</v>
      </c>
      <c r="Y1330" s="34" t="s">
        <v>3217</v>
      </c>
      <c r="Z1330" s="34">
        <v>-20.433787243959578</v>
      </c>
    </row>
    <row r="1331" spans="1:26" customFormat="1" x14ac:dyDescent="0.2">
      <c r="A1331" s="34">
        <v>381</v>
      </c>
      <c r="B1331" s="34" t="s">
        <v>2344</v>
      </c>
      <c r="C1331" s="34" t="s">
        <v>46</v>
      </c>
      <c r="D1331" s="34">
        <v>7.0000000000000007E-2</v>
      </c>
      <c r="E1331" s="34">
        <v>415.88</v>
      </c>
      <c r="F1331" s="34">
        <v>11.37</v>
      </c>
      <c r="G1331" s="34" t="s">
        <v>14</v>
      </c>
      <c r="H1331" s="34" t="s">
        <v>70</v>
      </c>
      <c r="I1331" s="34" t="s">
        <v>24</v>
      </c>
      <c r="J1331" s="34" t="s">
        <v>54</v>
      </c>
      <c r="K1331" s="34" t="s">
        <v>49</v>
      </c>
      <c r="L1331" s="34" t="s">
        <v>1357</v>
      </c>
      <c r="M1331" s="34">
        <v>0.56999999999999995</v>
      </c>
      <c r="N1331" s="34" t="s">
        <v>8</v>
      </c>
      <c r="O1331" s="34" t="s">
        <v>28</v>
      </c>
      <c r="P1331" s="34" t="s">
        <v>79</v>
      </c>
      <c r="Q1331" s="34" t="s">
        <v>1823</v>
      </c>
      <c r="R1331" s="34">
        <v>61701</v>
      </c>
      <c r="S1331" s="36">
        <v>42125</v>
      </c>
      <c r="T1331" s="36">
        <v>42125</v>
      </c>
      <c r="U1331" s="61">
        <v>-539.59</v>
      </c>
      <c r="V1331" s="34">
        <v>1</v>
      </c>
      <c r="W1331" s="34">
        <v>394.51</v>
      </c>
      <c r="X1331" s="34">
        <v>88929</v>
      </c>
      <c r="Y1331" s="34" t="s">
        <v>3216</v>
      </c>
      <c r="Z1331" s="34">
        <v>1330.24590080083</v>
      </c>
    </row>
    <row r="1332" spans="1:26" customFormat="1" x14ac:dyDescent="0.2">
      <c r="A1332" s="34">
        <v>1193</v>
      </c>
      <c r="B1332" s="34" t="s">
        <v>1327</v>
      </c>
      <c r="C1332" s="34" t="s">
        <v>46</v>
      </c>
      <c r="D1332" s="34">
        <v>0.03</v>
      </c>
      <c r="E1332" s="34">
        <v>5.98</v>
      </c>
      <c r="F1332" s="34">
        <v>1.49</v>
      </c>
      <c r="G1332" s="34" t="s">
        <v>14</v>
      </c>
      <c r="H1332" s="34" t="s">
        <v>3</v>
      </c>
      <c r="I1332" s="34" t="s">
        <v>24</v>
      </c>
      <c r="J1332" s="34" t="s">
        <v>48</v>
      </c>
      <c r="K1332" s="34" t="s">
        <v>49</v>
      </c>
      <c r="L1332" s="34" t="s">
        <v>1563</v>
      </c>
      <c r="M1332" s="34">
        <v>0.39</v>
      </c>
      <c r="N1332" s="34" t="s">
        <v>8</v>
      </c>
      <c r="O1332" s="34" t="s">
        <v>87</v>
      </c>
      <c r="P1332" s="34" t="s">
        <v>350</v>
      </c>
      <c r="Q1332" s="34" t="s">
        <v>42</v>
      </c>
      <c r="R1332" s="34">
        <v>20016</v>
      </c>
      <c r="S1332" s="36">
        <v>42125</v>
      </c>
      <c r="T1332" s="36">
        <v>42127</v>
      </c>
      <c r="U1332" s="61">
        <v>38.08</v>
      </c>
      <c r="V1332" s="34">
        <v>85</v>
      </c>
      <c r="W1332" s="34">
        <v>517.85</v>
      </c>
      <c r="X1332" s="34">
        <v>38852</v>
      </c>
      <c r="Y1332" s="34" t="s">
        <v>3218</v>
      </c>
      <c r="Z1332" s="34">
        <v>232.21329709577566</v>
      </c>
    </row>
    <row r="1333" spans="1:26" customFormat="1" x14ac:dyDescent="0.2">
      <c r="A1333" s="34">
        <v>1194</v>
      </c>
      <c r="B1333" s="34" t="s">
        <v>2345</v>
      </c>
      <c r="C1333" s="34" t="s">
        <v>46</v>
      </c>
      <c r="D1333" s="34">
        <v>0.03</v>
      </c>
      <c r="E1333" s="34">
        <v>5.98</v>
      </c>
      <c r="F1333" s="34">
        <v>1.49</v>
      </c>
      <c r="G1333" s="34" t="s">
        <v>14</v>
      </c>
      <c r="H1333" s="34" t="s">
        <v>3</v>
      </c>
      <c r="I1333" s="34" t="s">
        <v>24</v>
      </c>
      <c r="J1333" s="34" t="s">
        <v>48</v>
      </c>
      <c r="K1333" s="34" t="s">
        <v>49</v>
      </c>
      <c r="L1333" s="34" t="s">
        <v>1563</v>
      </c>
      <c r="M1333" s="34">
        <v>0.39</v>
      </c>
      <c r="N1333" s="34" t="s">
        <v>8</v>
      </c>
      <c r="O1333" s="34" t="s">
        <v>9</v>
      </c>
      <c r="P1333" s="34" t="s">
        <v>99</v>
      </c>
      <c r="Q1333" s="34" t="s">
        <v>2346</v>
      </c>
      <c r="R1333" s="34">
        <v>34142</v>
      </c>
      <c r="S1333" s="36">
        <v>42125</v>
      </c>
      <c r="T1333" s="36">
        <v>42127</v>
      </c>
      <c r="U1333" s="61">
        <v>20.495999999999999</v>
      </c>
      <c r="V1333" s="34">
        <v>21</v>
      </c>
      <c r="W1333" s="34">
        <v>127.94</v>
      </c>
      <c r="X1333" s="34">
        <v>87586</v>
      </c>
      <c r="Y1333" s="34" t="s">
        <v>3215</v>
      </c>
      <c r="Z1333" s="34">
        <v>214.20682879340418</v>
      </c>
    </row>
    <row r="1334" spans="1:26" customFormat="1" x14ac:dyDescent="0.2">
      <c r="A1334" s="34">
        <v>3139</v>
      </c>
      <c r="B1334" s="34" t="s">
        <v>2347</v>
      </c>
      <c r="C1334" s="34" t="s">
        <v>1</v>
      </c>
      <c r="D1334" s="34">
        <v>0.09</v>
      </c>
      <c r="E1334" s="34">
        <v>280.98</v>
      </c>
      <c r="F1334" s="34">
        <v>57</v>
      </c>
      <c r="G1334" s="34" t="s">
        <v>2</v>
      </c>
      <c r="H1334" s="34" t="s">
        <v>47</v>
      </c>
      <c r="I1334" s="34" t="s">
        <v>4</v>
      </c>
      <c r="J1334" s="34" t="s">
        <v>85</v>
      </c>
      <c r="K1334" s="34" t="s">
        <v>33</v>
      </c>
      <c r="L1334" s="34" t="s">
        <v>838</v>
      </c>
      <c r="M1334" s="34">
        <v>0.78</v>
      </c>
      <c r="N1334" s="34" t="s">
        <v>8</v>
      </c>
      <c r="O1334" s="34" t="s">
        <v>87</v>
      </c>
      <c r="P1334" s="34" t="s">
        <v>373</v>
      </c>
      <c r="Q1334" s="34" t="s">
        <v>2348</v>
      </c>
      <c r="R1334" s="34">
        <v>7016</v>
      </c>
      <c r="S1334" s="36">
        <v>42126</v>
      </c>
      <c r="T1334" s="36">
        <v>42129</v>
      </c>
      <c r="U1334" s="61">
        <v>252.488</v>
      </c>
      <c r="V1334" s="34">
        <v>31</v>
      </c>
      <c r="W1334" s="34">
        <v>7974.21</v>
      </c>
      <c r="X1334" s="34">
        <v>86793</v>
      </c>
      <c r="Y1334" s="34" t="s">
        <v>3218</v>
      </c>
      <c r="Z1334" s="34">
        <v>3457.0574232981298</v>
      </c>
    </row>
    <row r="1335" spans="1:26" customFormat="1" x14ac:dyDescent="0.2">
      <c r="A1335" s="34">
        <v>3367</v>
      </c>
      <c r="B1335" s="34" t="s">
        <v>2349</v>
      </c>
      <c r="C1335" s="34" t="s">
        <v>1</v>
      </c>
      <c r="D1335" s="34">
        <v>0.08</v>
      </c>
      <c r="E1335" s="34">
        <v>30.97</v>
      </c>
      <c r="F1335" s="34">
        <v>4</v>
      </c>
      <c r="G1335" s="34" t="s">
        <v>14</v>
      </c>
      <c r="H1335" s="34" t="s">
        <v>47</v>
      </c>
      <c r="I1335" s="34" t="s">
        <v>16</v>
      </c>
      <c r="J1335" s="34" t="s">
        <v>17</v>
      </c>
      <c r="K1335" s="34" t="s">
        <v>49</v>
      </c>
      <c r="L1335" s="34" t="s">
        <v>2138</v>
      </c>
      <c r="M1335" s="34">
        <v>0.74</v>
      </c>
      <c r="N1335" s="34" t="s">
        <v>8</v>
      </c>
      <c r="O1335" s="34" t="s">
        <v>87</v>
      </c>
      <c r="P1335" s="34" t="s">
        <v>293</v>
      </c>
      <c r="Q1335" s="34" t="s">
        <v>2350</v>
      </c>
      <c r="R1335" s="34">
        <v>43221</v>
      </c>
      <c r="S1335" s="36">
        <v>42126</v>
      </c>
      <c r="T1335" s="36">
        <v>42127</v>
      </c>
      <c r="U1335" s="61">
        <v>10.68</v>
      </c>
      <c r="V1335" s="34">
        <v>26</v>
      </c>
      <c r="W1335" s="34">
        <v>758.97</v>
      </c>
      <c r="X1335" s="34">
        <v>90502</v>
      </c>
      <c r="Y1335" s="34" t="s">
        <v>3218</v>
      </c>
      <c r="Z1335" s="34">
        <v>738.15793773838141</v>
      </c>
    </row>
    <row r="1336" spans="1:26" customFormat="1" x14ac:dyDescent="0.2">
      <c r="A1336" s="34">
        <v>3367</v>
      </c>
      <c r="B1336" s="34" t="s">
        <v>2349</v>
      </c>
      <c r="C1336" s="34" t="s">
        <v>1</v>
      </c>
      <c r="D1336" s="34">
        <v>0.1</v>
      </c>
      <c r="E1336" s="34">
        <v>4.13</v>
      </c>
      <c r="F1336" s="34">
        <v>0.5</v>
      </c>
      <c r="G1336" s="34" t="s">
        <v>63</v>
      </c>
      <c r="H1336" s="34" t="s">
        <v>47</v>
      </c>
      <c r="I1336" s="34" t="s">
        <v>24</v>
      </c>
      <c r="J1336" s="34" t="s">
        <v>128</v>
      </c>
      <c r="K1336" s="34" t="s">
        <v>49</v>
      </c>
      <c r="L1336" s="34" t="s">
        <v>2351</v>
      </c>
      <c r="M1336" s="34">
        <v>0.39</v>
      </c>
      <c r="N1336" s="34" t="s">
        <v>8</v>
      </c>
      <c r="O1336" s="34" t="s">
        <v>87</v>
      </c>
      <c r="P1336" s="34" t="s">
        <v>293</v>
      </c>
      <c r="Q1336" s="34" t="s">
        <v>2350</v>
      </c>
      <c r="R1336" s="34">
        <v>43221</v>
      </c>
      <c r="S1336" s="36">
        <v>42126</v>
      </c>
      <c r="T1336" s="36">
        <v>42128</v>
      </c>
      <c r="U1336" s="61">
        <v>58.263599999999997</v>
      </c>
      <c r="V1336" s="34">
        <v>18</v>
      </c>
      <c r="W1336" s="34">
        <v>84.44</v>
      </c>
      <c r="X1336" s="34">
        <v>90502</v>
      </c>
      <c r="Y1336" s="34" t="s">
        <v>3218</v>
      </c>
      <c r="Z1336" s="34">
        <v>219.70561082868701</v>
      </c>
    </row>
    <row r="1337" spans="1:26" customFormat="1" x14ac:dyDescent="0.2">
      <c r="A1337" s="34">
        <v>408</v>
      </c>
      <c r="B1337" s="34" t="s">
        <v>2352</v>
      </c>
      <c r="C1337" s="34" t="s">
        <v>23</v>
      </c>
      <c r="D1337" s="34">
        <v>7.0000000000000007E-2</v>
      </c>
      <c r="E1337" s="34">
        <v>29.17</v>
      </c>
      <c r="F1337" s="34">
        <v>6.27</v>
      </c>
      <c r="G1337" s="34" t="s">
        <v>14</v>
      </c>
      <c r="H1337" s="34" t="s">
        <v>70</v>
      </c>
      <c r="I1337" s="34" t="s">
        <v>24</v>
      </c>
      <c r="J1337" s="34" t="s">
        <v>48</v>
      </c>
      <c r="K1337" s="34" t="s">
        <v>49</v>
      </c>
      <c r="L1337" s="34" t="s">
        <v>50</v>
      </c>
      <c r="M1337" s="34">
        <v>0.37</v>
      </c>
      <c r="N1337" s="34" t="s">
        <v>8</v>
      </c>
      <c r="O1337" s="34" t="s">
        <v>28</v>
      </c>
      <c r="P1337" s="34" t="s">
        <v>163</v>
      </c>
      <c r="Q1337" s="34" t="s">
        <v>2353</v>
      </c>
      <c r="R1337" s="34">
        <v>78589</v>
      </c>
      <c r="S1337" s="36">
        <v>42126</v>
      </c>
      <c r="T1337" s="36">
        <v>42130</v>
      </c>
      <c r="U1337" s="61">
        <v>236.2371</v>
      </c>
      <c r="V1337" s="34">
        <v>14</v>
      </c>
      <c r="W1337" s="34">
        <v>400.47</v>
      </c>
      <c r="X1337" s="34">
        <v>89639</v>
      </c>
      <c r="Y1337" s="34" t="s">
        <v>3216</v>
      </c>
      <c r="Z1337" s="34">
        <v>484.6241511909999</v>
      </c>
    </row>
    <row r="1338" spans="1:26" customFormat="1" x14ac:dyDescent="0.2">
      <c r="A1338" s="34">
        <v>2426</v>
      </c>
      <c r="B1338" s="34" t="s">
        <v>1626</v>
      </c>
      <c r="C1338" s="34" t="s">
        <v>23</v>
      </c>
      <c r="D1338" s="34">
        <v>0.08</v>
      </c>
      <c r="E1338" s="34">
        <v>4.4800000000000004</v>
      </c>
      <c r="F1338" s="34">
        <v>49</v>
      </c>
      <c r="G1338" s="34" t="s">
        <v>14</v>
      </c>
      <c r="H1338" s="34" t="s">
        <v>3</v>
      </c>
      <c r="I1338" s="34" t="s">
        <v>24</v>
      </c>
      <c r="J1338" s="34" t="s">
        <v>71</v>
      </c>
      <c r="K1338" s="34" t="s">
        <v>40</v>
      </c>
      <c r="L1338" s="34" t="s">
        <v>444</v>
      </c>
      <c r="M1338" s="34">
        <v>0.6</v>
      </c>
      <c r="N1338" s="34" t="s">
        <v>8</v>
      </c>
      <c r="O1338" s="34" t="s">
        <v>28</v>
      </c>
      <c r="P1338" s="34" t="s">
        <v>163</v>
      </c>
      <c r="Q1338" s="34" t="s">
        <v>1628</v>
      </c>
      <c r="R1338" s="34">
        <v>75061</v>
      </c>
      <c r="S1338" s="36">
        <v>42126</v>
      </c>
      <c r="T1338" s="36">
        <v>42126</v>
      </c>
      <c r="U1338" s="61">
        <v>139.58009999999999</v>
      </c>
      <c r="V1338" s="34">
        <v>37</v>
      </c>
      <c r="W1338" s="34">
        <v>202.29</v>
      </c>
      <c r="X1338" s="34">
        <v>90861</v>
      </c>
      <c r="Y1338" s="34" t="s">
        <v>3216</v>
      </c>
      <c r="Z1338" s="34">
        <v>1664.8433102657148</v>
      </c>
    </row>
    <row r="1339" spans="1:26" customFormat="1" x14ac:dyDescent="0.2">
      <c r="A1339" s="34">
        <v>2426</v>
      </c>
      <c r="B1339" s="34" t="s">
        <v>1626</v>
      </c>
      <c r="C1339" s="34" t="s">
        <v>23</v>
      </c>
      <c r="D1339" s="34">
        <v>0</v>
      </c>
      <c r="E1339" s="34">
        <v>17.670000000000002</v>
      </c>
      <c r="F1339" s="34">
        <v>8.99</v>
      </c>
      <c r="G1339" s="34" t="s">
        <v>14</v>
      </c>
      <c r="H1339" s="34" t="s">
        <v>3</v>
      </c>
      <c r="I1339" s="34" t="s">
        <v>4</v>
      </c>
      <c r="J1339" s="34" t="s">
        <v>102</v>
      </c>
      <c r="K1339" s="34" t="s">
        <v>18</v>
      </c>
      <c r="L1339" s="34" t="s">
        <v>2032</v>
      </c>
      <c r="M1339" s="34">
        <v>0.47</v>
      </c>
      <c r="N1339" s="34" t="s">
        <v>8</v>
      </c>
      <c r="O1339" s="34" t="s">
        <v>28</v>
      </c>
      <c r="P1339" s="34" t="s">
        <v>163</v>
      </c>
      <c r="Q1339" s="34" t="s">
        <v>1628</v>
      </c>
      <c r="R1339" s="34">
        <v>75061</v>
      </c>
      <c r="S1339" s="36">
        <v>42126</v>
      </c>
      <c r="T1339" s="36">
        <v>42133</v>
      </c>
      <c r="U1339" s="61">
        <v>109.67</v>
      </c>
      <c r="V1339" s="34">
        <v>9</v>
      </c>
      <c r="W1339" s="34">
        <v>168.71</v>
      </c>
      <c r="X1339" s="34">
        <v>90861</v>
      </c>
      <c r="Y1339" s="34" t="s">
        <v>3216</v>
      </c>
      <c r="Z1339" s="34">
        <v>514.50419825758729</v>
      </c>
    </row>
    <row r="1340" spans="1:26" customFormat="1" x14ac:dyDescent="0.2">
      <c r="A1340" s="34">
        <v>2578</v>
      </c>
      <c r="B1340" s="34" t="s">
        <v>2354</v>
      </c>
      <c r="C1340" s="34" t="s">
        <v>23</v>
      </c>
      <c r="D1340" s="34">
        <v>0.04</v>
      </c>
      <c r="E1340" s="34">
        <v>8.6</v>
      </c>
      <c r="F1340" s="34">
        <v>6.19</v>
      </c>
      <c r="G1340" s="34" t="s">
        <v>14</v>
      </c>
      <c r="H1340" s="34" t="s">
        <v>47</v>
      </c>
      <c r="I1340" s="34" t="s">
        <v>24</v>
      </c>
      <c r="J1340" s="34" t="s">
        <v>48</v>
      </c>
      <c r="K1340" s="34" t="s">
        <v>49</v>
      </c>
      <c r="L1340" s="34" t="s">
        <v>508</v>
      </c>
      <c r="M1340" s="34">
        <v>0.38</v>
      </c>
      <c r="N1340" s="34" t="s">
        <v>8</v>
      </c>
      <c r="O1340" s="34" t="s">
        <v>9</v>
      </c>
      <c r="P1340" s="34" t="s">
        <v>140</v>
      </c>
      <c r="Q1340" s="34" t="s">
        <v>2355</v>
      </c>
      <c r="R1340" s="34">
        <v>36801</v>
      </c>
      <c r="S1340" s="36">
        <v>42126</v>
      </c>
      <c r="T1340" s="36">
        <v>42128</v>
      </c>
      <c r="U1340" s="61">
        <v>309.71159999999998</v>
      </c>
      <c r="V1340" s="34">
        <v>5</v>
      </c>
      <c r="W1340" s="34">
        <v>46.85</v>
      </c>
      <c r="X1340" s="34">
        <v>88298</v>
      </c>
      <c r="Y1340" s="34" t="s">
        <v>3215</v>
      </c>
      <c r="Z1340" s="34">
        <v>551.77948237259</v>
      </c>
    </row>
    <row r="1341" spans="1:26" customFormat="1" x14ac:dyDescent="0.2">
      <c r="A1341" s="34">
        <v>2578</v>
      </c>
      <c r="B1341" s="34" t="s">
        <v>2354</v>
      </c>
      <c r="C1341" s="34" t="s">
        <v>23</v>
      </c>
      <c r="D1341" s="34">
        <v>0.01</v>
      </c>
      <c r="E1341" s="34">
        <v>3.58</v>
      </c>
      <c r="F1341" s="34">
        <v>1.63</v>
      </c>
      <c r="G1341" s="34" t="s">
        <v>14</v>
      </c>
      <c r="H1341" s="34" t="s">
        <v>47</v>
      </c>
      <c r="I1341" s="34" t="s">
        <v>24</v>
      </c>
      <c r="J1341" s="34" t="s">
        <v>152</v>
      </c>
      <c r="K1341" s="34" t="s">
        <v>26</v>
      </c>
      <c r="L1341" s="34" t="s">
        <v>2197</v>
      </c>
      <c r="M1341" s="34">
        <v>0.36</v>
      </c>
      <c r="N1341" s="34" t="s">
        <v>8</v>
      </c>
      <c r="O1341" s="34" t="s">
        <v>9</v>
      </c>
      <c r="P1341" s="34" t="s">
        <v>140</v>
      </c>
      <c r="Q1341" s="34" t="s">
        <v>2355</v>
      </c>
      <c r="R1341" s="34">
        <v>36801</v>
      </c>
      <c r="S1341" s="36">
        <v>42126</v>
      </c>
      <c r="T1341" s="36">
        <v>42130</v>
      </c>
      <c r="U1341" s="61">
        <v>-128.85599999999999</v>
      </c>
      <c r="V1341" s="34">
        <v>26</v>
      </c>
      <c r="W1341" s="34">
        <v>93.57</v>
      </c>
      <c r="X1341" s="34">
        <v>88298</v>
      </c>
      <c r="Y1341" s="34" t="s">
        <v>3215</v>
      </c>
      <c r="Z1341" s="34">
        <v>-35.887486157020732</v>
      </c>
    </row>
    <row r="1342" spans="1:26" customFormat="1" x14ac:dyDescent="0.2">
      <c r="A1342" s="34">
        <v>2578</v>
      </c>
      <c r="B1342" s="34" t="s">
        <v>2354</v>
      </c>
      <c r="C1342" s="34" t="s">
        <v>23</v>
      </c>
      <c r="D1342" s="34">
        <v>0.08</v>
      </c>
      <c r="E1342" s="34">
        <v>105.49</v>
      </c>
      <c r="F1342" s="34">
        <v>41.64</v>
      </c>
      <c r="G1342" s="34" t="s">
        <v>2</v>
      </c>
      <c r="H1342" s="34" t="s">
        <v>47</v>
      </c>
      <c r="I1342" s="34" t="s">
        <v>4</v>
      </c>
      <c r="J1342" s="34" t="s">
        <v>5</v>
      </c>
      <c r="K1342" s="34" t="s">
        <v>6</v>
      </c>
      <c r="L1342" s="34" t="s">
        <v>2356</v>
      </c>
      <c r="M1342" s="34">
        <v>0.75</v>
      </c>
      <c r="N1342" s="34" t="s">
        <v>8</v>
      </c>
      <c r="O1342" s="34" t="s">
        <v>9</v>
      </c>
      <c r="P1342" s="34" t="s">
        <v>140</v>
      </c>
      <c r="Q1342" s="34" t="s">
        <v>2355</v>
      </c>
      <c r="R1342" s="34">
        <v>36801</v>
      </c>
      <c r="S1342" s="36">
        <v>42126</v>
      </c>
      <c r="T1342" s="36">
        <v>42133</v>
      </c>
      <c r="U1342" s="61">
        <v>-36.945999999999998</v>
      </c>
      <c r="V1342" s="34">
        <v>34</v>
      </c>
      <c r="W1342" s="34">
        <v>2694.49</v>
      </c>
      <c r="X1342" s="34">
        <v>88298</v>
      </c>
      <c r="Y1342" s="34" t="s">
        <v>3215</v>
      </c>
      <c r="Z1342" s="34">
        <v>1957.7182108762102</v>
      </c>
    </row>
    <row r="1343" spans="1:26" customFormat="1" x14ac:dyDescent="0.2">
      <c r="A1343" s="34">
        <v>2531</v>
      </c>
      <c r="B1343" s="34" t="s">
        <v>2357</v>
      </c>
      <c r="C1343" s="34" t="s">
        <v>92</v>
      </c>
      <c r="D1343" s="34">
        <v>0.08</v>
      </c>
      <c r="E1343" s="34">
        <v>4</v>
      </c>
      <c r="F1343" s="34">
        <v>1.3</v>
      </c>
      <c r="G1343" s="34" t="s">
        <v>14</v>
      </c>
      <c r="H1343" s="34" t="s">
        <v>3</v>
      </c>
      <c r="I1343" s="34" t="s">
        <v>24</v>
      </c>
      <c r="J1343" s="34" t="s">
        <v>64</v>
      </c>
      <c r="K1343" s="34" t="s">
        <v>26</v>
      </c>
      <c r="L1343" s="34" t="s">
        <v>347</v>
      </c>
      <c r="M1343" s="34">
        <v>0.37</v>
      </c>
      <c r="N1343" s="34" t="s">
        <v>8</v>
      </c>
      <c r="O1343" s="34" t="s">
        <v>35</v>
      </c>
      <c r="P1343" s="34" t="s">
        <v>66</v>
      </c>
      <c r="Q1343" s="34" t="s">
        <v>2358</v>
      </c>
      <c r="R1343" s="34">
        <v>93422</v>
      </c>
      <c r="S1343" s="36">
        <v>42126</v>
      </c>
      <c r="T1343" s="36">
        <v>42128</v>
      </c>
      <c r="U1343" s="61">
        <v>28.4</v>
      </c>
      <c r="V1343" s="34">
        <v>14</v>
      </c>
      <c r="W1343" s="34">
        <v>51.99</v>
      </c>
      <c r="X1343" s="34">
        <v>87452</v>
      </c>
      <c r="Y1343" s="34" t="s">
        <v>3217</v>
      </c>
      <c r="Z1343" s="34">
        <v>-27.086151185894213</v>
      </c>
    </row>
    <row r="1344" spans="1:26" customFormat="1" x14ac:dyDescent="0.2">
      <c r="A1344" s="34">
        <v>27</v>
      </c>
      <c r="B1344" s="34" t="s">
        <v>2359</v>
      </c>
      <c r="C1344" s="34" t="s">
        <v>46</v>
      </c>
      <c r="D1344" s="34">
        <v>0.04</v>
      </c>
      <c r="E1344" s="34">
        <v>4.1399999999999997</v>
      </c>
      <c r="F1344" s="34">
        <v>6.6</v>
      </c>
      <c r="G1344" s="34" t="s">
        <v>14</v>
      </c>
      <c r="H1344" s="34" t="s">
        <v>70</v>
      </c>
      <c r="I1344" s="34" t="s">
        <v>4</v>
      </c>
      <c r="J1344" s="34" t="s">
        <v>102</v>
      </c>
      <c r="K1344" s="34" t="s">
        <v>49</v>
      </c>
      <c r="L1344" s="34" t="s">
        <v>388</v>
      </c>
      <c r="M1344" s="34">
        <v>0.49</v>
      </c>
      <c r="N1344" s="34" t="s">
        <v>8</v>
      </c>
      <c r="O1344" s="34" t="s">
        <v>35</v>
      </c>
      <c r="P1344" s="34" t="s">
        <v>66</v>
      </c>
      <c r="Q1344" s="34" t="s">
        <v>1939</v>
      </c>
      <c r="R1344" s="34">
        <v>90712</v>
      </c>
      <c r="S1344" s="36">
        <v>42126</v>
      </c>
      <c r="T1344" s="36">
        <v>42128</v>
      </c>
      <c r="U1344" s="61">
        <v>8.8940000000000001</v>
      </c>
      <c r="V1344" s="34">
        <v>12</v>
      </c>
      <c r="W1344" s="34">
        <v>54.78</v>
      </c>
      <c r="X1344" s="34">
        <v>87652</v>
      </c>
      <c r="Y1344" s="34" t="s">
        <v>3217</v>
      </c>
      <c r="Z1344" s="34">
        <v>423.34468607948941</v>
      </c>
    </row>
    <row r="1345" spans="1:26" customFormat="1" x14ac:dyDescent="0.2">
      <c r="A1345" s="34">
        <v>3386</v>
      </c>
      <c r="B1345" s="34" t="s">
        <v>2360</v>
      </c>
      <c r="C1345" s="34" t="s">
        <v>1</v>
      </c>
      <c r="D1345" s="34">
        <v>0</v>
      </c>
      <c r="E1345" s="34">
        <v>2.61</v>
      </c>
      <c r="F1345" s="34">
        <v>0.5</v>
      </c>
      <c r="G1345" s="34" t="s">
        <v>14</v>
      </c>
      <c r="H1345" s="34" t="s">
        <v>70</v>
      </c>
      <c r="I1345" s="34" t="s">
        <v>24</v>
      </c>
      <c r="J1345" s="34" t="s">
        <v>128</v>
      </c>
      <c r="K1345" s="34" t="s">
        <v>49</v>
      </c>
      <c r="L1345" s="34" t="s">
        <v>1343</v>
      </c>
      <c r="M1345" s="34">
        <v>0.39</v>
      </c>
      <c r="N1345" s="34" t="s">
        <v>8</v>
      </c>
      <c r="O1345" s="34" t="s">
        <v>87</v>
      </c>
      <c r="P1345" s="34" t="s">
        <v>293</v>
      </c>
      <c r="Q1345" s="34" t="s">
        <v>2174</v>
      </c>
      <c r="R1345" s="34">
        <v>43402</v>
      </c>
      <c r="S1345" s="36">
        <v>42127</v>
      </c>
      <c r="T1345" s="36">
        <v>42129</v>
      </c>
      <c r="U1345" s="61">
        <v>19.554600000000001</v>
      </c>
      <c r="V1345" s="34">
        <v>10</v>
      </c>
      <c r="W1345" s="34">
        <v>28.34</v>
      </c>
      <c r="X1345" s="34">
        <v>88746</v>
      </c>
      <c r="Y1345" s="34" t="s">
        <v>3218</v>
      </c>
      <c r="Z1345" s="34">
        <v>293.16483175305092</v>
      </c>
    </row>
    <row r="1346" spans="1:26" customFormat="1" x14ac:dyDescent="0.2">
      <c r="A1346" s="34">
        <v>3386</v>
      </c>
      <c r="B1346" s="34" t="s">
        <v>2360</v>
      </c>
      <c r="C1346" s="34" t="s">
        <v>1</v>
      </c>
      <c r="D1346" s="34">
        <v>0.04</v>
      </c>
      <c r="E1346" s="34">
        <v>25.38</v>
      </c>
      <c r="F1346" s="34">
        <v>8.99</v>
      </c>
      <c r="G1346" s="34" t="s">
        <v>63</v>
      </c>
      <c r="H1346" s="34" t="s">
        <v>70</v>
      </c>
      <c r="I1346" s="34" t="s">
        <v>4</v>
      </c>
      <c r="J1346" s="34" t="s">
        <v>102</v>
      </c>
      <c r="K1346" s="34" t="s">
        <v>18</v>
      </c>
      <c r="L1346" s="34" t="s">
        <v>2361</v>
      </c>
      <c r="M1346" s="34">
        <v>0.5</v>
      </c>
      <c r="N1346" s="34" t="s">
        <v>8</v>
      </c>
      <c r="O1346" s="34" t="s">
        <v>87</v>
      </c>
      <c r="P1346" s="34" t="s">
        <v>293</v>
      </c>
      <c r="Q1346" s="34" t="s">
        <v>2174</v>
      </c>
      <c r="R1346" s="34">
        <v>43402</v>
      </c>
      <c r="S1346" s="36">
        <v>42127</v>
      </c>
      <c r="T1346" s="36">
        <v>42130</v>
      </c>
      <c r="U1346" s="61">
        <v>152.482</v>
      </c>
      <c r="V1346" s="34">
        <v>35</v>
      </c>
      <c r="W1346" s="34">
        <v>861.3</v>
      </c>
      <c r="X1346" s="34">
        <v>88746</v>
      </c>
      <c r="Y1346" s="34" t="s">
        <v>3218</v>
      </c>
      <c r="Z1346" s="34">
        <v>718.06713963898233</v>
      </c>
    </row>
    <row r="1347" spans="1:26" customFormat="1" x14ac:dyDescent="0.2">
      <c r="A1347" s="34">
        <v>2157</v>
      </c>
      <c r="B1347" s="34" t="s">
        <v>1657</v>
      </c>
      <c r="C1347" s="34" t="s">
        <v>13</v>
      </c>
      <c r="D1347" s="34">
        <v>7.0000000000000007E-2</v>
      </c>
      <c r="E1347" s="34">
        <v>30.93</v>
      </c>
      <c r="F1347" s="34">
        <v>3.92</v>
      </c>
      <c r="G1347" s="34" t="s">
        <v>14</v>
      </c>
      <c r="H1347" s="34" t="s">
        <v>47</v>
      </c>
      <c r="I1347" s="34" t="s">
        <v>4</v>
      </c>
      <c r="J1347" s="34" t="s">
        <v>102</v>
      </c>
      <c r="K1347" s="34" t="s">
        <v>18</v>
      </c>
      <c r="L1347" s="34" t="s">
        <v>1627</v>
      </c>
      <c r="M1347" s="34">
        <v>0.44</v>
      </c>
      <c r="N1347" s="34" t="s">
        <v>8</v>
      </c>
      <c r="O1347" s="34" t="s">
        <v>28</v>
      </c>
      <c r="P1347" s="34" t="s">
        <v>265</v>
      </c>
      <c r="Q1347" s="34" t="s">
        <v>1659</v>
      </c>
      <c r="R1347" s="34">
        <v>48093</v>
      </c>
      <c r="S1347" s="36">
        <v>42127</v>
      </c>
      <c r="T1347" s="36">
        <v>42128</v>
      </c>
      <c r="U1347" s="61">
        <v>398.30250000000001</v>
      </c>
      <c r="V1347" s="34">
        <v>19</v>
      </c>
      <c r="W1347" s="34">
        <v>577.25</v>
      </c>
      <c r="X1347" s="34">
        <v>90386</v>
      </c>
      <c r="Y1347" s="34" t="s">
        <v>3216</v>
      </c>
      <c r="Z1347" s="34">
        <v>597.51041948877071</v>
      </c>
    </row>
    <row r="1348" spans="1:26" customFormat="1" x14ac:dyDescent="0.2">
      <c r="A1348" s="34">
        <v>2157</v>
      </c>
      <c r="B1348" s="34" t="s">
        <v>1657</v>
      </c>
      <c r="C1348" s="34" t="s">
        <v>13</v>
      </c>
      <c r="D1348" s="34">
        <v>0.05</v>
      </c>
      <c r="E1348" s="34">
        <v>297.48</v>
      </c>
      <c r="F1348" s="34">
        <v>18.059999999999999</v>
      </c>
      <c r="G1348" s="34" t="s">
        <v>2</v>
      </c>
      <c r="H1348" s="34" t="s">
        <v>47</v>
      </c>
      <c r="I1348" s="34" t="s">
        <v>16</v>
      </c>
      <c r="J1348" s="34" t="s">
        <v>32</v>
      </c>
      <c r="K1348" s="34" t="s">
        <v>33</v>
      </c>
      <c r="L1348" s="34" t="s">
        <v>363</v>
      </c>
      <c r="M1348" s="34">
        <v>0.6</v>
      </c>
      <c r="N1348" s="34" t="s">
        <v>8</v>
      </c>
      <c r="O1348" s="34" t="s">
        <v>28</v>
      </c>
      <c r="P1348" s="34" t="s">
        <v>265</v>
      </c>
      <c r="Q1348" s="34" t="s">
        <v>1659</v>
      </c>
      <c r="R1348" s="34">
        <v>48093</v>
      </c>
      <c r="S1348" s="36">
        <v>42127</v>
      </c>
      <c r="T1348" s="36">
        <v>42128</v>
      </c>
      <c r="U1348" s="61">
        <v>709.85199999999998</v>
      </c>
      <c r="V1348" s="34">
        <v>14</v>
      </c>
      <c r="W1348" s="34">
        <v>4075.18</v>
      </c>
      <c r="X1348" s="34">
        <v>90386</v>
      </c>
      <c r="Y1348" s="34" t="s">
        <v>3216</v>
      </c>
      <c r="Z1348" s="34">
        <v>2485.1520004772028</v>
      </c>
    </row>
    <row r="1349" spans="1:26" customFormat="1" x14ac:dyDescent="0.2">
      <c r="A1349" s="34">
        <v>2157</v>
      </c>
      <c r="B1349" s="34" t="s">
        <v>1657</v>
      </c>
      <c r="C1349" s="34" t="s">
        <v>13</v>
      </c>
      <c r="D1349" s="34">
        <v>7.0000000000000007E-2</v>
      </c>
      <c r="E1349" s="34">
        <v>296.18</v>
      </c>
      <c r="F1349" s="34">
        <v>54.12</v>
      </c>
      <c r="G1349" s="34" t="s">
        <v>2</v>
      </c>
      <c r="H1349" s="34" t="s">
        <v>47</v>
      </c>
      <c r="I1349" s="34" t="s">
        <v>4</v>
      </c>
      <c r="J1349" s="34" t="s">
        <v>5</v>
      </c>
      <c r="K1349" s="34" t="s">
        <v>6</v>
      </c>
      <c r="L1349" s="34" t="s">
        <v>1055</v>
      </c>
      <c r="M1349" s="34">
        <v>0.76</v>
      </c>
      <c r="N1349" s="34" t="s">
        <v>8</v>
      </c>
      <c r="O1349" s="34" t="s">
        <v>28</v>
      </c>
      <c r="P1349" s="34" t="s">
        <v>265</v>
      </c>
      <c r="Q1349" s="34" t="s">
        <v>1659</v>
      </c>
      <c r="R1349" s="34">
        <v>48093</v>
      </c>
      <c r="S1349" s="36">
        <v>42127</v>
      </c>
      <c r="T1349" s="36">
        <v>42129</v>
      </c>
      <c r="U1349" s="61">
        <v>80.809200000000004</v>
      </c>
      <c r="V1349" s="34">
        <v>6</v>
      </c>
      <c r="W1349" s="34">
        <v>1798.23</v>
      </c>
      <c r="X1349" s="34">
        <v>90386</v>
      </c>
      <c r="Y1349" s="34" t="s">
        <v>3216</v>
      </c>
      <c r="Z1349" s="34">
        <v>2953.3702882383359</v>
      </c>
    </row>
    <row r="1350" spans="1:26" customFormat="1" x14ac:dyDescent="0.2">
      <c r="A1350" s="34">
        <v>1391</v>
      </c>
      <c r="B1350" s="34" t="s">
        <v>2268</v>
      </c>
      <c r="C1350" s="34" t="s">
        <v>23</v>
      </c>
      <c r="D1350" s="34">
        <v>7.0000000000000007E-2</v>
      </c>
      <c r="E1350" s="34">
        <v>12.28</v>
      </c>
      <c r="F1350" s="34">
        <v>6.13</v>
      </c>
      <c r="G1350" s="34" t="s">
        <v>14</v>
      </c>
      <c r="H1350" s="34" t="s">
        <v>3</v>
      </c>
      <c r="I1350" s="34" t="s">
        <v>24</v>
      </c>
      <c r="J1350" s="34" t="s">
        <v>54</v>
      </c>
      <c r="K1350" s="34" t="s">
        <v>49</v>
      </c>
      <c r="L1350" s="34" t="s">
        <v>2362</v>
      </c>
      <c r="M1350" s="34">
        <v>0.56999999999999995</v>
      </c>
      <c r="N1350" s="34" t="s">
        <v>8</v>
      </c>
      <c r="O1350" s="34" t="s">
        <v>35</v>
      </c>
      <c r="P1350" s="34" t="s">
        <v>66</v>
      </c>
      <c r="Q1350" s="34" t="s">
        <v>2269</v>
      </c>
      <c r="R1350" s="34">
        <v>94086</v>
      </c>
      <c r="S1350" s="36">
        <v>42127</v>
      </c>
      <c r="T1350" s="36">
        <v>42134</v>
      </c>
      <c r="U1350" s="61">
        <v>15.236000000000001</v>
      </c>
      <c r="V1350" s="34">
        <v>33</v>
      </c>
      <c r="W1350" s="34">
        <v>389.59</v>
      </c>
      <c r="X1350" s="34">
        <v>88730</v>
      </c>
      <c r="Y1350" s="34" t="s">
        <v>3217</v>
      </c>
      <c r="Z1350" s="34">
        <v>358.72467266059419</v>
      </c>
    </row>
    <row r="1351" spans="1:26" customFormat="1" x14ac:dyDescent="0.2">
      <c r="A1351" s="34">
        <v>1680</v>
      </c>
      <c r="B1351" s="34" t="s">
        <v>2363</v>
      </c>
      <c r="C1351" s="34" t="s">
        <v>23</v>
      </c>
      <c r="D1351" s="34">
        <v>0.09</v>
      </c>
      <c r="E1351" s="34">
        <v>30.98</v>
      </c>
      <c r="F1351" s="34">
        <v>19.510000000000002</v>
      </c>
      <c r="G1351" s="34" t="s">
        <v>14</v>
      </c>
      <c r="H1351" s="34" t="s">
        <v>15</v>
      </c>
      <c r="I1351" s="34" t="s">
        <v>24</v>
      </c>
      <c r="J1351" s="34" t="s">
        <v>321</v>
      </c>
      <c r="K1351" s="34" t="s">
        <v>49</v>
      </c>
      <c r="L1351" s="34" t="s">
        <v>2364</v>
      </c>
      <c r="M1351" s="34">
        <v>0.36</v>
      </c>
      <c r="N1351" s="34" t="s">
        <v>8</v>
      </c>
      <c r="O1351" s="34" t="s">
        <v>87</v>
      </c>
      <c r="P1351" s="34" t="s">
        <v>293</v>
      </c>
      <c r="Q1351" s="34" t="s">
        <v>740</v>
      </c>
      <c r="R1351" s="34">
        <v>45014</v>
      </c>
      <c r="S1351" s="36">
        <v>42127</v>
      </c>
      <c r="T1351" s="36">
        <v>42129</v>
      </c>
      <c r="U1351" s="61">
        <v>-163.53</v>
      </c>
      <c r="V1351" s="34">
        <v>18</v>
      </c>
      <c r="W1351" s="34">
        <v>514.62</v>
      </c>
      <c r="X1351" s="34">
        <v>86645</v>
      </c>
      <c r="Y1351" s="34" t="s">
        <v>3218</v>
      </c>
      <c r="Z1351" s="34">
        <v>396.40397713008366</v>
      </c>
    </row>
    <row r="1352" spans="1:26" customFormat="1" x14ac:dyDescent="0.2">
      <c r="A1352" s="34">
        <v>1680</v>
      </c>
      <c r="B1352" s="34" t="s">
        <v>2363</v>
      </c>
      <c r="C1352" s="34" t="s">
        <v>23</v>
      </c>
      <c r="D1352" s="34">
        <v>0.03</v>
      </c>
      <c r="E1352" s="34">
        <v>49.34</v>
      </c>
      <c r="F1352" s="34">
        <v>10.25</v>
      </c>
      <c r="G1352" s="34" t="s">
        <v>14</v>
      </c>
      <c r="H1352" s="34" t="s">
        <v>15</v>
      </c>
      <c r="I1352" s="34" t="s">
        <v>4</v>
      </c>
      <c r="J1352" s="34" t="s">
        <v>102</v>
      </c>
      <c r="K1352" s="34" t="s">
        <v>40</v>
      </c>
      <c r="L1352" s="34" t="s">
        <v>2365</v>
      </c>
      <c r="M1352" s="34">
        <v>0.56999999999999995</v>
      </c>
      <c r="N1352" s="34" t="s">
        <v>8</v>
      </c>
      <c r="O1352" s="34" t="s">
        <v>87</v>
      </c>
      <c r="P1352" s="34" t="s">
        <v>293</v>
      </c>
      <c r="Q1352" s="34" t="s">
        <v>740</v>
      </c>
      <c r="R1352" s="34">
        <v>45014</v>
      </c>
      <c r="S1352" s="36">
        <v>42127</v>
      </c>
      <c r="T1352" s="36">
        <v>42129</v>
      </c>
      <c r="U1352" s="61">
        <v>554.77</v>
      </c>
      <c r="V1352" s="34">
        <v>17</v>
      </c>
      <c r="W1352" s="34">
        <v>817.32</v>
      </c>
      <c r="X1352" s="34">
        <v>86645</v>
      </c>
      <c r="Y1352" s="34" t="s">
        <v>3218</v>
      </c>
      <c r="Z1352" s="34">
        <v>1147.7453680100207</v>
      </c>
    </row>
    <row r="1353" spans="1:26" customFormat="1" x14ac:dyDescent="0.2">
      <c r="A1353" s="34">
        <v>94</v>
      </c>
      <c r="B1353" s="34" t="s">
        <v>2366</v>
      </c>
      <c r="C1353" s="34" t="s">
        <v>46</v>
      </c>
      <c r="D1353" s="34">
        <v>0.04</v>
      </c>
      <c r="E1353" s="34">
        <v>160.97999999999999</v>
      </c>
      <c r="F1353" s="34">
        <v>30</v>
      </c>
      <c r="G1353" s="34" t="s">
        <v>2</v>
      </c>
      <c r="H1353" s="34" t="s">
        <v>47</v>
      </c>
      <c r="I1353" s="34" t="s">
        <v>4</v>
      </c>
      <c r="J1353" s="34" t="s">
        <v>85</v>
      </c>
      <c r="K1353" s="34" t="s">
        <v>33</v>
      </c>
      <c r="L1353" s="34" t="s">
        <v>868</v>
      </c>
      <c r="M1353" s="34">
        <v>0.62</v>
      </c>
      <c r="N1353" s="34" t="s">
        <v>8</v>
      </c>
      <c r="O1353" s="34" t="s">
        <v>28</v>
      </c>
      <c r="P1353" s="34" t="s">
        <v>79</v>
      </c>
      <c r="Q1353" s="34" t="s">
        <v>509</v>
      </c>
      <c r="R1353" s="34">
        <v>60601</v>
      </c>
      <c r="S1353" s="36">
        <v>42127</v>
      </c>
      <c r="T1353" s="36">
        <v>42129</v>
      </c>
      <c r="U1353" s="61">
        <v>116.1</v>
      </c>
      <c r="V1353" s="34">
        <v>37</v>
      </c>
      <c r="W1353" s="34">
        <v>6276.34</v>
      </c>
      <c r="X1353" s="34">
        <v>44231</v>
      </c>
      <c r="Y1353" s="34" t="s">
        <v>3216</v>
      </c>
      <c r="Z1353" s="34">
        <v>2006.2197303199791</v>
      </c>
    </row>
    <row r="1354" spans="1:26" customFormat="1" x14ac:dyDescent="0.2">
      <c r="A1354" s="34">
        <v>94</v>
      </c>
      <c r="B1354" s="34" t="s">
        <v>2366</v>
      </c>
      <c r="C1354" s="34" t="s">
        <v>46</v>
      </c>
      <c r="D1354" s="34">
        <v>0.01</v>
      </c>
      <c r="E1354" s="34">
        <v>17.98</v>
      </c>
      <c r="F1354" s="34">
        <v>4</v>
      </c>
      <c r="G1354" s="34" t="s">
        <v>14</v>
      </c>
      <c r="H1354" s="34" t="s">
        <v>47</v>
      </c>
      <c r="I1354" s="34" t="s">
        <v>16</v>
      </c>
      <c r="J1354" s="34" t="s">
        <v>17</v>
      </c>
      <c r="K1354" s="34" t="s">
        <v>49</v>
      </c>
      <c r="L1354" s="34" t="s">
        <v>1633</v>
      </c>
      <c r="M1354" s="34">
        <v>0.79</v>
      </c>
      <c r="N1354" s="34" t="s">
        <v>8</v>
      </c>
      <c r="O1354" s="34" t="s">
        <v>28</v>
      </c>
      <c r="P1354" s="34" t="s">
        <v>79</v>
      </c>
      <c r="Q1354" s="34" t="s">
        <v>509</v>
      </c>
      <c r="R1354" s="34">
        <v>60601</v>
      </c>
      <c r="S1354" s="36">
        <v>42127</v>
      </c>
      <c r="T1354" s="36">
        <v>42129</v>
      </c>
      <c r="U1354" s="61">
        <v>-87.96</v>
      </c>
      <c r="V1354" s="34">
        <v>146</v>
      </c>
      <c r="W1354" s="34">
        <v>2664.4</v>
      </c>
      <c r="X1354" s="34">
        <v>44231</v>
      </c>
      <c r="Y1354" s="34" t="s">
        <v>3216</v>
      </c>
      <c r="Z1354" s="34">
        <v>595.28399537655946</v>
      </c>
    </row>
    <row r="1355" spans="1:26" customFormat="1" x14ac:dyDescent="0.2">
      <c r="A1355" s="34">
        <v>97</v>
      </c>
      <c r="B1355" s="34" t="s">
        <v>2367</v>
      </c>
      <c r="C1355" s="34" t="s">
        <v>46</v>
      </c>
      <c r="D1355" s="34">
        <v>0.04</v>
      </c>
      <c r="E1355" s="34">
        <v>160.97999999999999</v>
      </c>
      <c r="F1355" s="34">
        <v>30</v>
      </c>
      <c r="G1355" s="34" t="s">
        <v>2</v>
      </c>
      <c r="H1355" s="34" t="s">
        <v>47</v>
      </c>
      <c r="I1355" s="34" t="s">
        <v>4</v>
      </c>
      <c r="J1355" s="34" t="s">
        <v>85</v>
      </c>
      <c r="K1355" s="34" t="s">
        <v>33</v>
      </c>
      <c r="L1355" s="34" t="s">
        <v>868</v>
      </c>
      <c r="M1355" s="34">
        <v>0.62</v>
      </c>
      <c r="N1355" s="34" t="s">
        <v>8</v>
      </c>
      <c r="O1355" s="34" t="s">
        <v>28</v>
      </c>
      <c r="P1355" s="34" t="s">
        <v>513</v>
      </c>
      <c r="Q1355" s="34" t="s">
        <v>2368</v>
      </c>
      <c r="R1355" s="34">
        <v>66502</v>
      </c>
      <c r="S1355" s="36">
        <v>42127</v>
      </c>
      <c r="T1355" s="36">
        <v>42129</v>
      </c>
      <c r="U1355" s="61">
        <v>255.42</v>
      </c>
      <c r="V1355" s="34">
        <v>9</v>
      </c>
      <c r="W1355" s="34">
        <v>1526.68</v>
      </c>
      <c r="X1355" s="34">
        <v>87306</v>
      </c>
      <c r="Y1355" s="34" t="s">
        <v>3216</v>
      </c>
      <c r="Z1355" s="34">
        <v>2148.88699396229</v>
      </c>
    </row>
    <row r="1356" spans="1:26" customFormat="1" x14ac:dyDescent="0.2">
      <c r="A1356" s="34">
        <v>97</v>
      </c>
      <c r="B1356" s="34" t="s">
        <v>2367</v>
      </c>
      <c r="C1356" s="34" t="s">
        <v>46</v>
      </c>
      <c r="D1356" s="34">
        <v>0.06</v>
      </c>
      <c r="E1356" s="34">
        <v>115.99</v>
      </c>
      <c r="F1356" s="34">
        <v>8.99</v>
      </c>
      <c r="G1356" s="34" t="s">
        <v>14</v>
      </c>
      <c r="H1356" s="34" t="s">
        <v>47</v>
      </c>
      <c r="I1356" s="34" t="s">
        <v>16</v>
      </c>
      <c r="J1356" s="34" t="s">
        <v>111</v>
      </c>
      <c r="K1356" s="34" t="s">
        <v>49</v>
      </c>
      <c r="L1356" s="34" t="s">
        <v>2085</v>
      </c>
      <c r="M1356" s="34">
        <v>0.57999999999999996</v>
      </c>
      <c r="N1356" s="34" t="s">
        <v>8</v>
      </c>
      <c r="O1356" s="34" t="s">
        <v>28</v>
      </c>
      <c r="P1356" s="34" t="s">
        <v>513</v>
      </c>
      <c r="Q1356" s="34" t="s">
        <v>2368</v>
      </c>
      <c r="R1356" s="34">
        <v>66502</v>
      </c>
      <c r="S1356" s="36">
        <v>42127</v>
      </c>
      <c r="T1356" s="36">
        <v>42128</v>
      </c>
      <c r="U1356" s="61">
        <v>685.6146</v>
      </c>
      <c r="V1356" s="34">
        <v>20</v>
      </c>
      <c r="W1356" s="34">
        <v>1952.56</v>
      </c>
      <c r="X1356" s="34">
        <v>87306</v>
      </c>
      <c r="Y1356" s="34" t="s">
        <v>3216</v>
      </c>
      <c r="Z1356" s="34">
        <v>1624.8565994950181</v>
      </c>
    </row>
    <row r="1357" spans="1:26" customFormat="1" x14ac:dyDescent="0.2">
      <c r="A1357" s="34">
        <v>1869</v>
      </c>
      <c r="B1357" s="34" t="s">
        <v>2369</v>
      </c>
      <c r="C1357" s="34" t="s">
        <v>46</v>
      </c>
      <c r="D1357" s="34">
        <v>0.08</v>
      </c>
      <c r="E1357" s="34">
        <v>8.09</v>
      </c>
      <c r="F1357" s="34">
        <v>7.96</v>
      </c>
      <c r="G1357" s="34" t="s">
        <v>14</v>
      </c>
      <c r="H1357" s="34" t="s">
        <v>15</v>
      </c>
      <c r="I1357" s="34" t="s">
        <v>4</v>
      </c>
      <c r="J1357" s="34" t="s">
        <v>102</v>
      </c>
      <c r="K1357" s="34" t="s">
        <v>49</v>
      </c>
      <c r="L1357" s="34" t="s">
        <v>498</v>
      </c>
      <c r="M1357" s="34">
        <v>0.49</v>
      </c>
      <c r="N1357" s="34" t="s">
        <v>8</v>
      </c>
      <c r="O1357" s="34" t="s">
        <v>35</v>
      </c>
      <c r="P1357" s="34" t="s">
        <v>616</v>
      </c>
      <c r="Q1357" s="34" t="s">
        <v>2370</v>
      </c>
      <c r="R1357" s="34">
        <v>88310</v>
      </c>
      <c r="S1357" s="36">
        <v>42127</v>
      </c>
      <c r="T1357" s="36">
        <v>42128</v>
      </c>
      <c r="U1357" s="61">
        <v>-88.82</v>
      </c>
      <c r="V1357" s="34">
        <v>10</v>
      </c>
      <c r="W1357" s="34">
        <v>80.349999999999994</v>
      </c>
      <c r="X1357" s="34">
        <v>89209</v>
      </c>
      <c r="Y1357" s="34" t="s">
        <v>3217</v>
      </c>
      <c r="Z1357" s="34">
        <v>317.87929265670249</v>
      </c>
    </row>
    <row r="1358" spans="1:26" customFormat="1" x14ac:dyDescent="0.2">
      <c r="A1358" s="34">
        <v>335</v>
      </c>
      <c r="B1358" s="34" t="s">
        <v>2371</v>
      </c>
      <c r="C1358" s="34" t="s">
        <v>1</v>
      </c>
      <c r="D1358" s="34">
        <v>0.09</v>
      </c>
      <c r="E1358" s="34">
        <v>6.28</v>
      </c>
      <c r="F1358" s="34">
        <v>5.29</v>
      </c>
      <c r="G1358" s="34" t="s">
        <v>14</v>
      </c>
      <c r="H1358" s="34" t="s">
        <v>70</v>
      </c>
      <c r="I1358" s="34" t="s">
        <v>4</v>
      </c>
      <c r="J1358" s="34" t="s">
        <v>102</v>
      </c>
      <c r="K1358" s="34" t="s">
        <v>49</v>
      </c>
      <c r="L1358" s="34" t="s">
        <v>1551</v>
      </c>
      <c r="M1358" s="34">
        <v>0.43</v>
      </c>
      <c r="N1358" s="34" t="s">
        <v>8</v>
      </c>
      <c r="O1358" s="34" t="s">
        <v>35</v>
      </c>
      <c r="P1358" s="34" t="s">
        <v>115</v>
      </c>
      <c r="Q1358" s="34" t="s">
        <v>2372</v>
      </c>
      <c r="R1358" s="34">
        <v>97504</v>
      </c>
      <c r="S1358" s="36">
        <v>42128</v>
      </c>
      <c r="T1358" s="36">
        <v>42128</v>
      </c>
      <c r="U1358" s="61">
        <v>-5.2</v>
      </c>
      <c r="V1358" s="34">
        <v>1</v>
      </c>
      <c r="W1358" s="34">
        <v>8.5299999999999994</v>
      </c>
      <c r="X1358" s="34">
        <v>87277</v>
      </c>
      <c r="Y1358" s="34" t="s">
        <v>3217</v>
      </c>
      <c r="Z1358" s="34">
        <v>385.47855486288029</v>
      </c>
    </row>
    <row r="1359" spans="1:26" customFormat="1" x14ac:dyDescent="0.2">
      <c r="A1359" s="34">
        <v>342</v>
      </c>
      <c r="B1359" s="34" t="s">
        <v>2373</v>
      </c>
      <c r="C1359" s="34" t="s">
        <v>1</v>
      </c>
      <c r="D1359" s="34">
        <v>0.01</v>
      </c>
      <c r="E1359" s="34">
        <v>3.26</v>
      </c>
      <c r="F1359" s="34">
        <v>1.86</v>
      </c>
      <c r="G1359" s="34" t="s">
        <v>14</v>
      </c>
      <c r="H1359" s="34" t="s">
        <v>70</v>
      </c>
      <c r="I1359" s="34" t="s">
        <v>24</v>
      </c>
      <c r="J1359" s="34" t="s">
        <v>25</v>
      </c>
      <c r="K1359" s="34" t="s">
        <v>26</v>
      </c>
      <c r="L1359" s="34" t="s">
        <v>2374</v>
      </c>
      <c r="M1359" s="34">
        <v>0.41</v>
      </c>
      <c r="N1359" s="34" t="s">
        <v>8</v>
      </c>
      <c r="O1359" s="34" t="s">
        <v>9</v>
      </c>
      <c r="P1359" s="34" t="s">
        <v>99</v>
      </c>
      <c r="Q1359" s="34" t="s">
        <v>104</v>
      </c>
      <c r="R1359" s="34">
        <v>33181</v>
      </c>
      <c r="S1359" s="36">
        <v>42128</v>
      </c>
      <c r="T1359" s="36">
        <v>42130</v>
      </c>
      <c r="U1359" s="61">
        <v>-4.6683000000000003</v>
      </c>
      <c r="V1359" s="34">
        <v>20</v>
      </c>
      <c r="W1359" s="34">
        <v>73.97</v>
      </c>
      <c r="X1359" s="34">
        <v>3332</v>
      </c>
      <c r="Y1359" s="34" t="s">
        <v>3215</v>
      </c>
      <c r="Z1359" s="34">
        <v>318.00132073778349</v>
      </c>
    </row>
    <row r="1360" spans="1:26" customFormat="1" x14ac:dyDescent="0.2">
      <c r="A1360" s="34">
        <v>344</v>
      </c>
      <c r="B1360" s="34" t="s">
        <v>2375</v>
      </c>
      <c r="C1360" s="34" t="s">
        <v>1</v>
      </c>
      <c r="D1360" s="34">
        <v>0.01</v>
      </c>
      <c r="E1360" s="34">
        <v>3.26</v>
      </c>
      <c r="F1360" s="34">
        <v>1.86</v>
      </c>
      <c r="G1360" s="34" t="s">
        <v>14</v>
      </c>
      <c r="H1360" s="34" t="s">
        <v>70</v>
      </c>
      <c r="I1360" s="34" t="s">
        <v>24</v>
      </c>
      <c r="J1360" s="34" t="s">
        <v>25</v>
      </c>
      <c r="K1360" s="34" t="s">
        <v>26</v>
      </c>
      <c r="L1360" s="34" t="s">
        <v>2374</v>
      </c>
      <c r="M1360" s="34">
        <v>0.41</v>
      </c>
      <c r="N1360" s="34" t="s">
        <v>8</v>
      </c>
      <c r="O1360" s="34" t="s">
        <v>87</v>
      </c>
      <c r="P1360" s="34" t="s">
        <v>307</v>
      </c>
      <c r="Q1360" s="34" t="s">
        <v>2376</v>
      </c>
      <c r="R1360" s="34">
        <v>4101</v>
      </c>
      <c r="S1360" s="36">
        <v>42128</v>
      </c>
      <c r="T1360" s="36">
        <v>42130</v>
      </c>
      <c r="U1360" s="61">
        <v>0.70199999999999996</v>
      </c>
      <c r="V1360" s="34">
        <v>5</v>
      </c>
      <c r="W1360" s="34">
        <v>18.489999999999998</v>
      </c>
      <c r="X1360" s="34">
        <v>88152</v>
      </c>
      <c r="Y1360" s="34" t="s">
        <v>3218</v>
      </c>
      <c r="Z1360" s="34">
        <v>323.50064607469352</v>
      </c>
    </row>
    <row r="1361" spans="1:26" customFormat="1" x14ac:dyDescent="0.2">
      <c r="A1361" s="34">
        <v>2289</v>
      </c>
      <c r="B1361" s="34" t="s">
        <v>2377</v>
      </c>
      <c r="C1361" s="34" t="s">
        <v>1</v>
      </c>
      <c r="D1361" s="34">
        <v>0.01</v>
      </c>
      <c r="E1361" s="34">
        <v>7.59</v>
      </c>
      <c r="F1361" s="34">
        <v>4</v>
      </c>
      <c r="G1361" s="34" t="s">
        <v>14</v>
      </c>
      <c r="H1361" s="34" t="s">
        <v>47</v>
      </c>
      <c r="I1361" s="34" t="s">
        <v>4</v>
      </c>
      <c r="J1361" s="34" t="s">
        <v>102</v>
      </c>
      <c r="K1361" s="34" t="s">
        <v>26</v>
      </c>
      <c r="L1361" s="34" t="s">
        <v>1663</v>
      </c>
      <c r="M1361" s="34">
        <v>0.42</v>
      </c>
      <c r="N1361" s="34" t="s">
        <v>8</v>
      </c>
      <c r="O1361" s="34" t="s">
        <v>28</v>
      </c>
      <c r="P1361" s="34" t="s">
        <v>60</v>
      </c>
      <c r="Q1361" s="34" t="s">
        <v>939</v>
      </c>
      <c r="R1361" s="34">
        <v>55337</v>
      </c>
      <c r="S1361" s="36">
        <v>42128</v>
      </c>
      <c r="T1361" s="36">
        <v>42128</v>
      </c>
      <c r="U1361" s="61">
        <v>2.97</v>
      </c>
      <c r="V1361" s="34">
        <v>17</v>
      </c>
      <c r="W1361" s="34">
        <v>136.25</v>
      </c>
      <c r="X1361" s="34">
        <v>88165</v>
      </c>
      <c r="Y1361" s="34" t="s">
        <v>3216</v>
      </c>
      <c r="Z1361" s="34">
        <v>437.28894091592292</v>
      </c>
    </row>
    <row r="1362" spans="1:26" customFormat="1" x14ac:dyDescent="0.2">
      <c r="A1362" s="34">
        <v>2650</v>
      </c>
      <c r="B1362" s="34" t="s">
        <v>2378</v>
      </c>
      <c r="C1362" s="34" t="s">
        <v>1</v>
      </c>
      <c r="D1362" s="34">
        <v>0.05</v>
      </c>
      <c r="E1362" s="34">
        <v>35.99</v>
      </c>
      <c r="F1362" s="34">
        <v>5.99</v>
      </c>
      <c r="G1362" s="34" t="s">
        <v>14</v>
      </c>
      <c r="H1362" s="34" t="s">
        <v>70</v>
      </c>
      <c r="I1362" s="34" t="s">
        <v>16</v>
      </c>
      <c r="J1362" s="34" t="s">
        <v>111</v>
      </c>
      <c r="K1362" s="34" t="s">
        <v>26</v>
      </c>
      <c r="L1362" s="34" t="s">
        <v>1348</v>
      </c>
      <c r="M1362" s="34">
        <v>0.38</v>
      </c>
      <c r="N1362" s="34" t="s">
        <v>8</v>
      </c>
      <c r="O1362" s="34" t="s">
        <v>87</v>
      </c>
      <c r="P1362" s="34" t="s">
        <v>296</v>
      </c>
      <c r="Q1362" s="34" t="s">
        <v>2379</v>
      </c>
      <c r="R1362" s="34">
        <v>15234</v>
      </c>
      <c r="S1362" s="36">
        <v>42128</v>
      </c>
      <c r="T1362" s="36">
        <v>42129</v>
      </c>
      <c r="U1362" s="61">
        <v>524.31719999999996</v>
      </c>
      <c r="V1362" s="34">
        <v>26</v>
      </c>
      <c r="W1362" s="34">
        <v>759.88</v>
      </c>
      <c r="X1362" s="34">
        <v>88815</v>
      </c>
      <c r="Y1362" s="34" t="s">
        <v>3218</v>
      </c>
      <c r="Z1362" s="34">
        <v>1025.0263398061097</v>
      </c>
    </row>
    <row r="1363" spans="1:26" customFormat="1" x14ac:dyDescent="0.2">
      <c r="A1363" s="34">
        <v>2689</v>
      </c>
      <c r="B1363" s="34" t="s">
        <v>2380</v>
      </c>
      <c r="C1363" s="34" t="s">
        <v>1</v>
      </c>
      <c r="D1363" s="34">
        <v>0.09</v>
      </c>
      <c r="E1363" s="34">
        <v>3.75</v>
      </c>
      <c r="F1363" s="34">
        <v>0.5</v>
      </c>
      <c r="G1363" s="34" t="s">
        <v>14</v>
      </c>
      <c r="H1363" s="34" t="s">
        <v>47</v>
      </c>
      <c r="I1363" s="34" t="s">
        <v>24</v>
      </c>
      <c r="J1363" s="34" t="s">
        <v>128</v>
      </c>
      <c r="K1363" s="34" t="s">
        <v>49</v>
      </c>
      <c r="L1363" s="34" t="s">
        <v>2381</v>
      </c>
      <c r="M1363" s="34">
        <v>0.37</v>
      </c>
      <c r="N1363" s="34" t="s">
        <v>8</v>
      </c>
      <c r="O1363" s="34" t="s">
        <v>87</v>
      </c>
      <c r="P1363" s="34" t="s">
        <v>373</v>
      </c>
      <c r="Q1363" s="34" t="s">
        <v>2382</v>
      </c>
      <c r="R1363" s="34">
        <v>7011</v>
      </c>
      <c r="S1363" s="36">
        <v>42128</v>
      </c>
      <c r="T1363" s="36">
        <v>42130</v>
      </c>
      <c r="U1363" s="61">
        <v>51.218699999999998</v>
      </c>
      <c r="V1363" s="34">
        <v>21</v>
      </c>
      <c r="W1363" s="34">
        <v>74.23</v>
      </c>
      <c r="X1363" s="34">
        <v>90624</v>
      </c>
      <c r="Y1363" s="34" t="s">
        <v>3218</v>
      </c>
      <c r="Z1363" s="34">
        <v>283.50144287943743</v>
      </c>
    </row>
    <row r="1364" spans="1:26" customFormat="1" x14ac:dyDescent="0.2">
      <c r="A1364" s="34">
        <v>2693</v>
      </c>
      <c r="B1364" s="34" t="s">
        <v>2383</v>
      </c>
      <c r="C1364" s="34" t="s">
        <v>1</v>
      </c>
      <c r="D1364" s="34">
        <v>0.01</v>
      </c>
      <c r="E1364" s="34">
        <v>30.98</v>
      </c>
      <c r="F1364" s="34">
        <v>9.18</v>
      </c>
      <c r="G1364" s="34" t="s">
        <v>14</v>
      </c>
      <c r="H1364" s="34" t="s">
        <v>47</v>
      </c>
      <c r="I1364" s="34" t="s">
        <v>24</v>
      </c>
      <c r="J1364" s="34" t="s">
        <v>64</v>
      </c>
      <c r="K1364" s="34" t="s">
        <v>49</v>
      </c>
      <c r="L1364" s="34" t="s">
        <v>2225</v>
      </c>
      <c r="M1364" s="34">
        <v>0.4</v>
      </c>
      <c r="N1364" s="34" t="s">
        <v>8</v>
      </c>
      <c r="O1364" s="34" t="s">
        <v>87</v>
      </c>
      <c r="P1364" s="34" t="s">
        <v>609</v>
      </c>
      <c r="Q1364" s="34" t="s">
        <v>1606</v>
      </c>
      <c r="R1364" s="34">
        <v>5201</v>
      </c>
      <c r="S1364" s="36">
        <v>42128</v>
      </c>
      <c r="T1364" s="36">
        <v>42128</v>
      </c>
      <c r="U1364" s="61">
        <v>380.46800000000002</v>
      </c>
      <c r="V1364" s="34">
        <v>20</v>
      </c>
      <c r="W1364" s="34">
        <v>627.19000000000005</v>
      </c>
      <c r="X1364" s="34">
        <v>90624</v>
      </c>
      <c r="Y1364" s="34" t="s">
        <v>3218</v>
      </c>
      <c r="Z1364" s="34">
        <v>1023.6897105558493</v>
      </c>
    </row>
    <row r="1365" spans="1:26" customFormat="1" x14ac:dyDescent="0.2">
      <c r="A1365" s="34">
        <v>411</v>
      </c>
      <c r="B1365" s="34" t="s">
        <v>2384</v>
      </c>
      <c r="C1365" s="34" t="s">
        <v>13</v>
      </c>
      <c r="D1365" s="34">
        <v>0.05</v>
      </c>
      <c r="E1365" s="34">
        <v>178.47</v>
      </c>
      <c r="F1365" s="34">
        <v>19.989999999999998</v>
      </c>
      <c r="G1365" s="34" t="s">
        <v>63</v>
      </c>
      <c r="H1365" s="34" t="s">
        <v>15</v>
      </c>
      <c r="I1365" s="34" t="s">
        <v>24</v>
      </c>
      <c r="J1365" s="34" t="s">
        <v>54</v>
      </c>
      <c r="K1365" s="34" t="s">
        <v>49</v>
      </c>
      <c r="L1365" s="34" t="s">
        <v>987</v>
      </c>
      <c r="M1365" s="34">
        <v>0.55000000000000004</v>
      </c>
      <c r="N1365" s="34" t="s">
        <v>8</v>
      </c>
      <c r="O1365" s="34" t="s">
        <v>35</v>
      </c>
      <c r="P1365" s="34" t="s">
        <v>66</v>
      </c>
      <c r="Q1365" s="34" t="s">
        <v>2112</v>
      </c>
      <c r="R1365" s="34">
        <v>94601</v>
      </c>
      <c r="S1365" s="36">
        <v>42128</v>
      </c>
      <c r="T1365" s="36">
        <v>42131</v>
      </c>
      <c r="U1365" s="61">
        <v>943</v>
      </c>
      <c r="V1365" s="34">
        <v>9</v>
      </c>
      <c r="W1365" s="34">
        <v>1531.31</v>
      </c>
      <c r="X1365" s="34">
        <v>87905</v>
      </c>
      <c r="Y1365" s="34" t="s">
        <v>3217</v>
      </c>
      <c r="Z1365" s="34">
        <v>2024.7839334847513</v>
      </c>
    </row>
    <row r="1366" spans="1:26" customFormat="1" x14ac:dyDescent="0.2">
      <c r="A1366" s="34">
        <v>3176</v>
      </c>
      <c r="B1366" s="34" t="s">
        <v>2385</v>
      </c>
      <c r="C1366" s="34" t="s">
        <v>13</v>
      </c>
      <c r="D1366" s="34">
        <v>0.06</v>
      </c>
      <c r="E1366" s="34">
        <v>10.97</v>
      </c>
      <c r="F1366" s="34">
        <v>6.5</v>
      </c>
      <c r="G1366" s="34" t="s">
        <v>14</v>
      </c>
      <c r="H1366" s="34" t="s">
        <v>15</v>
      </c>
      <c r="I1366" s="34" t="s">
        <v>16</v>
      </c>
      <c r="J1366" s="34" t="s">
        <v>17</v>
      </c>
      <c r="K1366" s="34" t="s">
        <v>49</v>
      </c>
      <c r="L1366" s="34" t="s">
        <v>2386</v>
      </c>
      <c r="M1366" s="34">
        <v>0.64</v>
      </c>
      <c r="N1366" s="34" t="s">
        <v>8</v>
      </c>
      <c r="O1366" s="34" t="s">
        <v>9</v>
      </c>
      <c r="P1366" s="34" t="s">
        <v>99</v>
      </c>
      <c r="Q1366" s="34" t="s">
        <v>2387</v>
      </c>
      <c r="R1366" s="34">
        <v>32216</v>
      </c>
      <c r="S1366" s="36">
        <v>42128</v>
      </c>
      <c r="T1366" s="36">
        <v>42130</v>
      </c>
      <c r="U1366" s="61">
        <v>65.597999999999999</v>
      </c>
      <c r="V1366" s="34">
        <v>19</v>
      </c>
      <c r="W1366" s="34">
        <v>215.25</v>
      </c>
      <c r="X1366" s="34">
        <v>90820</v>
      </c>
      <c r="Y1366" s="34" t="s">
        <v>3215</v>
      </c>
      <c r="Z1366" s="34">
        <v>379.05408315631581</v>
      </c>
    </row>
    <row r="1367" spans="1:26" customFormat="1" x14ac:dyDescent="0.2">
      <c r="A1367" s="34">
        <v>3356</v>
      </c>
      <c r="B1367" s="34" t="s">
        <v>2388</v>
      </c>
      <c r="C1367" s="34" t="s">
        <v>92</v>
      </c>
      <c r="D1367" s="34">
        <v>7.0000000000000007E-2</v>
      </c>
      <c r="E1367" s="34">
        <v>5.34</v>
      </c>
      <c r="F1367" s="34">
        <v>5.63</v>
      </c>
      <c r="G1367" s="34" t="s">
        <v>14</v>
      </c>
      <c r="H1367" s="34" t="s">
        <v>70</v>
      </c>
      <c r="I1367" s="34" t="s">
        <v>24</v>
      </c>
      <c r="J1367" s="34" t="s">
        <v>48</v>
      </c>
      <c r="K1367" s="34" t="s">
        <v>49</v>
      </c>
      <c r="L1367" s="34" t="s">
        <v>1699</v>
      </c>
      <c r="M1367" s="34">
        <v>0.39</v>
      </c>
      <c r="N1367" s="34" t="s">
        <v>8</v>
      </c>
      <c r="O1367" s="34" t="s">
        <v>35</v>
      </c>
      <c r="P1367" s="34" t="s">
        <v>466</v>
      </c>
      <c r="Q1367" s="34" t="s">
        <v>2389</v>
      </c>
      <c r="R1367" s="34">
        <v>83616</v>
      </c>
      <c r="S1367" s="36">
        <v>42128</v>
      </c>
      <c r="T1367" s="36">
        <v>42130</v>
      </c>
      <c r="U1367" s="61">
        <v>-116.3455</v>
      </c>
      <c r="V1367" s="34">
        <v>13</v>
      </c>
      <c r="W1367" s="34">
        <v>66.650000000000006</v>
      </c>
      <c r="X1367" s="34">
        <v>88588</v>
      </c>
      <c r="Y1367" s="34" t="s">
        <v>3217</v>
      </c>
      <c r="Z1367" s="34">
        <v>-19.163784406827887</v>
      </c>
    </row>
    <row r="1368" spans="1:26" customFormat="1" x14ac:dyDescent="0.2">
      <c r="A1368" s="34">
        <v>3356</v>
      </c>
      <c r="B1368" s="34" t="s">
        <v>2388</v>
      </c>
      <c r="C1368" s="34" t="s">
        <v>92</v>
      </c>
      <c r="D1368" s="34">
        <v>0.03</v>
      </c>
      <c r="E1368" s="34">
        <v>160.97999999999999</v>
      </c>
      <c r="F1368" s="34">
        <v>30</v>
      </c>
      <c r="G1368" s="34" t="s">
        <v>2</v>
      </c>
      <c r="H1368" s="34" t="s">
        <v>70</v>
      </c>
      <c r="I1368" s="34" t="s">
        <v>4</v>
      </c>
      <c r="J1368" s="34" t="s">
        <v>85</v>
      </c>
      <c r="K1368" s="34" t="s">
        <v>33</v>
      </c>
      <c r="L1368" s="34" t="s">
        <v>868</v>
      </c>
      <c r="M1368" s="34">
        <v>0.62</v>
      </c>
      <c r="N1368" s="34" t="s">
        <v>8</v>
      </c>
      <c r="O1368" s="34" t="s">
        <v>35</v>
      </c>
      <c r="P1368" s="34" t="s">
        <v>466</v>
      </c>
      <c r="Q1368" s="34" t="s">
        <v>2389</v>
      </c>
      <c r="R1368" s="34">
        <v>83616</v>
      </c>
      <c r="S1368" s="36">
        <v>42128</v>
      </c>
      <c r="T1368" s="36">
        <v>42129</v>
      </c>
      <c r="U1368" s="61">
        <v>1304.9000000000001</v>
      </c>
      <c r="V1368" s="34">
        <v>18</v>
      </c>
      <c r="W1368" s="34">
        <v>2934.16</v>
      </c>
      <c r="X1368" s="34">
        <v>88588</v>
      </c>
      <c r="Y1368" s="34" t="s">
        <v>3217</v>
      </c>
      <c r="Z1368" s="34">
        <v>3011.4846877513874</v>
      </c>
    </row>
    <row r="1369" spans="1:26" customFormat="1" x14ac:dyDescent="0.2">
      <c r="A1369" s="34">
        <v>3356</v>
      </c>
      <c r="B1369" s="34" t="s">
        <v>2388</v>
      </c>
      <c r="C1369" s="34" t="s">
        <v>92</v>
      </c>
      <c r="D1369" s="34">
        <v>0.04</v>
      </c>
      <c r="E1369" s="34">
        <v>65.989999999999995</v>
      </c>
      <c r="F1369" s="34">
        <v>5.63</v>
      </c>
      <c r="G1369" s="34" t="s">
        <v>63</v>
      </c>
      <c r="H1369" s="34" t="s">
        <v>70</v>
      </c>
      <c r="I1369" s="34" t="s">
        <v>16</v>
      </c>
      <c r="J1369" s="34" t="s">
        <v>111</v>
      </c>
      <c r="K1369" s="34" t="s">
        <v>49</v>
      </c>
      <c r="L1369" s="34" t="s">
        <v>2390</v>
      </c>
      <c r="M1369" s="34">
        <v>0.56000000000000005</v>
      </c>
      <c r="N1369" s="34" t="s">
        <v>8</v>
      </c>
      <c r="O1369" s="34" t="s">
        <v>35</v>
      </c>
      <c r="P1369" s="34" t="s">
        <v>466</v>
      </c>
      <c r="Q1369" s="34" t="s">
        <v>2389</v>
      </c>
      <c r="R1369" s="34">
        <v>83616</v>
      </c>
      <c r="S1369" s="36">
        <v>42128</v>
      </c>
      <c r="T1369" s="36">
        <v>42128</v>
      </c>
      <c r="U1369" s="61">
        <v>605.04719999999998</v>
      </c>
      <c r="V1369" s="34">
        <v>15</v>
      </c>
      <c r="W1369" s="34">
        <v>876.88</v>
      </c>
      <c r="X1369" s="34">
        <v>88588</v>
      </c>
      <c r="Y1369" s="34" t="s">
        <v>3217</v>
      </c>
      <c r="Z1369" s="34">
        <v>988.4985347531225</v>
      </c>
    </row>
    <row r="1370" spans="1:26" customFormat="1" x14ac:dyDescent="0.2">
      <c r="A1370" s="34">
        <v>1765</v>
      </c>
      <c r="B1370" s="34" t="s">
        <v>2391</v>
      </c>
      <c r="C1370" s="34" t="s">
        <v>46</v>
      </c>
      <c r="D1370" s="34">
        <v>0</v>
      </c>
      <c r="E1370" s="34">
        <v>5.77</v>
      </c>
      <c r="F1370" s="34">
        <v>4.97</v>
      </c>
      <c r="G1370" s="34" t="s">
        <v>14</v>
      </c>
      <c r="H1370" s="34" t="s">
        <v>15</v>
      </c>
      <c r="I1370" s="34" t="s">
        <v>24</v>
      </c>
      <c r="J1370" s="34" t="s">
        <v>48</v>
      </c>
      <c r="K1370" s="34" t="s">
        <v>49</v>
      </c>
      <c r="L1370" s="34" t="s">
        <v>2392</v>
      </c>
      <c r="M1370" s="34">
        <v>0.35</v>
      </c>
      <c r="N1370" s="34" t="s">
        <v>8</v>
      </c>
      <c r="O1370" s="34" t="s">
        <v>28</v>
      </c>
      <c r="P1370" s="34" t="s">
        <v>56</v>
      </c>
      <c r="Q1370" s="34" t="s">
        <v>2393</v>
      </c>
      <c r="R1370" s="34">
        <v>63141</v>
      </c>
      <c r="S1370" s="36">
        <v>42128</v>
      </c>
      <c r="T1370" s="36">
        <v>42129</v>
      </c>
      <c r="U1370" s="61">
        <v>3.5581</v>
      </c>
      <c r="V1370" s="34">
        <v>8</v>
      </c>
      <c r="W1370" s="34">
        <v>52.43</v>
      </c>
      <c r="X1370" s="34">
        <v>89777</v>
      </c>
      <c r="Y1370" s="34" t="s">
        <v>3216</v>
      </c>
      <c r="Z1370" s="34">
        <v>259.0676056919894</v>
      </c>
    </row>
    <row r="1371" spans="1:26" customFormat="1" x14ac:dyDescent="0.2">
      <c r="A1371" s="34">
        <v>693</v>
      </c>
      <c r="B1371" s="34" t="s">
        <v>1525</v>
      </c>
      <c r="C1371" s="34" t="s">
        <v>13</v>
      </c>
      <c r="D1371" s="34">
        <v>0</v>
      </c>
      <c r="E1371" s="34">
        <v>230.98</v>
      </c>
      <c r="F1371" s="34">
        <v>23.78</v>
      </c>
      <c r="G1371" s="34" t="s">
        <v>2</v>
      </c>
      <c r="H1371" s="34" t="s">
        <v>3</v>
      </c>
      <c r="I1371" s="34" t="s">
        <v>4</v>
      </c>
      <c r="J1371" s="34" t="s">
        <v>5</v>
      </c>
      <c r="K1371" s="34" t="s">
        <v>6</v>
      </c>
      <c r="L1371" s="34" t="s">
        <v>1504</v>
      </c>
      <c r="M1371" s="34">
        <v>0.6</v>
      </c>
      <c r="N1371" s="34" t="s">
        <v>8</v>
      </c>
      <c r="O1371" s="34" t="s">
        <v>35</v>
      </c>
      <c r="P1371" s="34" t="s">
        <v>36</v>
      </c>
      <c r="Q1371" s="34" t="s">
        <v>1526</v>
      </c>
      <c r="R1371" s="34">
        <v>80229</v>
      </c>
      <c r="S1371" s="36">
        <v>42129</v>
      </c>
      <c r="T1371" s="36">
        <v>42131</v>
      </c>
      <c r="U1371" s="61">
        <v>6095.8602000000001</v>
      </c>
      <c r="V1371" s="34">
        <v>36</v>
      </c>
      <c r="W1371" s="34">
        <v>8834.58</v>
      </c>
      <c r="X1371" s="34">
        <v>87813</v>
      </c>
      <c r="Y1371" s="34" t="s">
        <v>3217</v>
      </c>
      <c r="Z1371" s="34">
        <v>7943.8700469961168</v>
      </c>
    </row>
    <row r="1372" spans="1:26" customFormat="1" x14ac:dyDescent="0.2">
      <c r="A1372" s="34">
        <v>2273</v>
      </c>
      <c r="B1372" s="34" t="s">
        <v>2394</v>
      </c>
      <c r="C1372" s="34" t="s">
        <v>23</v>
      </c>
      <c r="D1372" s="34">
        <v>0.04</v>
      </c>
      <c r="E1372" s="34">
        <v>120.98</v>
      </c>
      <c r="F1372" s="34">
        <v>3.99</v>
      </c>
      <c r="G1372" s="34" t="s">
        <v>14</v>
      </c>
      <c r="H1372" s="34" t="s">
        <v>70</v>
      </c>
      <c r="I1372" s="34" t="s">
        <v>24</v>
      </c>
      <c r="J1372" s="34" t="s">
        <v>71</v>
      </c>
      <c r="K1372" s="34" t="s">
        <v>49</v>
      </c>
      <c r="L1372" s="34" t="s">
        <v>2395</v>
      </c>
      <c r="M1372" s="34">
        <v>0.6</v>
      </c>
      <c r="N1372" s="34" t="s">
        <v>8</v>
      </c>
      <c r="O1372" s="34" t="s">
        <v>28</v>
      </c>
      <c r="P1372" s="34" t="s">
        <v>163</v>
      </c>
      <c r="Q1372" s="34" t="s">
        <v>2396</v>
      </c>
      <c r="R1372" s="34">
        <v>78550</v>
      </c>
      <c r="S1372" s="36">
        <v>42129</v>
      </c>
      <c r="T1372" s="36">
        <v>42129</v>
      </c>
      <c r="U1372" s="61">
        <v>1389.5771999999999</v>
      </c>
      <c r="V1372" s="34">
        <v>17</v>
      </c>
      <c r="W1372" s="34">
        <v>2013.88</v>
      </c>
      <c r="X1372" s="34">
        <v>90109</v>
      </c>
      <c r="Y1372" s="34" t="s">
        <v>3216</v>
      </c>
      <c r="Z1372" s="34">
        <v>2101.3106811937018</v>
      </c>
    </row>
    <row r="1373" spans="1:26" customFormat="1" x14ac:dyDescent="0.2">
      <c r="A1373" s="34">
        <v>2273</v>
      </c>
      <c r="B1373" s="34" t="s">
        <v>2394</v>
      </c>
      <c r="C1373" s="34" t="s">
        <v>23</v>
      </c>
      <c r="D1373" s="34">
        <v>0.02</v>
      </c>
      <c r="E1373" s="34">
        <v>55.99</v>
      </c>
      <c r="F1373" s="34">
        <v>5</v>
      </c>
      <c r="G1373" s="34" t="s">
        <v>14</v>
      </c>
      <c r="H1373" s="34" t="s">
        <v>70</v>
      </c>
      <c r="I1373" s="34" t="s">
        <v>16</v>
      </c>
      <c r="J1373" s="34" t="s">
        <v>111</v>
      </c>
      <c r="K1373" s="34" t="s">
        <v>18</v>
      </c>
      <c r="L1373" s="34" t="s">
        <v>1914</v>
      </c>
      <c r="M1373" s="34">
        <v>0.83</v>
      </c>
      <c r="N1373" s="34" t="s">
        <v>8</v>
      </c>
      <c r="O1373" s="34" t="s">
        <v>28</v>
      </c>
      <c r="P1373" s="34" t="s">
        <v>163</v>
      </c>
      <c r="Q1373" s="34" t="s">
        <v>2396</v>
      </c>
      <c r="R1373" s="34">
        <v>78550</v>
      </c>
      <c r="S1373" s="36">
        <v>42129</v>
      </c>
      <c r="T1373" s="36">
        <v>42129</v>
      </c>
      <c r="U1373" s="61">
        <v>-222.816</v>
      </c>
      <c r="V1373" s="34">
        <v>4</v>
      </c>
      <c r="W1373" s="34">
        <v>201.32</v>
      </c>
      <c r="X1373" s="34">
        <v>90109</v>
      </c>
      <c r="Y1373" s="34" t="s">
        <v>3216</v>
      </c>
      <c r="Z1373" s="34">
        <v>478.85829307425831</v>
      </c>
    </row>
    <row r="1374" spans="1:26" customFormat="1" x14ac:dyDescent="0.2">
      <c r="A1374" s="34">
        <v>2274</v>
      </c>
      <c r="B1374" s="34" t="s">
        <v>2397</v>
      </c>
      <c r="C1374" s="34" t="s">
        <v>23</v>
      </c>
      <c r="D1374" s="34">
        <v>0.05</v>
      </c>
      <c r="E1374" s="34">
        <v>23.99</v>
      </c>
      <c r="F1374" s="34">
        <v>15.68</v>
      </c>
      <c r="G1374" s="34" t="s">
        <v>2</v>
      </c>
      <c r="H1374" s="34" t="s">
        <v>70</v>
      </c>
      <c r="I1374" s="34" t="s">
        <v>4</v>
      </c>
      <c r="J1374" s="34" t="s">
        <v>102</v>
      </c>
      <c r="K1374" s="34" t="s">
        <v>33</v>
      </c>
      <c r="L1374" s="34" t="s">
        <v>2398</v>
      </c>
      <c r="M1374" s="34">
        <v>0.62</v>
      </c>
      <c r="N1374" s="34" t="s">
        <v>8</v>
      </c>
      <c r="O1374" s="34" t="s">
        <v>28</v>
      </c>
      <c r="P1374" s="34" t="s">
        <v>163</v>
      </c>
      <c r="Q1374" s="34" t="s">
        <v>1729</v>
      </c>
      <c r="R1374" s="34">
        <v>77036</v>
      </c>
      <c r="S1374" s="36">
        <v>42129</v>
      </c>
      <c r="T1374" s="36">
        <v>42133</v>
      </c>
      <c r="U1374" s="61">
        <v>-133.71</v>
      </c>
      <c r="V1374" s="34">
        <v>12</v>
      </c>
      <c r="W1374" s="34">
        <v>298.51</v>
      </c>
      <c r="X1374" s="34">
        <v>90109</v>
      </c>
      <c r="Y1374" s="34" t="s">
        <v>3216</v>
      </c>
      <c r="Z1374" s="34">
        <v>767.09032411515523</v>
      </c>
    </row>
    <row r="1375" spans="1:26" customFormat="1" x14ac:dyDescent="0.2">
      <c r="A1375" s="34">
        <v>2379</v>
      </c>
      <c r="B1375" s="34" t="s">
        <v>2399</v>
      </c>
      <c r="C1375" s="34" t="s">
        <v>23</v>
      </c>
      <c r="D1375" s="34">
        <v>0.06</v>
      </c>
      <c r="E1375" s="34">
        <v>122.99</v>
      </c>
      <c r="F1375" s="34">
        <v>19.989999999999998</v>
      </c>
      <c r="G1375" s="34" t="s">
        <v>14</v>
      </c>
      <c r="H1375" s="34" t="s">
        <v>3</v>
      </c>
      <c r="I1375" s="34" t="s">
        <v>24</v>
      </c>
      <c r="J1375" s="34" t="s">
        <v>48</v>
      </c>
      <c r="K1375" s="34" t="s">
        <v>49</v>
      </c>
      <c r="L1375" s="34" t="s">
        <v>2400</v>
      </c>
      <c r="M1375" s="34">
        <v>0.37</v>
      </c>
      <c r="N1375" s="34" t="s">
        <v>8</v>
      </c>
      <c r="O1375" s="34" t="s">
        <v>28</v>
      </c>
      <c r="P1375" s="34" t="s">
        <v>265</v>
      </c>
      <c r="Q1375" s="34" t="s">
        <v>2041</v>
      </c>
      <c r="R1375" s="34">
        <v>48135</v>
      </c>
      <c r="S1375" s="36">
        <v>42129</v>
      </c>
      <c r="T1375" s="36">
        <v>42131</v>
      </c>
      <c r="U1375" s="61">
        <v>1019.7096</v>
      </c>
      <c r="V1375" s="34">
        <v>12</v>
      </c>
      <c r="W1375" s="34">
        <v>1477.84</v>
      </c>
      <c r="X1375" s="34">
        <v>86655</v>
      </c>
      <c r="Y1375" s="34" t="s">
        <v>3216</v>
      </c>
      <c r="Z1375" s="34">
        <v>1957.6582861264585</v>
      </c>
    </row>
    <row r="1376" spans="1:26" customFormat="1" x14ac:dyDescent="0.2">
      <c r="A1376" s="34">
        <v>2380</v>
      </c>
      <c r="B1376" s="34" t="s">
        <v>2280</v>
      </c>
      <c r="C1376" s="34" t="s">
        <v>23</v>
      </c>
      <c r="D1376" s="34">
        <v>0.08</v>
      </c>
      <c r="E1376" s="34">
        <v>68.81</v>
      </c>
      <c r="F1376" s="34">
        <v>60</v>
      </c>
      <c r="G1376" s="34" t="s">
        <v>2</v>
      </c>
      <c r="H1376" s="34" t="s">
        <v>3</v>
      </c>
      <c r="I1376" s="34" t="s">
        <v>24</v>
      </c>
      <c r="J1376" s="34" t="s">
        <v>71</v>
      </c>
      <c r="K1376" s="34" t="s">
        <v>33</v>
      </c>
      <c r="L1376" s="34" t="s">
        <v>1652</v>
      </c>
      <c r="M1376" s="34">
        <v>0.41</v>
      </c>
      <c r="N1376" s="34" t="s">
        <v>8</v>
      </c>
      <c r="O1376" s="34" t="s">
        <v>28</v>
      </c>
      <c r="P1376" s="34" t="s">
        <v>265</v>
      </c>
      <c r="Q1376" s="34" t="s">
        <v>2281</v>
      </c>
      <c r="R1376" s="34">
        <v>49505</v>
      </c>
      <c r="S1376" s="36">
        <v>42129</v>
      </c>
      <c r="T1376" s="36">
        <v>42131</v>
      </c>
      <c r="U1376" s="61">
        <v>-1069.72</v>
      </c>
      <c r="V1376" s="34">
        <v>17</v>
      </c>
      <c r="W1376" s="34">
        <v>1162.46</v>
      </c>
      <c r="X1376" s="34">
        <v>86655</v>
      </c>
      <c r="Y1376" s="34" t="s">
        <v>3216</v>
      </c>
      <c r="Z1376" s="34">
        <v>970.58633719316572</v>
      </c>
    </row>
    <row r="1377" spans="1:26" customFormat="1" x14ac:dyDescent="0.2">
      <c r="A1377" s="34">
        <v>2382</v>
      </c>
      <c r="B1377" s="34" t="s">
        <v>2282</v>
      </c>
      <c r="C1377" s="34" t="s">
        <v>23</v>
      </c>
      <c r="D1377" s="34">
        <v>0.06</v>
      </c>
      <c r="E1377" s="34">
        <v>122.99</v>
      </c>
      <c r="F1377" s="34">
        <v>19.989999999999998</v>
      </c>
      <c r="G1377" s="34" t="s">
        <v>14</v>
      </c>
      <c r="H1377" s="34" t="s">
        <v>3</v>
      </c>
      <c r="I1377" s="34" t="s">
        <v>24</v>
      </c>
      <c r="J1377" s="34" t="s">
        <v>48</v>
      </c>
      <c r="K1377" s="34" t="s">
        <v>49</v>
      </c>
      <c r="L1377" s="34" t="s">
        <v>2400</v>
      </c>
      <c r="M1377" s="34">
        <v>0.37</v>
      </c>
      <c r="N1377" s="34" t="s">
        <v>8</v>
      </c>
      <c r="O1377" s="34" t="s">
        <v>87</v>
      </c>
      <c r="P1377" s="34" t="s">
        <v>88</v>
      </c>
      <c r="Q1377" s="34" t="s">
        <v>89</v>
      </c>
      <c r="R1377" s="34">
        <v>10024</v>
      </c>
      <c r="S1377" s="36">
        <v>42129</v>
      </c>
      <c r="T1377" s="36">
        <v>42131</v>
      </c>
      <c r="U1377" s="61">
        <v>1408.1865</v>
      </c>
      <c r="V1377" s="34">
        <v>48</v>
      </c>
      <c r="W1377" s="34">
        <v>5911.35</v>
      </c>
      <c r="X1377" s="34">
        <v>962</v>
      </c>
      <c r="Y1377" s="34" t="s">
        <v>3218</v>
      </c>
      <c r="Z1377" s="34">
        <v>2355.4686242778198</v>
      </c>
    </row>
    <row r="1378" spans="1:26" customFormat="1" x14ac:dyDescent="0.2">
      <c r="A1378" s="34">
        <v>2382</v>
      </c>
      <c r="B1378" s="34" t="s">
        <v>2282</v>
      </c>
      <c r="C1378" s="34" t="s">
        <v>23</v>
      </c>
      <c r="D1378" s="34">
        <v>0.08</v>
      </c>
      <c r="E1378" s="34">
        <v>68.81</v>
      </c>
      <c r="F1378" s="34">
        <v>60</v>
      </c>
      <c r="G1378" s="34" t="s">
        <v>2</v>
      </c>
      <c r="H1378" s="34" t="s">
        <v>3</v>
      </c>
      <c r="I1378" s="34" t="s">
        <v>24</v>
      </c>
      <c r="J1378" s="34" t="s">
        <v>71</v>
      </c>
      <c r="K1378" s="34" t="s">
        <v>33</v>
      </c>
      <c r="L1378" s="34" t="s">
        <v>1652</v>
      </c>
      <c r="M1378" s="34">
        <v>0.41</v>
      </c>
      <c r="N1378" s="34" t="s">
        <v>8</v>
      </c>
      <c r="O1378" s="34" t="s">
        <v>87</v>
      </c>
      <c r="P1378" s="34" t="s">
        <v>88</v>
      </c>
      <c r="Q1378" s="34" t="s">
        <v>89</v>
      </c>
      <c r="R1378" s="34">
        <v>10024</v>
      </c>
      <c r="S1378" s="36">
        <v>42129</v>
      </c>
      <c r="T1378" s="36">
        <v>42131</v>
      </c>
      <c r="U1378" s="61">
        <v>-1069.72</v>
      </c>
      <c r="V1378" s="34">
        <v>68</v>
      </c>
      <c r="W1378" s="34">
        <v>4649.8500000000004</v>
      </c>
      <c r="X1378" s="34">
        <v>962</v>
      </c>
      <c r="Y1378" s="34" t="s">
        <v>3218</v>
      </c>
      <c r="Z1378" s="34">
        <v>970.58633719316572</v>
      </c>
    </row>
    <row r="1379" spans="1:26" customFormat="1" x14ac:dyDescent="0.2">
      <c r="A1379" s="34">
        <v>1101</v>
      </c>
      <c r="B1379" s="34" t="s">
        <v>2401</v>
      </c>
      <c r="C1379" s="34" t="s">
        <v>92</v>
      </c>
      <c r="D1379" s="34">
        <v>0.02</v>
      </c>
      <c r="E1379" s="34">
        <v>15.14</v>
      </c>
      <c r="F1379" s="34">
        <v>4.53</v>
      </c>
      <c r="G1379" s="34" t="s">
        <v>14</v>
      </c>
      <c r="H1379" s="34" t="s">
        <v>3</v>
      </c>
      <c r="I1379" s="34" t="s">
        <v>24</v>
      </c>
      <c r="J1379" s="34" t="s">
        <v>54</v>
      </c>
      <c r="K1379" s="34" t="s">
        <v>49</v>
      </c>
      <c r="L1379" s="34" t="s">
        <v>1331</v>
      </c>
      <c r="M1379" s="34">
        <v>0.81</v>
      </c>
      <c r="N1379" s="34" t="s">
        <v>8</v>
      </c>
      <c r="O1379" s="34" t="s">
        <v>35</v>
      </c>
      <c r="P1379" s="34" t="s">
        <v>66</v>
      </c>
      <c r="Q1379" s="34" t="s">
        <v>1231</v>
      </c>
      <c r="R1379" s="34">
        <v>93030</v>
      </c>
      <c r="S1379" s="36">
        <v>42129</v>
      </c>
      <c r="T1379" s="36">
        <v>42130</v>
      </c>
      <c r="U1379" s="61">
        <v>5.8840000000000003</v>
      </c>
      <c r="V1379" s="34">
        <v>3</v>
      </c>
      <c r="W1379" s="34">
        <v>51.02</v>
      </c>
      <c r="X1379" s="34">
        <v>91488</v>
      </c>
      <c r="Y1379" s="34" t="s">
        <v>3217</v>
      </c>
      <c r="Z1379" s="34">
        <v>479.40678113620964</v>
      </c>
    </row>
    <row r="1380" spans="1:26" customFormat="1" x14ac:dyDescent="0.2">
      <c r="A1380" s="34">
        <v>2509</v>
      </c>
      <c r="B1380" s="34" t="s">
        <v>2402</v>
      </c>
      <c r="C1380" s="34" t="s">
        <v>92</v>
      </c>
      <c r="D1380" s="34">
        <v>0.05</v>
      </c>
      <c r="E1380" s="34">
        <v>30.98</v>
      </c>
      <c r="F1380" s="34">
        <v>9.18</v>
      </c>
      <c r="G1380" s="34" t="s">
        <v>14</v>
      </c>
      <c r="H1380" s="34" t="s">
        <v>47</v>
      </c>
      <c r="I1380" s="34" t="s">
        <v>24</v>
      </c>
      <c r="J1380" s="34" t="s">
        <v>64</v>
      </c>
      <c r="K1380" s="34" t="s">
        <v>49</v>
      </c>
      <c r="L1380" s="34" t="s">
        <v>2225</v>
      </c>
      <c r="M1380" s="34">
        <v>0.4</v>
      </c>
      <c r="N1380" s="34" t="s">
        <v>8</v>
      </c>
      <c r="O1380" s="34" t="s">
        <v>87</v>
      </c>
      <c r="P1380" s="34" t="s">
        <v>307</v>
      </c>
      <c r="Q1380" s="34" t="s">
        <v>2403</v>
      </c>
      <c r="R1380" s="34">
        <v>4106</v>
      </c>
      <c r="S1380" s="36">
        <v>42129</v>
      </c>
      <c r="T1380" s="36">
        <v>42129</v>
      </c>
      <c r="U1380" s="61">
        <v>308.67</v>
      </c>
      <c r="V1380" s="34">
        <v>15</v>
      </c>
      <c r="W1380" s="34">
        <v>462.57</v>
      </c>
      <c r="X1380" s="34">
        <v>87029</v>
      </c>
      <c r="Y1380" s="34" t="s">
        <v>3218</v>
      </c>
      <c r="Z1380" s="34">
        <v>646.48505123796679</v>
      </c>
    </row>
    <row r="1381" spans="1:26" customFormat="1" x14ac:dyDescent="0.2">
      <c r="A1381" s="34">
        <v>1979</v>
      </c>
      <c r="B1381" s="34" t="s">
        <v>2404</v>
      </c>
      <c r="C1381" s="34" t="s">
        <v>46</v>
      </c>
      <c r="D1381" s="34">
        <v>0.05</v>
      </c>
      <c r="E1381" s="34">
        <v>20.99</v>
      </c>
      <c r="F1381" s="34">
        <v>3.3</v>
      </c>
      <c r="G1381" s="34" t="s">
        <v>14</v>
      </c>
      <c r="H1381" s="34" t="s">
        <v>70</v>
      </c>
      <c r="I1381" s="34" t="s">
        <v>16</v>
      </c>
      <c r="J1381" s="34" t="s">
        <v>111</v>
      </c>
      <c r="K1381" s="34" t="s">
        <v>18</v>
      </c>
      <c r="L1381" s="34" t="s">
        <v>1559</v>
      </c>
      <c r="M1381" s="34">
        <v>0.81</v>
      </c>
      <c r="N1381" s="34" t="s">
        <v>8</v>
      </c>
      <c r="O1381" s="34" t="s">
        <v>35</v>
      </c>
      <c r="P1381" s="34" t="s">
        <v>36</v>
      </c>
      <c r="Q1381" s="34" t="s">
        <v>2405</v>
      </c>
      <c r="R1381" s="34">
        <v>80122</v>
      </c>
      <c r="S1381" s="36">
        <v>42129</v>
      </c>
      <c r="T1381" s="36">
        <v>42130</v>
      </c>
      <c r="U1381" s="61">
        <v>21.883400000000002</v>
      </c>
      <c r="V1381" s="34">
        <v>4</v>
      </c>
      <c r="W1381" s="34">
        <v>72.75</v>
      </c>
      <c r="X1381" s="34">
        <v>87757</v>
      </c>
      <c r="Y1381" s="34" t="s">
        <v>3217</v>
      </c>
      <c r="Z1381" s="34">
        <v>657.60078333677734</v>
      </c>
    </row>
    <row r="1382" spans="1:26" customFormat="1" x14ac:dyDescent="0.2">
      <c r="A1382" s="34">
        <v>1416</v>
      </c>
      <c r="B1382" s="34" t="s">
        <v>2406</v>
      </c>
      <c r="C1382" s="34" t="s">
        <v>1</v>
      </c>
      <c r="D1382" s="34">
        <v>0.02</v>
      </c>
      <c r="E1382" s="34">
        <v>417.4</v>
      </c>
      <c r="F1382" s="34">
        <v>75.23</v>
      </c>
      <c r="G1382" s="34" t="s">
        <v>2</v>
      </c>
      <c r="H1382" s="34" t="s">
        <v>3</v>
      </c>
      <c r="I1382" s="34" t="s">
        <v>4</v>
      </c>
      <c r="J1382" s="34" t="s">
        <v>5</v>
      </c>
      <c r="K1382" s="34" t="s">
        <v>6</v>
      </c>
      <c r="L1382" s="34" t="s">
        <v>1171</v>
      </c>
      <c r="M1382" s="34">
        <v>0.79</v>
      </c>
      <c r="N1382" s="34" t="s">
        <v>8</v>
      </c>
      <c r="O1382" s="34" t="s">
        <v>28</v>
      </c>
      <c r="P1382" s="34" t="s">
        <v>29</v>
      </c>
      <c r="Q1382" s="34" t="s">
        <v>1488</v>
      </c>
      <c r="R1382" s="34">
        <v>46203</v>
      </c>
      <c r="S1382" s="36">
        <v>42130</v>
      </c>
      <c r="T1382" s="36">
        <v>42131</v>
      </c>
      <c r="U1382" s="61">
        <v>-634.86540000000002</v>
      </c>
      <c r="V1382" s="34">
        <v>1</v>
      </c>
      <c r="W1382" s="34">
        <v>471.21</v>
      </c>
      <c r="X1382" s="34">
        <v>90538</v>
      </c>
      <c r="Y1382" s="34" t="s">
        <v>3216</v>
      </c>
      <c r="Z1382" s="34">
        <v>3494.7726418972184</v>
      </c>
    </row>
    <row r="1383" spans="1:26" customFormat="1" x14ac:dyDescent="0.2">
      <c r="A1383" s="34">
        <v>2420</v>
      </c>
      <c r="B1383" s="34" t="s">
        <v>2407</v>
      </c>
      <c r="C1383" s="34" t="s">
        <v>13</v>
      </c>
      <c r="D1383" s="34">
        <v>0.04</v>
      </c>
      <c r="E1383" s="34">
        <v>9.11</v>
      </c>
      <c r="F1383" s="34">
        <v>2.15</v>
      </c>
      <c r="G1383" s="34" t="s">
        <v>14</v>
      </c>
      <c r="H1383" s="34" t="s">
        <v>15</v>
      </c>
      <c r="I1383" s="34" t="s">
        <v>24</v>
      </c>
      <c r="J1383" s="34" t="s">
        <v>64</v>
      </c>
      <c r="K1383" s="34" t="s">
        <v>26</v>
      </c>
      <c r="L1383" s="34" t="s">
        <v>65</v>
      </c>
      <c r="M1383" s="34">
        <v>0.4</v>
      </c>
      <c r="N1383" s="34" t="s">
        <v>8</v>
      </c>
      <c r="O1383" s="34" t="s">
        <v>9</v>
      </c>
      <c r="P1383" s="34" t="s">
        <v>218</v>
      </c>
      <c r="Q1383" s="34" t="s">
        <v>2408</v>
      </c>
      <c r="R1383" s="34">
        <v>23223</v>
      </c>
      <c r="S1383" s="36">
        <v>42130</v>
      </c>
      <c r="T1383" s="36">
        <v>42130</v>
      </c>
      <c r="U1383" s="61">
        <v>-23.071999999999999</v>
      </c>
      <c r="V1383" s="34">
        <v>11</v>
      </c>
      <c r="W1383" s="34">
        <v>100.87</v>
      </c>
      <c r="X1383" s="34">
        <v>86752</v>
      </c>
      <c r="Y1383" s="34" t="s">
        <v>3215</v>
      </c>
      <c r="Z1383" s="34">
        <v>-24.072484612329312</v>
      </c>
    </row>
    <row r="1384" spans="1:26" customFormat="1" x14ac:dyDescent="0.2">
      <c r="A1384" s="34">
        <v>1986</v>
      </c>
      <c r="B1384" s="34" t="s">
        <v>2409</v>
      </c>
      <c r="C1384" s="34" t="s">
        <v>46</v>
      </c>
      <c r="D1384" s="34">
        <v>0.01</v>
      </c>
      <c r="E1384" s="34">
        <v>15.31</v>
      </c>
      <c r="F1384" s="34">
        <v>8.7799999999999994</v>
      </c>
      <c r="G1384" s="34" t="s">
        <v>14</v>
      </c>
      <c r="H1384" s="34" t="s">
        <v>47</v>
      </c>
      <c r="I1384" s="34" t="s">
        <v>24</v>
      </c>
      <c r="J1384" s="34" t="s">
        <v>54</v>
      </c>
      <c r="K1384" s="34" t="s">
        <v>49</v>
      </c>
      <c r="L1384" s="34" t="s">
        <v>2410</v>
      </c>
      <c r="M1384" s="34">
        <v>0.56999999999999995</v>
      </c>
      <c r="N1384" s="34" t="s">
        <v>8</v>
      </c>
      <c r="O1384" s="34" t="s">
        <v>28</v>
      </c>
      <c r="P1384" s="34" t="s">
        <v>163</v>
      </c>
      <c r="Q1384" s="34" t="s">
        <v>1480</v>
      </c>
      <c r="R1384" s="34">
        <v>79701</v>
      </c>
      <c r="S1384" s="36">
        <v>42130</v>
      </c>
      <c r="T1384" s="36">
        <v>42131</v>
      </c>
      <c r="U1384" s="61">
        <v>12.146000000000001</v>
      </c>
      <c r="V1384" s="34">
        <v>23</v>
      </c>
      <c r="W1384" s="34">
        <v>377</v>
      </c>
      <c r="X1384" s="34">
        <v>90888</v>
      </c>
      <c r="Y1384" s="34" t="s">
        <v>3216</v>
      </c>
      <c r="Z1384" s="34">
        <v>638.68515485585851</v>
      </c>
    </row>
    <row r="1385" spans="1:26" customFormat="1" x14ac:dyDescent="0.2">
      <c r="A1385" s="34">
        <v>1986</v>
      </c>
      <c r="B1385" s="34" t="s">
        <v>2409</v>
      </c>
      <c r="C1385" s="34" t="s">
        <v>46</v>
      </c>
      <c r="D1385" s="34">
        <v>0.05</v>
      </c>
      <c r="E1385" s="34">
        <v>7.99</v>
      </c>
      <c r="F1385" s="34">
        <v>5.03</v>
      </c>
      <c r="G1385" s="34" t="s">
        <v>63</v>
      </c>
      <c r="H1385" s="34" t="s">
        <v>47</v>
      </c>
      <c r="I1385" s="34" t="s">
        <v>16</v>
      </c>
      <c r="J1385" s="34" t="s">
        <v>111</v>
      </c>
      <c r="K1385" s="34" t="s">
        <v>120</v>
      </c>
      <c r="L1385" s="34" t="s">
        <v>441</v>
      </c>
      <c r="M1385" s="34">
        <v>0.6</v>
      </c>
      <c r="N1385" s="34" t="s">
        <v>8</v>
      </c>
      <c r="O1385" s="34" t="s">
        <v>28</v>
      </c>
      <c r="P1385" s="34" t="s">
        <v>163</v>
      </c>
      <c r="Q1385" s="34" t="s">
        <v>1480</v>
      </c>
      <c r="R1385" s="34">
        <v>79701</v>
      </c>
      <c r="S1385" s="36">
        <v>42130</v>
      </c>
      <c r="T1385" s="36">
        <v>42132</v>
      </c>
      <c r="U1385" s="61">
        <v>5.6870000000000003</v>
      </c>
      <c r="V1385" s="34">
        <v>4</v>
      </c>
      <c r="W1385" s="34">
        <v>42.99</v>
      </c>
      <c r="X1385" s="34">
        <v>90888</v>
      </c>
      <c r="Y1385" s="34" t="s">
        <v>3216</v>
      </c>
      <c r="Z1385" s="34">
        <v>421.77465709953475</v>
      </c>
    </row>
    <row r="1386" spans="1:26" customFormat="1" x14ac:dyDescent="0.2">
      <c r="A1386" s="34">
        <v>1261</v>
      </c>
      <c r="B1386" s="34" t="s">
        <v>2411</v>
      </c>
      <c r="C1386" s="34" t="s">
        <v>1</v>
      </c>
      <c r="D1386" s="34">
        <v>0.02</v>
      </c>
      <c r="E1386" s="34">
        <v>73.98</v>
      </c>
      <c r="F1386" s="34">
        <v>14.52</v>
      </c>
      <c r="G1386" s="34" t="s">
        <v>14</v>
      </c>
      <c r="H1386" s="34" t="s">
        <v>47</v>
      </c>
      <c r="I1386" s="34" t="s">
        <v>16</v>
      </c>
      <c r="J1386" s="34" t="s">
        <v>17</v>
      </c>
      <c r="K1386" s="34" t="s">
        <v>49</v>
      </c>
      <c r="L1386" s="34" t="s">
        <v>284</v>
      </c>
      <c r="M1386" s="34">
        <v>0.65</v>
      </c>
      <c r="N1386" s="34" t="s">
        <v>8</v>
      </c>
      <c r="O1386" s="34" t="s">
        <v>35</v>
      </c>
      <c r="P1386" s="34" t="s">
        <v>36</v>
      </c>
      <c r="Q1386" s="34" t="s">
        <v>2412</v>
      </c>
      <c r="R1386" s="34">
        <v>80020</v>
      </c>
      <c r="S1386" s="36">
        <v>42131</v>
      </c>
      <c r="T1386" s="36">
        <v>42134</v>
      </c>
      <c r="U1386" s="61">
        <v>43.537999999999997</v>
      </c>
      <c r="V1386" s="34">
        <v>5</v>
      </c>
      <c r="W1386" s="34">
        <v>378.23</v>
      </c>
      <c r="X1386" s="34">
        <v>89730</v>
      </c>
      <c r="Y1386" s="34" t="s">
        <v>3217</v>
      </c>
      <c r="Z1386" s="34">
        <v>1162.1729543667843</v>
      </c>
    </row>
    <row r="1387" spans="1:26" customFormat="1" x14ac:dyDescent="0.2">
      <c r="A1387" s="34">
        <v>1502</v>
      </c>
      <c r="B1387" s="34" t="s">
        <v>2413</v>
      </c>
      <c r="C1387" s="34" t="s">
        <v>1</v>
      </c>
      <c r="D1387" s="34">
        <v>0.08</v>
      </c>
      <c r="E1387" s="34">
        <v>3.69</v>
      </c>
      <c r="F1387" s="34">
        <v>0.5</v>
      </c>
      <c r="G1387" s="34" t="s">
        <v>14</v>
      </c>
      <c r="H1387" s="34" t="s">
        <v>3</v>
      </c>
      <c r="I1387" s="34" t="s">
        <v>24</v>
      </c>
      <c r="J1387" s="34" t="s">
        <v>128</v>
      </c>
      <c r="K1387" s="34" t="s">
        <v>49</v>
      </c>
      <c r="L1387" s="34" t="s">
        <v>1870</v>
      </c>
      <c r="M1387" s="34">
        <v>0.38</v>
      </c>
      <c r="N1387" s="34" t="s">
        <v>8</v>
      </c>
      <c r="O1387" s="34" t="s">
        <v>9</v>
      </c>
      <c r="P1387" s="34" t="s">
        <v>99</v>
      </c>
      <c r="Q1387" s="34" t="s">
        <v>2414</v>
      </c>
      <c r="R1387" s="34">
        <v>33065</v>
      </c>
      <c r="S1387" s="36">
        <v>42131</v>
      </c>
      <c r="T1387" s="36">
        <v>42134</v>
      </c>
      <c r="U1387" s="61">
        <v>-3.6547000000000001</v>
      </c>
      <c r="V1387" s="34">
        <v>38</v>
      </c>
      <c r="W1387" s="34">
        <v>129.43</v>
      </c>
      <c r="X1387" s="34">
        <v>89193</v>
      </c>
      <c r="Y1387" s="34" t="s">
        <v>3215</v>
      </c>
      <c r="Z1387" s="34">
        <v>202.56619382644459</v>
      </c>
    </row>
    <row r="1388" spans="1:26" customFormat="1" x14ac:dyDescent="0.2">
      <c r="A1388" s="34">
        <v>1725</v>
      </c>
      <c r="B1388" s="34" t="s">
        <v>2415</v>
      </c>
      <c r="C1388" s="34" t="s">
        <v>13</v>
      </c>
      <c r="D1388" s="34">
        <v>0.05</v>
      </c>
      <c r="E1388" s="34">
        <v>35.99</v>
      </c>
      <c r="F1388" s="34">
        <v>1.1000000000000001</v>
      </c>
      <c r="G1388" s="34" t="s">
        <v>14</v>
      </c>
      <c r="H1388" s="34" t="s">
        <v>70</v>
      </c>
      <c r="I1388" s="34" t="s">
        <v>16</v>
      </c>
      <c r="J1388" s="34" t="s">
        <v>111</v>
      </c>
      <c r="K1388" s="34" t="s">
        <v>49</v>
      </c>
      <c r="L1388" s="34" t="s">
        <v>250</v>
      </c>
      <c r="M1388" s="34">
        <v>0.55000000000000004</v>
      </c>
      <c r="N1388" s="34" t="s">
        <v>8</v>
      </c>
      <c r="O1388" s="34" t="s">
        <v>87</v>
      </c>
      <c r="P1388" s="34" t="s">
        <v>293</v>
      </c>
      <c r="Q1388" s="34" t="s">
        <v>2416</v>
      </c>
      <c r="R1388" s="34">
        <v>43026</v>
      </c>
      <c r="S1388" s="36">
        <v>42131</v>
      </c>
      <c r="T1388" s="36">
        <v>42133</v>
      </c>
      <c r="U1388" s="61">
        <v>149.166</v>
      </c>
      <c r="V1388" s="34">
        <v>9</v>
      </c>
      <c r="W1388" s="34">
        <v>261.56</v>
      </c>
      <c r="X1388" s="34">
        <v>87193</v>
      </c>
      <c r="Y1388" s="34" t="s">
        <v>3218</v>
      </c>
      <c r="Z1388" s="34">
        <v>354.50703667743437</v>
      </c>
    </row>
    <row r="1389" spans="1:26" customFormat="1" x14ac:dyDescent="0.2">
      <c r="A1389" s="34">
        <v>2962</v>
      </c>
      <c r="B1389" s="34" t="s">
        <v>2417</v>
      </c>
      <c r="C1389" s="34" t="s">
        <v>13</v>
      </c>
      <c r="D1389" s="34">
        <v>7.0000000000000007E-2</v>
      </c>
      <c r="E1389" s="34">
        <v>4.76</v>
      </c>
      <c r="F1389" s="34">
        <v>0.88</v>
      </c>
      <c r="G1389" s="34" t="s">
        <v>63</v>
      </c>
      <c r="H1389" s="34" t="s">
        <v>15</v>
      </c>
      <c r="I1389" s="34" t="s">
        <v>24</v>
      </c>
      <c r="J1389" s="34" t="s">
        <v>64</v>
      </c>
      <c r="K1389" s="34" t="s">
        <v>26</v>
      </c>
      <c r="L1389" s="34" t="s">
        <v>2418</v>
      </c>
      <c r="M1389" s="34">
        <v>0.39</v>
      </c>
      <c r="N1389" s="34" t="s">
        <v>8</v>
      </c>
      <c r="O1389" s="34" t="s">
        <v>35</v>
      </c>
      <c r="P1389" s="34" t="s">
        <v>36</v>
      </c>
      <c r="Q1389" s="34" t="s">
        <v>1289</v>
      </c>
      <c r="R1389" s="34">
        <v>80027</v>
      </c>
      <c r="S1389" s="36">
        <v>42131</v>
      </c>
      <c r="T1389" s="36">
        <v>42133</v>
      </c>
      <c r="U1389" s="61">
        <v>33.347700000000003</v>
      </c>
      <c r="V1389" s="34">
        <v>10</v>
      </c>
      <c r="W1389" s="34">
        <v>48.33</v>
      </c>
      <c r="X1389" s="34">
        <v>88611</v>
      </c>
      <c r="Y1389" s="34" t="s">
        <v>3217</v>
      </c>
      <c r="Z1389" s="34">
        <v>-125.38143434060328</v>
      </c>
    </row>
    <row r="1390" spans="1:26" customFormat="1" x14ac:dyDescent="0.2">
      <c r="A1390" s="34">
        <v>3248</v>
      </c>
      <c r="B1390" s="34" t="s">
        <v>2419</v>
      </c>
      <c r="C1390" s="34" t="s">
        <v>13</v>
      </c>
      <c r="D1390" s="34">
        <v>7.0000000000000007E-2</v>
      </c>
      <c r="E1390" s="34">
        <v>2.78</v>
      </c>
      <c r="F1390" s="34">
        <v>1.49</v>
      </c>
      <c r="G1390" s="34" t="s">
        <v>14</v>
      </c>
      <c r="H1390" s="34" t="s">
        <v>3</v>
      </c>
      <c r="I1390" s="34" t="s">
        <v>24</v>
      </c>
      <c r="J1390" s="34" t="s">
        <v>48</v>
      </c>
      <c r="K1390" s="34" t="s">
        <v>49</v>
      </c>
      <c r="L1390" s="34" t="s">
        <v>2160</v>
      </c>
      <c r="M1390" s="34">
        <v>0.36</v>
      </c>
      <c r="N1390" s="34" t="s">
        <v>8</v>
      </c>
      <c r="O1390" s="34" t="s">
        <v>9</v>
      </c>
      <c r="P1390" s="34" t="s">
        <v>144</v>
      </c>
      <c r="Q1390" s="34" t="s">
        <v>2420</v>
      </c>
      <c r="R1390" s="34">
        <v>70458</v>
      </c>
      <c r="S1390" s="36">
        <v>42131</v>
      </c>
      <c r="T1390" s="36">
        <v>42132</v>
      </c>
      <c r="U1390" s="61">
        <v>-340.53109999999998</v>
      </c>
      <c r="V1390" s="34">
        <v>17</v>
      </c>
      <c r="W1390" s="34">
        <v>47.12</v>
      </c>
      <c r="X1390" s="34">
        <v>87297</v>
      </c>
      <c r="Y1390" s="34" t="s">
        <v>3215</v>
      </c>
      <c r="Z1390" s="34">
        <v>-420.40711542328876</v>
      </c>
    </row>
    <row r="1391" spans="1:26" customFormat="1" x14ac:dyDescent="0.2">
      <c r="A1391" s="34">
        <v>3338</v>
      </c>
      <c r="B1391" s="34" t="s">
        <v>2421</v>
      </c>
      <c r="C1391" s="34" t="s">
        <v>13</v>
      </c>
      <c r="D1391" s="34">
        <v>0.08</v>
      </c>
      <c r="E1391" s="34">
        <v>6.48</v>
      </c>
      <c r="F1391" s="34">
        <v>8.4</v>
      </c>
      <c r="G1391" s="34" t="s">
        <v>14</v>
      </c>
      <c r="H1391" s="34" t="s">
        <v>15</v>
      </c>
      <c r="I1391" s="34" t="s">
        <v>24</v>
      </c>
      <c r="J1391" s="34" t="s">
        <v>64</v>
      </c>
      <c r="K1391" s="34" t="s">
        <v>49</v>
      </c>
      <c r="L1391" s="34" t="s">
        <v>1919</v>
      </c>
      <c r="M1391" s="34">
        <v>0.37</v>
      </c>
      <c r="N1391" s="34" t="s">
        <v>8</v>
      </c>
      <c r="O1391" s="34" t="s">
        <v>9</v>
      </c>
      <c r="P1391" s="34" t="s">
        <v>99</v>
      </c>
      <c r="Q1391" s="34" t="s">
        <v>2422</v>
      </c>
      <c r="R1391" s="34">
        <v>33614</v>
      </c>
      <c r="S1391" s="36">
        <v>42131</v>
      </c>
      <c r="T1391" s="36">
        <v>42131</v>
      </c>
      <c r="U1391" s="61">
        <v>58.811999999999998</v>
      </c>
      <c r="V1391" s="34">
        <v>7</v>
      </c>
      <c r="W1391" s="34">
        <v>45</v>
      </c>
      <c r="X1391" s="34">
        <v>85979</v>
      </c>
      <c r="Y1391" s="34" t="s">
        <v>3215</v>
      </c>
      <c r="Z1391" s="34">
        <v>172.91542033318379</v>
      </c>
    </row>
    <row r="1392" spans="1:26" customFormat="1" x14ac:dyDescent="0.2">
      <c r="A1392" s="34">
        <v>1997</v>
      </c>
      <c r="B1392" s="34" t="s">
        <v>750</v>
      </c>
      <c r="C1392" s="34" t="s">
        <v>92</v>
      </c>
      <c r="D1392" s="34">
        <v>0.01</v>
      </c>
      <c r="E1392" s="34">
        <v>16.48</v>
      </c>
      <c r="F1392" s="34">
        <v>1.99</v>
      </c>
      <c r="G1392" s="34" t="s">
        <v>14</v>
      </c>
      <c r="H1392" s="34" t="s">
        <v>15</v>
      </c>
      <c r="I1392" s="34" t="s">
        <v>16</v>
      </c>
      <c r="J1392" s="34" t="s">
        <v>17</v>
      </c>
      <c r="K1392" s="34" t="s">
        <v>18</v>
      </c>
      <c r="L1392" s="34" t="s">
        <v>577</v>
      </c>
      <c r="M1392" s="34">
        <v>0.42</v>
      </c>
      <c r="N1392" s="34" t="s">
        <v>8</v>
      </c>
      <c r="O1392" s="34" t="s">
        <v>9</v>
      </c>
      <c r="P1392" s="34" t="s">
        <v>247</v>
      </c>
      <c r="Q1392" s="34" t="s">
        <v>248</v>
      </c>
      <c r="R1392" s="34">
        <v>29915</v>
      </c>
      <c r="S1392" s="36">
        <v>42131</v>
      </c>
      <c r="T1392" s="36">
        <v>42132</v>
      </c>
      <c r="U1392" s="61">
        <v>739.67399999999998</v>
      </c>
      <c r="V1392" s="34">
        <v>7</v>
      </c>
      <c r="W1392" s="34">
        <v>122.93</v>
      </c>
      <c r="X1392" s="34">
        <v>90334</v>
      </c>
      <c r="Y1392" s="34" t="s">
        <v>3215</v>
      </c>
      <c r="Z1392" s="34">
        <v>827.36867231862789</v>
      </c>
    </row>
    <row r="1393" spans="1:26" customFormat="1" x14ac:dyDescent="0.2">
      <c r="A1393" s="34">
        <v>3077</v>
      </c>
      <c r="B1393" s="34" t="s">
        <v>2423</v>
      </c>
      <c r="C1393" s="34" t="s">
        <v>92</v>
      </c>
      <c r="D1393" s="34">
        <v>7.0000000000000007E-2</v>
      </c>
      <c r="E1393" s="34">
        <v>300.97000000000003</v>
      </c>
      <c r="F1393" s="34">
        <v>7.18</v>
      </c>
      <c r="G1393" s="34" t="s">
        <v>14</v>
      </c>
      <c r="H1393" s="34" t="s">
        <v>3</v>
      </c>
      <c r="I1393" s="34" t="s">
        <v>16</v>
      </c>
      <c r="J1393" s="34" t="s">
        <v>17</v>
      </c>
      <c r="K1393" s="34" t="s">
        <v>49</v>
      </c>
      <c r="L1393" s="34" t="s">
        <v>2185</v>
      </c>
      <c r="M1393" s="34">
        <v>0.48</v>
      </c>
      <c r="N1393" s="34" t="s">
        <v>8</v>
      </c>
      <c r="O1393" s="34" t="s">
        <v>87</v>
      </c>
      <c r="P1393" s="34" t="s">
        <v>293</v>
      </c>
      <c r="Q1393" s="34" t="s">
        <v>2424</v>
      </c>
      <c r="R1393" s="34">
        <v>44136</v>
      </c>
      <c r="S1393" s="36">
        <v>42131</v>
      </c>
      <c r="T1393" s="36">
        <v>42133</v>
      </c>
      <c r="U1393" s="61">
        <v>-807.59</v>
      </c>
      <c r="V1393" s="34">
        <v>2</v>
      </c>
      <c r="W1393" s="34">
        <v>582.20000000000005</v>
      </c>
      <c r="X1393" s="34">
        <v>88239</v>
      </c>
      <c r="Y1393" s="34" t="s">
        <v>3218</v>
      </c>
      <c r="Z1393" s="34">
        <v>307.85570598175815</v>
      </c>
    </row>
    <row r="1394" spans="1:26" customFormat="1" x14ac:dyDescent="0.2">
      <c r="A1394" s="34">
        <v>3079</v>
      </c>
      <c r="B1394" s="34" t="s">
        <v>295</v>
      </c>
      <c r="C1394" s="34" t="s">
        <v>92</v>
      </c>
      <c r="D1394" s="34">
        <v>7.0000000000000007E-2</v>
      </c>
      <c r="E1394" s="34">
        <v>300.97000000000003</v>
      </c>
      <c r="F1394" s="34">
        <v>7.18</v>
      </c>
      <c r="G1394" s="34" t="s">
        <v>14</v>
      </c>
      <c r="H1394" s="34" t="s">
        <v>3</v>
      </c>
      <c r="I1394" s="34" t="s">
        <v>16</v>
      </c>
      <c r="J1394" s="34" t="s">
        <v>17</v>
      </c>
      <c r="K1394" s="34" t="s">
        <v>49</v>
      </c>
      <c r="L1394" s="34" t="s">
        <v>2185</v>
      </c>
      <c r="M1394" s="34">
        <v>0.48</v>
      </c>
      <c r="N1394" s="34" t="s">
        <v>8</v>
      </c>
      <c r="O1394" s="34" t="s">
        <v>87</v>
      </c>
      <c r="P1394" s="34" t="s">
        <v>296</v>
      </c>
      <c r="Q1394" s="34" t="s">
        <v>297</v>
      </c>
      <c r="R1394" s="34">
        <v>19112</v>
      </c>
      <c r="S1394" s="36">
        <v>42131</v>
      </c>
      <c r="T1394" s="36">
        <v>42133</v>
      </c>
      <c r="U1394" s="61">
        <v>-807.59</v>
      </c>
      <c r="V1394" s="34">
        <v>7</v>
      </c>
      <c r="W1394" s="34">
        <v>2037.69</v>
      </c>
      <c r="X1394" s="34">
        <v>41253</v>
      </c>
      <c r="Y1394" s="34" t="s">
        <v>3218</v>
      </c>
      <c r="Z1394" s="34">
        <v>307.85570598175815</v>
      </c>
    </row>
    <row r="1395" spans="1:26" customFormat="1" x14ac:dyDescent="0.2">
      <c r="A1395" s="34">
        <v>2187</v>
      </c>
      <c r="B1395" s="34" t="s">
        <v>2425</v>
      </c>
      <c r="C1395" s="34" t="s">
        <v>13</v>
      </c>
      <c r="D1395" s="34">
        <v>0.09</v>
      </c>
      <c r="E1395" s="34">
        <v>16.98</v>
      </c>
      <c r="F1395" s="34">
        <v>12.39</v>
      </c>
      <c r="G1395" s="34" t="s">
        <v>14</v>
      </c>
      <c r="H1395" s="34" t="s">
        <v>70</v>
      </c>
      <c r="I1395" s="34" t="s">
        <v>24</v>
      </c>
      <c r="J1395" s="34" t="s">
        <v>321</v>
      </c>
      <c r="K1395" s="34" t="s">
        <v>49</v>
      </c>
      <c r="L1395" s="34" t="s">
        <v>2426</v>
      </c>
      <c r="M1395" s="34">
        <v>0.35</v>
      </c>
      <c r="N1395" s="34" t="s">
        <v>8</v>
      </c>
      <c r="O1395" s="34" t="s">
        <v>28</v>
      </c>
      <c r="P1395" s="34" t="s">
        <v>56</v>
      </c>
      <c r="Q1395" s="34" t="s">
        <v>2427</v>
      </c>
      <c r="R1395" s="34">
        <v>64055</v>
      </c>
      <c r="S1395" s="36">
        <v>42132</v>
      </c>
      <c r="T1395" s="36">
        <v>42134</v>
      </c>
      <c r="U1395" s="61">
        <v>-48.57</v>
      </c>
      <c r="V1395" s="34">
        <v>5</v>
      </c>
      <c r="W1395" s="34">
        <v>86.8</v>
      </c>
      <c r="X1395" s="34">
        <v>89440</v>
      </c>
      <c r="Y1395" s="34" t="s">
        <v>3216</v>
      </c>
      <c r="Z1395" s="34">
        <v>211.83649511401634</v>
      </c>
    </row>
    <row r="1396" spans="1:26" customFormat="1" x14ac:dyDescent="0.2">
      <c r="A1396" s="34">
        <v>2189</v>
      </c>
      <c r="B1396" s="34" t="s">
        <v>2428</v>
      </c>
      <c r="C1396" s="34" t="s">
        <v>13</v>
      </c>
      <c r="D1396" s="34">
        <v>0.09</v>
      </c>
      <c r="E1396" s="34">
        <v>16.98</v>
      </c>
      <c r="F1396" s="34">
        <v>12.39</v>
      </c>
      <c r="G1396" s="34" t="s">
        <v>14</v>
      </c>
      <c r="H1396" s="34" t="s">
        <v>70</v>
      </c>
      <c r="I1396" s="34" t="s">
        <v>24</v>
      </c>
      <c r="J1396" s="34" t="s">
        <v>321</v>
      </c>
      <c r="K1396" s="34" t="s">
        <v>49</v>
      </c>
      <c r="L1396" s="34" t="s">
        <v>2426</v>
      </c>
      <c r="M1396" s="34">
        <v>0.35</v>
      </c>
      <c r="N1396" s="34" t="s">
        <v>8</v>
      </c>
      <c r="O1396" s="34" t="s">
        <v>87</v>
      </c>
      <c r="P1396" s="34" t="s">
        <v>88</v>
      </c>
      <c r="Q1396" s="34" t="s">
        <v>89</v>
      </c>
      <c r="R1396" s="34">
        <v>10177</v>
      </c>
      <c r="S1396" s="36">
        <v>42132</v>
      </c>
      <c r="T1396" s="36">
        <v>42134</v>
      </c>
      <c r="U1396" s="61">
        <v>-48.57</v>
      </c>
      <c r="V1396" s="34">
        <v>22</v>
      </c>
      <c r="W1396" s="34">
        <v>381.91</v>
      </c>
      <c r="X1396" s="34">
        <v>7364</v>
      </c>
      <c r="Y1396" s="34" t="s">
        <v>3218</v>
      </c>
      <c r="Z1396" s="34">
        <v>211.83649511401634</v>
      </c>
    </row>
    <row r="1397" spans="1:26" customFormat="1" x14ac:dyDescent="0.2">
      <c r="A1397" s="34">
        <v>2063</v>
      </c>
      <c r="B1397" s="34" t="s">
        <v>2429</v>
      </c>
      <c r="C1397" s="34" t="s">
        <v>23</v>
      </c>
      <c r="D1397" s="34">
        <v>0.06</v>
      </c>
      <c r="E1397" s="34">
        <v>300.97000000000003</v>
      </c>
      <c r="F1397" s="34">
        <v>7.18</v>
      </c>
      <c r="G1397" s="34" t="s">
        <v>14</v>
      </c>
      <c r="H1397" s="34" t="s">
        <v>70</v>
      </c>
      <c r="I1397" s="34" t="s">
        <v>16</v>
      </c>
      <c r="J1397" s="34" t="s">
        <v>17</v>
      </c>
      <c r="K1397" s="34" t="s">
        <v>49</v>
      </c>
      <c r="L1397" s="34" t="s">
        <v>2185</v>
      </c>
      <c r="M1397" s="34">
        <v>0.48</v>
      </c>
      <c r="N1397" s="34" t="s">
        <v>8</v>
      </c>
      <c r="O1397" s="34" t="s">
        <v>9</v>
      </c>
      <c r="P1397" s="34" t="s">
        <v>218</v>
      </c>
      <c r="Q1397" s="34" t="s">
        <v>2430</v>
      </c>
      <c r="R1397" s="34">
        <v>23602</v>
      </c>
      <c r="S1397" s="36">
        <v>42132</v>
      </c>
      <c r="T1397" s="36">
        <v>42132</v>
      </c>
      <c r="U1397" s="61">
        <v>-729.98800000000006</v>
      </c>
      <c r="V1397" s="34">
        <v>1</v>
      </c>
      <c r="W1397" s="34">
        <v>291.39999999999998</v>
      </c>
      <c r="X1397" s="34">
        <v>87147</v>
      </c>
      <c r="Y1397" s="34" t="s">
        <v>3215</v>
      </c>
      <c r="Z1397" s="34">
        <v>469.97234112666615</v>
      </c>
    </row>
    <row r="1398" spans="1:26" customFormat="1" x14ac:dyDescent="0.2">
      <c r="A1398" s="34">
        <v>2880</v>
      </c>
      <c r="B1398" s="34" t="s">
        <v>1879</v>
      </c>
      <c r="C1398" s="34" t="s">
        <v>23</v>
      </c>
      <c r="D1398" s="34">
        <v>0.09</v>
      </c>
      <c r="E1398" s="34">
        <v>243.98</v>
      </c>
      <c r="F1398" s="34">
        <v>43.32</v>
      </c>
      <c r="G1398" s="34" t="s">
        <v>2</v>
      </c>
      <c r="H1398" s="34" t="s">
        <v>3</v>
      </c>
      <c r="I1398" s="34" t="s">
        <v>4</v>
      </c>
      <c r="J1398" s="34" t="s">
        <v>85</v>
      </c>
      <c r="K1398" s="34" t="s">
        <v>33</v>
      </c>
      <c r="L1398" s="34" t="s">
        <v>211</v>
      </c>
      <c r="M1398" s="34">
        <v>0.55000000000000004</v>
      </c>
      <c r="N1398" s="34" t="s">
        <v>8</v>
      </c>
      <c r="O1398" s="34" t="s">
        <v>9</v>
      </c>
      <c r="P1398" s="34" t="s">
        <v>99</v>
      </c>
      <c r="Q1398" s="34" t="s">
        <v>1880</v>
      </c>
      <c r="R1398" s="34">
        <v>33160</v>
      </c>
      <c r="S1398" s="36">
        <v>42132</v>
      </c>
      <c r="T1398" s="36">
        <v>42137</v>
      </c>
      <c r="U1398" s="61">
        <v>1059.288</v>
      </c>
      <c r="V1398" s="34">
        <v>25</v>
      </c>
      <c r="W1398" s="34">
        <v>5587.89</v>
      </c>
      <c r="X1398" s="34">
        <v>88627</v>
      </c>
      <c r="Y1398" s="34" t="s">
        <v>3215</v>
      </c>
      <c r="Z1398" s="34">
        <v>3348.3167379797342</v>
      </c>
    </row>
    <row r="1399" spans="1:26" customFormat="1" x14ac:dyDescent="0.2">
      <c r="A1399" s="34">
        <v>2991</v>
      </c>
      <c r="B1399" s="34" t="s">
        <v>2431</v>
      </c>
      <c r="C1399" s="34" t="s">
        <v>23</v>
      </c>
      <c r="D1399" s="34">
        <v>0.05</v>
      </c>
      <c r="E1399" s="34">
        <v>70.97</v>
      </c>
      <c r="F1399" s="34">
        <v>3.5</v>
      </c>
      <c r="G1399" s="34" t="s">
        <v>14</v>
      </c>
      <c r="H1399" s="34" t="s">
        <v>47</v>
      </c>
      <c r="I1399" s="34" t="s">
        <v>24</v>
      </c>
      <c r="J1399" s="34" t="s">
        <v>71</v>
      </c>
      <c r="K1399" s="34" t="s">
        <v>49</v>
      </c>
      <c r="L1399" s="34" t="s">
        <v>2153</v>
      </c>
      <c r="M1399" s="34">
        <v>0.59</v>
      </c>
      <c r="N1399" s="34" t="s">
        <v>8</v>
      </c>
      <c r="O1399" s="34" t="s">
        <v>28</v>
      </c>
      <c r="P1399" s="34" t="s">
        <v>333</v>
      </c>
      <c r="Q1399" s="34" t="s">
        <v>2432</v>
      </c>
      <c r="R1399" s="34">
        <v>53402</v>
      </c>
      <c r="S1399" s="36">
        <v>42132</v>
      </c>
      <c r="T1399" s="36">
        <v>42137</v>
      </c>
      <c r="U1399" s="61">
        <v>18.218</v>
      </c>
      <c r="V1399" s="34">
        <v>2</v>
      </c>
      <c r="W1399" s="34">
        <v>141.59</v>
      </c>
      <c r="X1399" s="34">
        <v>91466</v>
      </c>
      <c r="Y1399" s="34" t="s">
        <v>3216</v>
      </c>
      <c r="Z1399" s="34">
        <v>542.28908430299475</v>
      </c>
    </row>
    <row r="1400" spans="1:26" customFormat="1" x14ac:dyDescent="0.2">
      <c r="A1400" s="34">
        <v>2992</v>
      </c>
      <c r="B1400" s="34" t="s">
        <v>2433</v>
      </c>
      <c r="C1400" s="34" t="s">
        <v>23</v>
      </c>
      <c r="D1400" s="34">
        <v>0</v>
      </c>
      <c r="E1400" s="34">
        <v>5.28</v>
      </c>
      <c r="F1400" s="34">
        <v>6.26</v>
      </c>
      <c r="G1400" s="34" t="s">
        <v>14</v>
      </c>
      <c r="H1400" s="34" t="s">
        <v>47</v>
      </c>
      <c r="I1400" s="34" t="s">
        <v>24</v>
      </c>
      <c r="J1400" s="34" t="s">
        <v>64</v>
      </c>
      <c r="K1400" s="34" t="s">
        <v>49</v>
      </c>
      <c r="L1400" s="34" t="s">
        <v>2434</v>
      </c>
      <c r="M1400" s="34">
        <v>0.4</v>
      </c>
      <c r="N1400" s="34" t="s">
        <v>8</v>
      </c>
      <c r="O1400" s="34" t="s">
        <v>28</v>
      </c>
      <c r="P1400" s="34" t="s">
        <v>333</v>
      </c>
      <c r="Q1400" s="34" t="s">
        <v>2435</v>
      </c>
      <c r="R1400" s="34">
        <v>53081</v>
      </c>
      <c r="S1400" s="36">
        <v>42132</v>
      </c>
      <c r="T1400" s="36">
        <v>42139</v>
      </c>
      <c r="U1400" s="61">
        <v>25.058</v>
      </c>
      <c r="V1400" s="34">
        <v>36</v>
      </c>
      <c r="W1400" s="34">
        <v>203.05</v>
      </c>
      <c r="X1400" s="34">
        <v>91466</v>
      </c>
      <c r="Y1400" s="34" t="s">
        <v>3216</v>
      </c>
      <c r="Z1400" s="34">
        <v>294.87671876330933</v>
      </c>
    </row>
    <row r="1401" spans="1:26" customFormat="1" x14ac:dyDescent="0.2">
      <c r="A1401" s="34">
        <v>453</v>
      </c>
      <c r="B1401" s="34" t="s">
        <v>2436</v>
      </c>
      <c r="C1401" s="34" t="s">
        <v>46</v>
      </c>
      <c r="D1401" s="34">
        <v>0.03</v>
      </c>
      <c r="E1401" s="34">
        <v>29.34</v>
      </c>
      <c r="F1401" s="34">
        <v>7.87</v>
      </c>
      <c r="G1401" s="34" t="s">
        <v>14</v>
      </c>
      <c r="H1401" s="34" t="s">
        <v>70</v>
      </c>
      <c r="I1401" s="34" t="s">
        <v>4</v>
      </c>
      <c r="J1401" s="34" t="s">
        <v>102</v>
      </c>
      <c r="K1401" s="34" t="s">
        <v>49</v>
      </c>
      <c r="L1401" s="34" t="s">
        <v>1636</v>
      </c>
      <c r="M1401" s="34">
        <v>0.54</v>
      </c>
      <c r="N1401" s="34" t="s">
        <v>8</v>
      </c>
      <c r="O1401" s="34" t="s">
        <v>35</v>
      </c>
      <c r="P1401" s="34" t="s">
        <v>66</v>
      </c>
      <c r="Q1401" s="34" t="s">
        <v>2437</v>
      </c>
      <c r="R1401" s="34">
        <v>95032</v>
      </c>
      <c r="S1401" s="36">
        <v>42132</v>
      </c>
      <c r="T1401" s="36">
        <v>42134</v>
      </c>
      <c r="U1401" s="61">
        <v>-41.32</v>
      </c>
      <c r="V1401" s="34">
        <v>1</v>
      </c>
      <c r="W1401" s="34">
        <v>32.4</v>
      </c>
      <c r="X1401" s="34">
        <v>86011</v>
      </c>
      <c r="Y1401" s="34" t="s">
        <v>3217</v>
      </c>
      <c r="Z1401" s="34">
        <v>534.14983408728676</v>
      </c>
    </row>
    <row r="1402" spans="1:26" customFormat="1" x14ac:dyDescent="0.2">
      <c r="A1402" s="34">
        <v>1028</v>
      </c>
      <c r="B1402" s="34" t="s">
        <v>1888</v>
      </c>
      <c r="C1402" s="34" t="s">
        <v>46</v>
      </c>
      <c r="D1402" s="34">
        <v>0.05</v>
      </c>
      <c r="E1402" s="34">
        <v>83.1</v>
      </c>
      <c r="F1402" s="34">
        <v>6.13</v>
      </c>
      <c r="G1402" s="34" t="s">
        <v>63</v>
      </c>
      <c r="H1402" s="34" t="s">
        <v>3</v>
      </c>
      <c r="I1402" s="34" t="s">
        <v>16</v>
      </c>
      <c r="J1402" s="34" t="s">
        <v>17</v>
      </c>
      <c r="K1402" s="34" t="s">
        <v>49</v>
      </c>
      <c r="L1402" s="34" t="s">
        <v>2438</v>
      </c>
      <c r="M1402" s="34">
        <v>0.45</v>
      </c>
      <c r="N1402" s="34" t="s">
        <v>8</v>
      </c>
      <c r="O1402" s="34" t="s">
        <v>87</v>
      </c>
      <c r="P1402" s="34" t="s">
        <v>88</v>
      </c>
      <c r="Q1402" s="34" t="s">
        <v>1890</v>
      </c>
      <c r="R1402" s="34">
        <v>11725</v>
      </c>
      <c r="S1402" s="36">
        <v>42132</v>
      </c>
      <c r="T1402" s="36">
        <v>42133</v>
      </c>
      <c r="U1402" s="61">
        <v>1152.5277000000001</v>
      </c>
      <c r="V1402" s="34">
        <v>20</v>
      </c>
      <c r="W1402" s="34">
        <v>1670.33</v>
      </c>
      <c r="X1402" s="34">
        <v>89007</v>
      </c>
      <c r="Y1402" s="34" t="s">
        <v>3218</v>
      </c>
      <c r="Z1402" s="34">
        <v>1697.7518394082758</v>
      </c>
    </row>
    <row r="1403" spans="1:26" customFormat="1" x14ac:dyDescent="0.2">
      <c r="A1403" s="34">
        <v>1080</v>
      </c>
      <c r="B1403" s="34" t="s">
        <v>2439</v>
      </c>
      <c r="C1403" s="34" t="s">
        <v>46</v>
      </c>
      <c r="D1403" s="34">
        <v>0.08</v>
      </c>
      <c r="E1403" s="34">
        <v>13.9</v>
      </c>
      <c r="F1403" s="34">
        <v>7.59</v>
      </c>
      <c r="G1403" s="34" t="s">
        <v>14</v>
      </c>
      <c r="H1403" s="34" t="s">
        <v>70</v>
      </c>
      <c r="I1403" s="34" t="s">
        <v>24</v>
      </c>
      <c r="J1403" s="34" t="s">
        <v>544</v>
      </c>
      <c r="K1403" s="34" t="s">
        <v>18</v>
      </c>
      <c r="L1403" s="34" t="s">
        <v>2440</v>
      </c>
      <c r="M1403" s="34">
        <v>0.56000000000000005</v>
      </c>
      <c r="N1403" s="34" t="s">
        <v>8</v>
      </c>
      <c r="O1403" s="34" t="s">
        <v>28</v>
      </c>
      <c r="P1403" s="34" t="s">
        <v>79</v>
      </c>
      <c r="Q1403" s="34" t="s">
        <v>2441</v>
      </c>
      <c r="R1403" s="34">
        <v>60174</v>
      </c>
      <c r="S1403" s="36">
        <v>42132</v>
      </c>
      <c r="T1403" s="36">
        <v>42133</v>
      </c>
      <c r="U1403" s="61">
        <v>9.8620000000000001</v>
      </c>
      <c r="V1403" s="34">
        <v>14</v>
      </c>
      <c r="W1403" s="34">
        <v>196.41</v>
      </c>
      <c r="X1403" s="34">
        <v>88461</v>
      </c>
      <c r="Y1403" s="34" t="s">
        <v>3216</v>
      </c>
      <c r="Z1403" s="34">
        <v>514.02800263855829</v>
      </c>
    </row>
    <row r="1404" spans="1:26" customFormat="1" x14ac:dyDescent="0.2">
      <c r="A1404" s="34">
        <v>2882</v>
      </c>
      <c r="B1404" s="34" t="s">
        <v>647</v>
      </c>
      <c r="C1404" s="34" t="s">
        <v>1</v>
      </c>
      <c r="D1404" s="34">
        <v>0.05</v>
      </c>
      <c r="E1404" s="34">
        <v>6.48</v>
      </c>
      <c r="F1404" s="34">
        <v>8.73</v>
      </c>
      <c r="G1404" s="34" t="s">
        <v>14</v>
      </c>
      <c r="H1404" s="34" t="s">
        <v>15</v>
      </c>
      <c r="I1404" s="34" t="s">
        <v>24</v>
      </c>
      <c r="J1404" s="34" t="s">
        <v>64</v>
      </c>
      <c r="K1404" s="34" t="s">
        <v>49</v>
      </c>
      <c r="L1404" s="34" t="s">
        <v>134</v>
      </c>
      <c r="M1404" s="34">
        <v>0.37</v>
      </c>
      <c r="N1404" s="34" t="s">
        <v>8</v>
      </c>
      <c r="O1404" s="34" t="s">
        <v>9</v>
      </c>
      <c r="P1404" s="34" t="s">
        <v>73</v>
      </c>
      <c r="Q1404" s="34" t="s">
        <v>649</v>
      </c>
      <c r="R1404" s="34">
        <v>28206</v>
      </c>
      <c r="S1404" s="36">
        <v>42133</v>
      </c>
      <c r="T1404" s="36">
        <v>42133</v>
      </c>
      <c r="U1404" s="61">
        <v>-160.38470000000001</v>
      </c>
      <c r="V1404" s="34">
        <v>35</v>
      </c>
      <c r="W1404" s="34">
        <v>232.5</v>
      </c>
      <c r="X1404" s="34">
        <v>4839</v>
      </c>
      <c r="Y1404" s="34" t="s">
        <v>3215</v>
      </c>
      <c r="Z1404" s="34">
        <v>269.89819639401298</v>
      </c>
    </row>
    <row r="1405" spans="1:26" customFormat="1" x14ac:dyDescent="0.2">
      <c r="A1405" s="34">
        <v>2883</v>
      </c>
      <c r="B1405" s="34" t="s">
        <v>2442</v>
      </c>
      <c r="C1405" s="34" t="s">
        <v>1</v>
      </c>
      <c r="D1405" s="34">
        <v>0.05</v>
      </c>
      <c r="E1405" s="34">
        <v>6.48</v>
      </c>
      <c r="F1405" s="34">
        <v>8.73</v>
      </c>
      <c r="G1405" s="34" t="s">
        <v>14</v>
      </c>
      <c r="H1405" s="34" t="s">
        <v>15</v>
      </c>
      <c r="I1405" s="34" t="s">
        <v>24</v>
      </c>
      <c r="J1405" s="34" t="s">
        <v>64</v>
      </c>
      <c r="K1405" s="34" t="s">
        <v>49</v>
      </c>
      <c r="L1405" s="34" t="s">
        <v>134</v>
      </c>
      <c r="M1405" s="34">
        <v>0.37</v>
      </c>
      <c r="N1405" s="34" t="s">
        <v>8</v>
      </c>
      <c r="O1405" s="34" t="s">
        <v>87</v>
      </c>
      <c r="P1405" s="34" t="s">
        <v>293</v>
      </c>
      <c r="Q1405" s="34" t="s">
        <v>1451</v>
      </c>
      <c r="R1405" s="34">
        <v>44070</v>
      </c>
      <c r="S1405" s="36">
        <v>42133</v>
      </c>
      <c r="T1405" s="36">
        <v>42133</v>
      </c>
      <c r="U1405" s="61">
        <v>-120.59</v>
      </c>
      <c r="V1405" s="34">
        <v>9</v>
      </c>
      <c r="W1405" s="34">
        <v>59.79</v>
      </c>
      <c r="X1405" s="34">
        <v>87632</v>
      </c>
      <c r="Y1405" s="34" t="s">
        <v>3218</v>
      </c>
      <c r="Z1405" s="34">
        <v>310.64899280850244</v>
      </c>
    </row>
    <row r="1406" spans="1:26" customFormat="1" x14ac:dyDescent="0.2">
      <c r="A1406" s="34">
        <v>62</v>
      </c>
      <c r="B1406" s="34" t="s">
        <v>2443</v>
      </c>
      <c r="C1406" s="34" t="s">
        <v>13</v>
      </c>
      <c r="D1406" s="34">
        <v>0.02</v>
      </c>
      <c r="E1406" s="34">
        <v>5.98</v>
      </c>
      <c r="F1406" s="34">
        <v>5.15</v>
      </c>
      <c r="G1406" s="34" t="s">
        <v>14</v>
      </c>
      <c r="H1406" s="34" t="s">
        <v>70</v>
      </c>
      <c r="I1406" s="34" t="s">
        <v>24</v>
      </c>
      <c r="J1406" s="34" t="s">
        <v>64</v>
      </c>
      <c r="K1406" s="34" t="s">
        <v>49</v>
      </c>
      <c r="L1406" s="34" t="s">
        <v>2444</v>
      </c>
      <c r="M1406" s="34">
        <v>0.36</v>
      </c>
      <c r="N1406" s="34" t="s">
        <v>8</v>
      </c>
      <c r="O1406" s="34" t="s">
        <v>28</v>
      </c>
      <c r="P1406" s="34" t="s">
        <v>163</v>
      </c>
      <c r="Q1406" s="34" t="s">
        <v>2445</v>
      </c>
      <c r="R1406" s="34">
        <v>78664</v>
      </c>
      <c r="S1406" s="36">
        <v>42133</v>
      </c>
      <c r="T1406" s="36">
        <v>42135</v>
      </c>
      <c r="U1406" s="61">
        <v>2.14</v>
      </c>
      <c r="V1406" s="34">
        <v>3</v>
      </c>
      <c r="W1406" s="34">
        <v>22.85</v>
      </c>
      <c r="X1406" s="34">
        <v>87407</v>
      </c>
      <c r="Y1406" s="34" t="s">
        <v>3216</v>
      </c>
      <c r="Z1406" s="34">
        <v>83.761611706708806</v>
      </c>
    </row>
    <row r="1407" spans="1:26" customFormat="1" x14ac:dyDescent="0.2">
      <c r="A1407" s="34">
        <v>1650</v>
      </c>
      <c r="B1407" s="34" t="s">
        <v>2446</v>
      </c>
      <c r="C1407" s="34" t="s">
        <v>13</v>
      </c>
      <c r="D1407" s="34">
        <v>0.05</v>
      </c>
      <c r="E1407" s="34">
        <v>6.48</v>
      </c>
      <c r="F1407" s="34">
        <v>2.74</v>
      </c>
      <c r="G1407" s="34" t="s">
        <v>14</v>
      </c>
      <c r="H1407" s="34" t="s">
        <v>70</v>
      </c>
      <c r="I1407" s="34" t="s">
        <v>16</v>
      </c>
      <c r="J1407" s="34" t="s">
        <v>17</v>
      </c>
      <c r="K1407" s="34" t="s">
        <v>18</v>
      </c>
      <c r="L1407" s="34" t="s">
        <v>2447</v>
      </c>
      <c r="M1407" s="34">
        <v>0.71</v>
      </c>
      <c r="N1407" s="34" t="s">
        <v>8</v>
      </c>
      <c r="O1407" s="34" t="s">
        <v>9</v>
      </c>
      <c r="P1407" s="34" t="s">
        <v>73</v>
      </c>
      <c r="Q1407" s="34" t="s">
        <v>2448</v>
      </c>
      <c r="R1407" s="34">
        <v>27203</v>
      </c>
      <c r="S1407" s="36">
        <v>42133</v>
      </c>
      <c r="T1407" s="36">
        <v>42133</v>
      </c>
      <c r="U1407" s="61">
        <v>15.096</v>
      </c>
      <c r="V1407" s="34">
        <v>15</v>
      </c>
      <c r="W1407" s="34">
        <v>94.27</v>
      </c>
      <c r="X1407" s="34">
        <v>91042</v>
      </c>
      <c r="Y1407" s="34" t="s">
        <v>3215</v>
      </c>
      <c r="Z1407" s="34">
        <v>303.07384035559119</v>
      </c>
    </row>
    <row r="1408" spans="1:26" customFormat="1" x14ac:dyDescent="0.2">
      <c r="A1408" s="34">
        <v>1650</v>
      </c>
      <c r="B1408" s="34" t="s">
        <v>2446</v>
      </c>
      <c r="C1408" s="34" t="s">
        <v>13</v>
      </c>
      <c r="D1408" s="34">
        <v>0.09</v>
      </c>
      <c r="E1408" s="34">
        <v>12.53</v>
      </c>
      <c r="F1408" s="34">
        <v>0.5</v>
      </c>
      <c r="G1408" s="34" t="s">
        <v>14</v>
      </c>
      <c r="H1408" s="34" t="s">
        <v>70</v>
      </c>
      <c r="I1408" s="34" t="s">
        <v>24</v>
      </c>
      <c r="J1408" s="34" t="s">
        <v>128</v>
      </c>
      <c r="K1408" s="34" t="s">
        <v>49</v>
      </c>
      <c r="L1408" s="34" t="s">
        <v>2043</v>
      </c>
      <c r="M1408" s="34">
        <v>0.38</v>
      </c>
      <c r="N1408" s="34" t="s">
        <v>8</v>
      </c>
      <c r="O1408" s="34" t="s">
        <v>9</v>
      </c>
      <c r="P1408" s="34" t="s">
        <v>73</v>
      </c>
      <c r="Q1408" s="34" t="s">
        <v>2448</v>
      </c>
      <c r="R1408" s="34">
        <v>27203</v>
      </c>
      <c r="S1408" s="36">
        <v>42133</v>
      </c>
      <c r="T1408" s="36">
        <v>42134</v>
      </c>
      <c r="U1408" s="61">
        <v>14.9124</v>
      </c>
      <c r="V1408" s="34">
        <v>7</v>
      </c>
      <c r="W1408" s="34">
        <v>82.21</v>
      </c>
      <c r="X1408" s="34">
        <v>91042</v>
      </c>
      <c r="Y1408" s="34" t="s">
        <v>3215</v>
      </c>
      <c r="Z1408" s="34">
        <v>-40.794822864307875</v>
      </c>
    </row>
    <row r="1409" spans="1:26" customFormat="1" x14ac:dyDescent="0.2">
      <c r="A1409" s="34">
        <v>1650</v>
      </c>
      <c r="B1409" s="34" t="s">
        <v>2446</v>
      </c>
      <c r="C1409" s="34" t="s">
        <v>13</v>
      </c>
      <c r="D1409" s="34">
        <v>0.08</v>
      </c>
      <c r="E1409" s="34">
        <v>65.989999999999995</v>
      </c>
      <c r="F1409" s="34">
        <v>8.99</v>
      </c>
      <c r="G1409" s="34" t="s">
        <v>63</v>
      </c>
      <c r="H1409" s="34" t="s">
        <v>70</v>
      </c>
      <c r="I1409" s="34" t="s">
        <v>16</v>
      </c>
      <c r="J1409" s="34" t="s">
        <v>111</v>
      </c>
      <c r="K1409" s="34" t="s">
        <v>49</v>
      </c>
      <c r="L1409" s="34" t="s">
        <v>1588</v>
      </c>
      <c r="M1409" s="34">
        <v>0.55000000000000004</v>
      </c>
      <c r="N1409" s="34" t="s">
        <v>8</v>
      </c>
      <c r="O1409" s="34" t="s">
        <v>9</v>
      </c>
      <c r="P1409" s="34" t="s">
        <v>73</v>
      </c>
      <c r="Q1409" s="34" t="s">
        <v>2448</v>
      </c>
      <c r="R1409" s="34">
        <v>27203</v>
      </c>
      <c r="S1409" s="36">
        <v>42133</v>
      </c>
      <c r="T1409" s="36">
        <v>42135</v>
      </c>
      <c r="U1409" s="61">
        <v>-135.226</v>
      </c>
      <c r="V1409" s="34">
        <v>8</v>
      </c>
      <c r="W1409" s="34">
        <v>417.47</v>
      </c>
      <c r="X1409" s="34">
        <v>91042</v>
      </c>
      <c r="Y1409" s="34" t="s">
        <v>3215</v>
      </c>
      <c r="Z1409" s="34">
        <v>273.31096106255495</v>
      </c>
    </row>
    <row r="1410" spans="1:26" customFormat="1" x14ac:dyDescent="0.2">
      <c r="A1410" s="34">
        <v>43</v>
      </c>
      <c r="B1410" s="34" t="s">
        <v>2449</v>
      </c>
      <c r="C1410" s="34" t="s">
        <v>13</v>
      </c>
      <c r="D1410" s="34">
        <v>0</v>
      </c>
      <c r="E1410" s="34">
        <v>99.99</v>
      </c>
      <c r="F1410" s="34">
        <v>19.989999999999998</v>
      </c>
      <c r="G1410" s="34" t="s">
        <v>14</v>
      </c>
      <c r="H1410" s="34" t="s">
        <v>15</v>
      </c>
      <c r="I1410" s="34" t="s">
        <v>16</v>
      </c>
      <c r="J1410" s="34" t="s">
        <v>32</v>
      </c>
      <c r="K1410" s="34" t="s">
        <v>49</v>
      </c>
      <c r="L1410" s="34" t="s">
        <v>1538</v>
      </c>
      <c r="M1410" s="34">
        <v>0.52</v>
      </c>
      <c r="N1410" s="34" t="s">
        <v>8</v>
      </c>
      <c r="O1410" s="34" t="s">
        <v>35</v>
      </c>
      <c r="P1410" s="34" t="s">
        <v>42</v>
      </c>
      <c r="Q1410" s="34" t="s">
        <v>818</v>
      </c>
      <c r="R1410" s="34">
        <v>98052</v>
      </c>
      <c r="S1410" s="36">
        <v>42134</v>
      </c>
      <c r="T1410" s="36">
        <v>42135</v>
      </c>
      <c r="U1410" s="61">
        <v>25.913820000000001</v>
      </c>
      <c r="V1410" s="34">
        <v>6</v>
      </c>
      <c r="W1410" s="34">
        <v>647.07000000000005</v>
      </c>
      <c r="X1410" s="34">
        <v>91454</v>
      </c>
      <c r="Y1410" s="34" t="s">
        <v>3217</v>
      </c>
      <c r="Z1410" s="34">
        <v>930.0947897767835</v>
      </c>
    </row>
    <row r="1411" spans="1:26" customFormat="1" x14ac:dyDescent="0.2">
      <c r="A1411" s="34">
        <v>1778</v>
      </c>
      <c r="B1411" s="34" t="s">
        <v>2450</v>
      </c>
      <c r="C1411" s="34" t="s">
        <v>13</v>
      </c>
      <c r="D1411" s="34">
        <v>0.06</v>
      </c>
      <c r="E1411" s="34">
        <v>13.99</v>
      </c>
      <c r="F1411" s="34">
        <v>7.51</v>
      </c>
      <c r="G1411" s="34" t="s">
        <v>14</v>
      </c>
      <c r="H1411" s="34" t="s">
        <v>15</v>
      </c>
      <c r="I1411" s="34" t="s">
        <v>16</v>
      </c>
      <c r="J1411" s="34" t="s">
        <v>32</v>
      </c>
      <c r="K1411" s="34" t="s">
        <v>120</v>
      </c>
      <c r="L1411" s="34" t="s">
        <v>1052</v>
      </c>
      <c r="M1411" s="34">
        <v>0.39</v>
      </c>
      <c r="N1411" s="34" t="s">
        <v>8</v>
      </c>
      <c r="O1411" s="34" t="s">
        <v>28</v>
      </c>
      <c r="P1411" s="34" t="s">
        <v>29</v>
      </c>
      <c r="Q1411" s="34" t="s">
        <v>2451</v>
      </c>
      <c r="R1411" s="34">
        <v>47906</v>
      </c>
      <c r="S1411" s="36">
        <v>42134</v>
      </c>
      <c r="T1411" s="36">
        <v>42136</v>
      </c>
      <c r="U1411" s="61">
        <v>6.4832400000000003</v>
      </c>
      <c r="V1411" s="34">
        <v>21</v>
      </c>
      <c r="W1411" s="34">
        <v>287.99</v>
      </c>
      <c r="X1411" s="34">
        <v>89943</v>
      </c>
      <c r="Y1411" s="34" t="s">
        <v>3216</v>
      </c>
      <c r="Z1411" s="34">
        <v>148.10101113702402</v>
      </c>
    </row>
    <row r="1412" spans="1:26" customFormat="1" x14ac:dyDescent="0.2">
      <c r="A1412" s="34">
        <v>1778</v>
      </c>
      <c r="B1412" s="34" t="s">
        <v>2450</v>
      </c>
      <c r="C1412" s="34" t="s">
        <v>13</v>
      </c>
      <c r="D1412" s="34">
        <v>0.06</v>
      </c>
      <c r="E1412" s="34">
        <v>15.04</v>
      </c>
      <c r="F1412" s="34">
        <v>1.97</v>
      </c>
      <c r="G1412" s="34" t="s">
        <v>14</v>
      </c>
      <c r="H1412" s="34" t="s">
        <v>15</v>
      </c>
      <c r="I1412" s="34" t="s">
        <v>24</v>
      </c>
      <c r="J1412" s="34" t="s">
        <v>64</v>
      </c>
      <c r="K1412" s="34" t="s">
        <v>26</v>
      </c>
      <c r="L1412" s="34" t="s">
        <v>68</v>
      </c>
      <c r="M1412" s="34">
        <v>0.39</v>
      </c>
      <c r="N1412" s="34" t="s">
        <v>8</v>
      </c>
      <c r="O1412" s="34" t="s">
        <v>28</v>
      </c>
      <c r="P1412" s="34" t="s">
        <v>29</v>
      </c>
      <c r="Q1412" s="34" t="s">
        <v>2451</v>
      </c>
      <c r="R1412" s="34">
        <v>47906</v>
      </c>
      <c r="S1412" s="36">
        <v>42134</v>
      </c>
      <c r="T1412" s="36">
        <v>42134</v>
      </c>
      <c r="U1412" s="61">
        <v>2.3319999999999999</v>
      </c>
      <c r="V1412" s="34">
        <v>3</v>
      </c>
      <c r="W1412" s="34">
        <v>46.86</v>
      </c>
      <c r="X1412" s="34">
        <v>89943</v>
      </c>
      <c r="Y1412" s="34" t="s">
        <v>3216</v>
      </c>
      <c r="Z1412" s="34">
        <v>-5.9821027699493143</v>
      </c>
    </row>
    <row r="1413" spans="1:26" customFormat="1" x14ac:dyDescent="0.2">
      <c r="A1413" s="34">
        <v>3283</v>
      </c>
      <c r="B1413" s="34" t="s">
        <v>2220</v>
      </c>
      <c r="C1413" s="34" t="s">
        <v>13</v>
      </c>
      <c r="D1413" s="34">
        <v>0.03</v>
      </c>
      <c r="E1413" s="34">
        <v>17.48</v>
      </c>
      <c r="F1413" s="34">
        <v>1.99</v>
      </c>
      <c r="G1413" s="34" t="s">
        <v>14</v>
      </c>
      <c r="H1413" s="34" t="s">
        <v>70</v>
      </c>
      <c r="I1413" s="34" t="s">
        <v>16</v>
      </c>
      <c r="J1413" s="34" t="s">
        <v>17</v>
      </c>
      <c r="K1413" s="34" t="s">
        <v>18</v>
      </c>
      <c r="L1413" s="34" t="s">
        <v>98</v>
      </c>
      <c r="M1413" s="34">
        <v>0.45</v>
      </c>
      <c r="N1413" s="34" t="s">
        <v>8</v>
      </c>
      <c r="O1413" s="34" t="s">
        <v>9</v>
      </c>
      <c r="P1413" s="34" t="s">
        <v>99</v>
      </c>
      <c r="Q1413" s="34" t="s">
        <v>2221</v>
      </c>
      <c r="R1413" s="34">
        <v>33156</v>
      </c>
      <c r="S1413" s="36">
        <v>42134</v>
      </c>
      <c r="T1413" s="36">
        <v>42135</v>
      </c>
      <c r="U1413" s="61">
        <v>710.80740000000003</v>
      </c>
      <c r="V1413" s="34">
        <v>31</v>
      </c>
      <c r="W1413" s="34">
        <v>537.79999999999995</v>
      </c>
      <c r="X1413" s="34">
        <v>90753</v>
      </c>
      <c r="Y1413" s="34" t="s">
        <v>3215</v>
      </c>
      <c r="Z1413" s="34">
        <v>826.34460555343594</v>
      </c>
    </row>
    <row r="1414" spans="1:26" customFormat="1" x14ac:dyDescent="0.2">
      <c r="A1414" s="34">
        <v>995</v>
      </c>
      <c r="B1414" s="34" t="s">
        <v>2452</v>
      </c>
      <c r="C1414" s="34" t="s">
        <v>23</v>
      </c>
      <c r="D1414" s="34">
        <v>0.09</v>
      </c>
      <c r="E1414" s="34">
        <v>7.64</v>
      </c>
      <c r="F1414" s="34">
        <v>5.83</v>
      </c>
      <c r="G1414" s="34" t="s">
        <v>14</v>
      </c>
      <c r="H1414" s="34" t="s">
        <v>3</v>
      </c>
      <c r="I1414" s="34" t="s">
        <v>24</v>
      </c>
      <c r="J1414" s="34" t="s">
        <v>64</v>
      </c>
      <c r="K1414" s="34" t="s">
        <v>26</v>
      </c>
      <c r="L1414" s="34" t="s">
        <v>208</v>
      </c>
      <c r="M1414" s="34">
        <v>0.36</v>
      </c>
      <c r="N1414" s="34" t="s">
        <v>8</v>
      </c>
      <c r="O1414" s="34" t="s">
        <v>87</v>
      </c>
      <c r="P1414" s="34" t="s">
        <v>307</v>
      </c>
      <c r="Q1414" s="34" t="s">
        <v>2453</v>
      </c>
      <c r="R1414" s="34">
        <v>4070</v>
      </c>
      <c r="S1414" s="36">
        <v>42134</v>
      </c>
      <c r="T1414" s="36">
        <v>42139</v>
      </c>
      <c r="U1414" s="61">
        <v>4.032</v>
      </c>
      <c r="V1414" s="34">
        <v>9</v>
      </c>
      <c r="W1414" s="34">
        <v>72.83</v>
      </c>
      <c r="X1414" s="34">
        <v>89434</v>
      </c>
      <c r="Y1414" s="34" t="s">
        <v>3218</v>
      </c>
      <c r="Z1414" s="34">
        <v>136.6563605302581</v>
      </c>
    </row>
    <row r="1415" spans="1:26" customFormat="1" x14ac:dyDescent="0.2">
      <c r="A1415" s="34">
        <v>2820</v>
      </c>
      <c r="B1415" s="34" t="s">
        <v>471</v>
      </c>
      <c r="C1415" s="34" t="s">
        <v>23</v>
      </c>
      <c r="D1415" s="34">
        <v>0.08</v>
      </c>
      <c r="E1415" s="34">
        <v>6.48</v>
      </c>
      <c r="F1415" s="34">
        <v>2.74</v>
      </c>
      <c r="G1415" s="34" t="s">
        <v>14</v>
      </c>
      <c r="H1415" s="34" t="s">
        <v>47</v>
      </c>
      <c r="I1415" s="34" t="s">
        <v>16</v>
      </c>
      <c r="J1415" s="34" t="s">
        <v>17</v>
      </c>
      <c r="K1415" s="34" t="s">
        <v>18</v>
      </c>
      <c r="L1415" s="34" t="s">
        <v>2447</v>
      </c>
      <c r="M1415" s="34">
        <v>0.71</v>
      </c>
      <c r="N1415" s="34" t="s">
        <v>8</v>
      </c>
      <c r="O1415" s="34" t="s">
        <v>28</v>
      </c>
      <c r="P1415" s="34" t="s">
        <v>56</v>
      </c>
      <c r="Q1415" s="34" t="s">
        <v>473</v>
      </c>
      <c r="R1415" s="34">
        <v>63129</v>
      </c>
      <c r="S1415" s="36">
        <v>42134</v>
      </c>
      <c r="T1415" s="36">
        <v>42136</v>
      </c>
      <c r="U1415" s="61">
        <v>-82.64</v>
      </c>
      <c r="V1415" s="34">
        <v>18</v>
      </c>
      <c r="W1415" s="34">
        <v>113.68</v>
      </c>
      <c r="X1415" s="34">
        <v>87899</v>
      </c>
      <c r="Y1415" s="34" t="s">
        <v>3216</v>
      </c>
      <c r="Z1415" s="34">
        <v>295.86039783063541</v>
      </c>
    </row>
    <row r="1416" spans="1:26" customFormat="1" x14ac:dyDescent="0.2">
      <c r="A1416" s="34">
        <v>1709</v>
      </c>
      <c r="B1416" s="34" t="s">
        <v>660</v>
      </c>
      <c r="C1416" s="34" t="s">
        <v>92</v>
      </c>
      <c r="D1416" s="34">
        <v>0.04</v>
      </c>
      <c r="E1416" s="34">
        <v>95.43</v>
      </c>
      <c r="F1416" s="34">
        <v>19.989999999999998</v>
      </c>
      <c r="G1416" s="34" t="s">
        <v>14</v>
      </c>
      <c r="H1416" s="34" t="s">
        <v>3</v>
      </c>
      <c r="I1416" s="34" t="s">
        <v>24</v>
      </c>
      <c r="J1416" s="34" t="s">
        <v>54</v>
      </c>
      <c r="K1416" s="34" t="s">
        <v>49</v>
      </c>
      <c r="L1416" s="34" t="s">
        <v>1413</v>
      </c>
      <c r="M1416" s="34">
        <v>0.79</v>
      </c>
      <c r="N1416" s="34" t="s">
        <v>8</v>
      </c>
      <c r="O1416" s="34" t="s">
        <v>87</v>
      </c>
      <c r="P1416" s="34" t="s">
        <v>296</v>
      </c>
      <c r="Q1416" s="34" t="s">
        <v>662</v>
      </c>
      <c r="R1416" s="34">
        <v>19464</v>
      </c>
      <c r="S1416" s="36">
        <v>42134</v>
      </c>
      <c r="T1416" s="36">
        <v>42136</v>
      </c>
      <c r="U1416" s="61">
        <v>13.536</v>
      </c>
      <c r="V1416" s="34">
        <v>33</v>
      </c>
      <c r="W1416" s="34">
        <v>3251.76</v>
      </c>
      <c r="X1416" s="34">
        <v>88783</v>
      </c>
      <c r="Y1416" s="34" t="s">
        <v>3218</v>
      </c>
      <c r="Z1416" s="34">
        <v>1136.2691143078425</v>
      </c>
    </row>
    <row r="1417" spans="1:26" customFormat="1" x14ac:dyDescent="0.2">
      <c r="A1417" s="34">
        <v>1595</v>
      </c>
      <c r="B1417" s="34" t="s">
        <v>2454</v>
      </c>
      <c r="C1417" s="34" t="s">
        <v>13</v>
      </c>
      <c r="D1417" s="34">
        <v>0.01</v>
      </c>
      <c r="E1417" s="34">
        <v>500.98</v>
      </c>
      <c r="F1417" s="34">
        <v>26</v>
      </c>
      <c r="G1417" s="34" t="s">
        <v>2</v>
      </c>
      <c r="H1417" s="34" t="s">
        <v>70</v>
      </c>
      <c r="I1417" s="34" t="s">
        <v>4</v>
      </c>
      <c r="J1417" s="34" t="s">
        <v>85</v>
      </c>
      <c r="K1417" s="34" t="s">
        <v>33</v>
      </c>
      <c r="L1417" s="34" t="s">
        <v>2272</v>
      </c>
      <c r="M1417" s="34">
        <v>0.6</v>
      </c>
      <c r="N1417" s="34" t="s">
        <v>8</v>
      </c>
      <c r="O1417" s="34" t="s">
        <v>87</v>
      </c>
      <c r="P1417" s="34" t="s">
        <v>879</v>
      </c>
      <c r="Q1417" s="34" t="s">
        <v>2455</v>
      </c>
      <c r="R1417" s="34">
        <v>25705</v>
      </c>
      <c r="S1417" s="36">
        <v>42135</v>
      </c>
      <c r="T1417" s="36">
        <v>42136</v>
      </c>
      <c r="U1417" s="61">
        <v>5078.5379999999996</v>
      </c>
      <c r="V1417" s="34">
        <v>14</v>
      </c>
      <c r="W1417" s="34">
        <v>7360.2</v>
      </c>
      <c r="X1417" s="34">
        <v>90796</v>
      </c>
      <c r="Y1417" s="34" t="s">
        <v>3218</v>
      </c>
      <c r="Z1417" s="34">
        <v>7811.8509110712957</v>
      </c>
    </row>
    <row r="1418" spans="1:26" customFormat="1" x14ac:dyDescent="0.2">
      <c r="A1418" s="34">
        <v>1595</v>
      </c>
      <c r="B1418" s="34" t="s">
        <v>2454</v>
      </c>
      <c r="C1418" s="34" t="s">
        <v>13</v>
      </c>
      <c r="D1418" s="34">
        <v>0.08</v>
      </c>
      <c r="E1418" s="34">
        <v>9.77</v>
      </c>
      <c r="F1418" s="34">
        <v>6.02</v>
      </c>
      <c r="G1418" s="34" t="s">
        <v>14</v>
      </c>
      <c r="H1418" s="34" t="s">
        <v>70</v>
      </c>
      <c r="I1418" s="34" t="s">
        <v>4</v>
      </c>
      <c r="J1418" s="34" t="s">
        <v>102</v>
      </c>
      <c r="K1418" s="34" t="s">
        <v>120</v>
      </c>
      <c r="L1418" s="34" t="s">
        <v>2095</v>
      </c>
      <c r="M1418" s="34">
        <v>0.48</v>
      </c>
      <c r="N1418" s="34" t="s">
        <v>8</v>
      </c>
      <c r="O1418" s="34" t="s">
        <v>87</v>
      </c>
      <c r="P1418" s="34" t="s">
        <v>879</v>
      </c>
      <c r="Q1418" s="34" t="s">
        <v>2455</v>
      </c>
      <c r="R1418" s="34">
        <v>25705</v>
      </c>
      <c r="S1418" s="36">
        <v>42135</v>
      </c>
      <c r="T1418" s="36">
        <v>42136</v>
      </c>
      <c r="U1418" s="61">
        <v>23.276</v>
      </c>
      <c r="V1418" s="34">
        <v>9</v>
      </c>
      <c r="W1418" s="34">
        <v>89.06</v>
      </c>
      <c r="X1418" s="34">
        <v>90796</v>
      </c>
      <c r="Y1418" s="34" t="s">
        <v>3218</v>
      </c>
      <c r="Z1418" s="34">
        <v>201.41811435471411</v>
      </c>
    </row>
    <row r="1419" spans="1:26" customFormat="1" x14ac:dyDescent="0.2">
      <c r="A1419" s="34">
        <v>1595</v>
      </c>
      <c r="B1419" s="34" t="s">
        <v>2454</v>
      </c>
      <c r="C1419" s="34" t="s">
        <v>13</v>
      </c>
      <c r="D1419" s="34">
        <v>0.09</v>
      </c>
      <c r="E1419" s="34">
        <v>3.28</v>
      </c>
      <c r="F1419" s="34">
        <v>0.98</v>
      </c>
      <c r="G1419" s="34" t="s">
        <v>14</v>
      </c>
      <c r="H1419" s="34" t="s">
        <v>70</v>
      </c>
      <c r="I1419" s="34" t="s">
        <v>24</v>
      </c>
      <c r="J1419" s="34" t="s">
        <v>25</v>
      </c>
      <c r="K1419" s="34" t="s">
        <v>26</v>
      </c>
      <c r="L1419" s="34" t="s">
        <v>2456</v>
      </c>
      <c r="M1419" s="34">
        <v>0.59</v>
      </c>
      <c r="N1419" s="34" t="s">
        <v>8</v>
      </c>
      <c r="O1419" s="34" t="s">
        <v>87</v>
      </c>
      <c r="P1419" s="34" t="s">
        <v>879</v>
      </c>
      <c r="Q1419" s="34" t="s">
        <v>2455</v>
      </c>
      <c r="R1419" s="34">
        <v>25705</v>
      </c>
      <c r="S1419" s="36">
        <v>42135</v>
      </c>
      <c r="T1419" s="36">
        <v>42137</v>
      </c>
      <c r="U1419" s="61">
        <v>17.754000000000001</v>
      </c>
      <c r="V1419" s="34">
        <v>42</v>
      </c>
      <c r="W1419" s="34">
        <v>134.97</v>
      </c>
      <c r="X1419" s="34">
        <v>90796</v>
      </c>
      <c r="Y1419" s="34" t="s">
        <v>3218</v>
      </c>
      <c r="Z1419" s="34">
        <v>120.94867145644773</v>
      </c>
    </row>
    <row r="1420" spans="1:26" customFormat="1" x14ac:dyDescent="0.2">
      <c r="A1420" s="34">
        <v>1609</v>
      </c>
      <c r="B1420" s="34" t="s">
        <v>2457</v>
      </c>
      <c r="C1420" s="34" t="s">
        <v>13</v>
      </c>
      <c r="D1420" s="34">
        <v>0.03</v>
      </c>
      <c r="E1420" s="34">
        <v>2.16</v>
      </c>
      <c r="F1420" s="34">
        <v>6.05</v>
      </c>
      <c r="G1420" s="34" t="s">
        <v>14</v>
      </c>
      <c r="H1420" s="34" t="s">
        <v>15</v>
      </c>
      <c r="I1420" s="34" t="s">
        <v>24</v>
      </c>
      <c r="J1420" s="34" t="s">
        <v>48</v>
      </c>
      <c r="K1420" s="34" t="s">
        <v>49</v>
      </c>
      <c r="L1420" s="34" t="s">
        <v>872</v>
      </c>
      <c r="M1420" s="34">
        <v>0.37</v>
      </c>
      <c r="N1420" s="34" t="s">
        <v>8</v>
      </c>
      <c r="O1420" s="34" t="s">
        <v>35</v>
      </c>
      <c r="P1420" s="34" t="s">
        <v>66</v>
      </c>
      <c r="Q1420" s="34" t="s">
        <v>2458</v>
      </c>
      <c r="R1420" s="34">
        <v>95823</v>
      </c>
      <c r="S1420" s="36">
        <v>42135</v>
      </c>
      <c r="T1420" s="36">
        <v>42136</v>
      </c>
      <c r="U1420" s="61">
        <v>-90.585499999999996</v>
      </c>
      <c r="V1420" s="34">
        <v>7</v>
      </c>
      <c r="W1420" s="34">
        <v>17.309999999999999</v>
      </c>
      <c r="X1420" s="34">
        <v>87824</v>
      </c>
      <c r="Y1420" s="34" t="s">
        <v>3217</v>
      </c>
      <c r="Z1420" s="34">
        <v>-25.51729666737193</v>
      </c>
    </row>
    <row r="1421" spans="1:26" customFormat="1" x14ac:dyDescent="0.2">
      <c r="A1421" s="34">
        <v>1609</v>
      </c>
      <c r="B1421" s="34" t="s">
        <v>2457</v>
      </c>
      <c r="C1421" s="34" t="s">
        <v>13</v>
      </c>
      <c r="D1421" s="34">
        <v>0.03</v>
      </c>
      <c r="E1421" s="34">
        <v>9.7100000000000009</v>
      </c>
      <c r="F1421" s="34">
        <v>9.4499999999999993</v>
      </c>
      <c r="G1421" s="34" t="s">
        <v>14</v>
      </c>
      <c r="H1421" s="34" t="s">
        <v>15</v>
      </c>
      <c r="I1421" s="34" t="s">
        <v>24</v>
      </c>
      <c r="J1421" s="34" t="s">
        <v>54</v>
      </c>
      <c r="K1421" s="34" t="s">
        <v>49</v>
      </c>
      <c r="L1421" s="34" t="s">
        <v>1179</v>
      </c>
      <c r="M1421" s="34">
        <v>0.6</v>
      </c>
      <c r="N1421" s="34" t="s">
        <v>8</v>
      </c>
      <c r="O1421" s="34" t="s">
        <v>35</v>
      </c>
      <c r="P1421" s="34" t="s">
        <v>66</v>
      </c>
      <c r="Q1421" s="34" t="s">
        <v>2458</v>
      </c>
      <c r="R1421" s="34">
        <v>95823</v>
      </c>
      <c r="S1421" s="36">
        <v>42135</v>
      </c>
      <c r="T1421" s="36">
        <v>42135</v>
      </c>
      <c r="U1421" s="61">
        <v>-36.9</v>
      </c>
      <c r="V1421" s="34">
        <v>2</v>
      </c>
      <c r="W1421" s="34">
        <v>23.56</v>
      </c>
      <c r="X1421" s="34">
        <v>87824</v>
      </c>
      <c r="Y1421" s="34" t="s">
        <v>3217</v>
      </c>
      <c r="Z1421" s="34">
        <v>338.25957406031142</v>
      </c>
    </row>
    <row r="1422" spans="1:26" customFormat="1" x14ac:dyDescent="0.2">
      <c r="A1422" s="34">
        <v>2464</v>
      </c>
      <c r="B1422" s="34" t="s">
        <v>631</v>
      </c>
      <c r="C1422" s="34" t="s">
        <v>13</v>
      </c>
      <c r="D1422" s="34">
        <v>0.09</v>
      </c>
      <c r="E1422" s="34">
        <v>1.74</v>
      </c>
      <c r="F1422" s="34">
        <v>4.08</v>
      </c>
      <c r="G1422" s="34" t="s">
        <v>63</v>
      </c>
      <c r="H1422" s="34" t="s">
        <v>15</v>
      </c>
      <c r="I1422" s="34" t="s">
        <v>4</v>
      </c>
      <c r="J1422" s="34" t="s">
        <v>102</v>
      </c>
      <c r="K1422" s="34" t="s">
        <v>18</v>
      </c>
      <c r="L1422" s="34" t="s">
        <v>746</v>
      </c>
      <c r="M1422" s="34">
        <v>0.53</v>
      </c>
      <c r="N1422" s="34" t="s">
        <v>8</v>
      </c>
      <c r="O1422" s="34" t="s">
        <v>9</v>
      </c>
      <c r="P1422" s="34" t="s">
        <v>144</v>
      </c>
      <c r="Q1422" s="34" t="s">
        <v>633</v>
      </c>
      <c r="R1422" s="34">
        <v>71111</v>
      </c>
      <c r="S1422" s="36">
        <v>42135</v>
      </c>
      <c r="T1422" s="36">
        <v>42137</v>
      </c>
      <c r="U1422" s="61">
        <v>608.26199999999994</v>
      </c>
      <c r="V1422" s="34">
        <v>4</v>
      </c>
      <c r="W1422" s="34">
        <v>10.41</v>
      </c>
      <c r="X1422" s="34">
        <v>88713</v>
      </c>
      <c r="Y1422" s="34" t="s">
        <v>3215</v>
      </c>
      <c r="Z1422" s="34">
        <v>645.47827380577758</v>
      </c>
    </row>
    <row r="1423" spans="1:26" customFormat="1" x14ac:dyDescent="0.2">
      <c r="A1423" s="34">
        <v>2464</v>
      </c>
      <c r="B1423" s="34" t="s">
        <v>631</v>
      </c>
      <c r="C1423" s="34" t="s">
        <v>13</v>
      </c>
      <c r="D1423" s="34">
        <v>0.08</v>
      </c>
      <c r="E1423" s="34">
        <v>227.55</v>
      </c>
      <c r="F1423" s="34">
        <v>32.479999999999997</v>
      </c>
      <c r="G1423" s="34" t="s">
        <v>2</v>
      </c>
      <c r="H1423" s="34" t="s">
        <v>15</v>
      </c>
      <c r="I1423" s="34" t="s">
        <v>4</v>
      </c>
      <c r="J1423" s="34" t="s">
        <v>5</v>
      </c>
      <c r="K1423" s="34" t="s">
        <v>6</v>
      </c>
      <c r="L1423" s="34" t="s">
        <v>2459</v>
      </c>
      <c r="M1423" s="34">
        <v>0.68</v>
      </c>
      <c r="N1423" s="34" t="s">
        <v>8</v>
      </c>
      <c r="O1423" s="34" t="s">
        <v>9</v>
      </c>
      <c r="P1423" s="34" t="s">
        <v>144</v>
      </c>
      <c r="Q1423" s="34" t="s">
        <v>633</v>
      </c>
      <c r="R1423" s="34">
        <v>71111</v>
      </c>
      <c r="S1423" s="36">
        <v>42135</v>
      </c>
      <c r="T1423" s="36">
        <v>42135</v>
      </c>
      <c r="U1423" s="61">
        <v>-570.16959999999995</v>
      </c>
      <c r="V1423" s="34">
        <v>16</v>
      </c>
      <c r="W1423" s="34">
        <v>2849.64</v>
      </c>
      <c r="X1423" s="34">
        <v>88713</v>
      </c>
      <c r="Y1423" s="34" t="s">
        <v>3215</v>
      </c>
      <c r="Z1423" s="34">
        <v>1341.1280275564261</v>
      </c>
    </row>
    <row r="1424" spans="1:26" customFormat="1" x14ac:dyDescent="0.2">
      <c r="A1424" s="34">
        <v>1693</v>
      </c>
      <c r="B1424" s="34" t="s">
        <v>714</v>
      </c>
      <c r="C1424" s="34" t="s">
        <v>23</v>
      </c>
      <c r="D1424" s="34">
        <v>0.01</v>
      </c>
      <c r="E1424" s="34">
        <v>15.67</v>
      </c>
      <c r="F1424" s="34">
        <v>1.39</v>
      </c>
      <c r="G1424" s="34" t="s">
        <v>63</v>
      </c>
      <c r="H1424" s="34" t="s">
        <v>15</v>
      </c>
      <c r="I1424" s="34" t="s">
        <v>24</v>
      </c>
      <c r="J1424" s="34" t="s">
        <v>321</v>
      </c>
      <c r="K1424" s="34" t="s">
        <v>49</v>
      </c>
      <c r="L1424" s="34" t="s">
        <v>2460</v>
      </c>
      <c r="M1424" s="34">
        <v>0.38</v>
      </c>
      <c r="N1424" s="34" t="s">
        <v>8</v>
      </c>
      <c r="O1424" s="34" t="s">
        <v>9</v>
      </c>
      <c r="P1424" s="34" t="s">
        <v>218</v>
      </c>
      <c r="Q1424" s="34" t="s">
        <v>716</v>
      </c>
      <c r="R1424" s="34">
        <v>20190</v>
      </c>
      <c r="S1424" s="36">
        <v>42135</v>
      </c>
      <c r="T1424" s="36">
        <v>42135</v>
      </c>
      <c r="U1424" s="61">
        <v>-273.98</v>
      </c>
      <c r="V1424" s="34">
        <v>11</v>
      </c>
      <c r="W1424" s="34">
        <v>188.09</v>
      </c>
      <c r="X1424" s="34">
        <v>90190</v>
      </c>
      <c r="Y1424" s="34" t="s">
        <v>3215</v>
      </c>
      <c r="Z1424" s="34">
        <v>-278.2186110812986</v>
      </c>
    </row>
    <row r="1425" spans="1:26" customFormat="1" x14ac:dyDescent="0.2">
      <c r="A1425" s="34">
        <v>2935</v>
      </c>
      <c r="B1425" s="34" t="s">
        <v>2461</v>
      </c>
      <c r="C1425" s="34" t="s">
        <v>23</v>
      </c>
      <c r="D1425" s="34">
        <v>0.02</v>
      </c>
      <c r="E1425" s="34">
        <v>3.8</v>
      </c>
      <c r="F1425" s="34">
        <v>1.49</v>
      </c>
      <c r="G1425" s="34" t="s">
        <v>14</v>
      </c>
      <c r="H1425" s="34" t="s">
        <v>3</v>
      </c>
      <c r="I1425" s="34" t="s">
        <v>24</v>
      </c>
      <c r="J1425" s="34" t="s">
        <v>48</v>
      </c>
      <c r="K1425" s="34" t="s">
        <v>49</v>
      </c>
      <c r="L1425" s="34" t="s">
        <v>1168</v>
      </c>
      <c r="M1425" s="34">
        <v>0.38</v>
      </c>
      <c r="N1425" s="34" t="s">
        <v>8</v>
      </c>
      <c r="O1425" s="34" t="s">
        <v>87</v>
      </c>
      <c r="P1425" s="34" t="s">
        <v>379</v>
      </c>
      <c r="Q1425" s="34" t="s">
        <v>764</v>
      </c>
      <c r="R1425" s="34">
        <v>2215</v>
      </c>
      <c r="S1425" s="36">
        <v>42135</v>
      </c>
      <c r="T1425" s="36">
        <v>42139</v>
      </c>
      <c r="U1425" s="61">
        <v>7.31</v>
      </c>
      <c r="V1425" s="34">
        <v>5</v>
      </c>
      <c r="W1425" s="34">
        <v>20.46</v>
      </c>
      <c r="X1425" s="34">
        <v>87617</v>
      </c>
      <c r="Y1425" s="34" t="s">
        <v>3218</v>
      </c>
      <c r="Z1425" s="34">
        <v>70.90936572253878</v>
      </c>
    </row>
    <row r="1426" spans="1:26" customFormat="1" x14ac:dyDescent="0.2">
      <c r="A1426" s="34">
        <v>1671</v>
      </c>
      <c r="B1426" s="34" t="s">
        <v>1042</v>
      </c>
      <c r="C1426" s="34" t="s">
        <v>1</v>
      </c>
      <c r="D1426" s="34">
        <v>0.03</v>
      </c>
      <c r="E1426" s="34">
        <v>223.98</v>
      </c>
      <c r="F1426" s="34">
        <v>15.01</v>
      </c>
      <c r="G1426" s="34" t="s">
        <v>14</v>
      </c>
      <c r="H1426" s="34" t="s">
        <v>3</v>
      </c>
      <c r="I1426" s="34" t="s">
        <v>24</v>
      </c>
      <c r="J1426" s="34" t="s">
        <v>48</v>
      </c>
      <c r="K1426" s="34" t="s">
        <v>49</v>
      </c>
      <c r="L1426" s="34" t="s">
        <v>2462</v>
      </c>
      <c r="M1426" s="34">
        <v>0.38</v>
      </c>
      <c r="N1426" s="34" t="s">
        <v>8</v>
      </c>
      <c r="O1426" s="34" t="s">
        <v>9</v>
      </c>
      <c r="P1426" s="34" t="s">
        <v>218</v>
      </c>
      <c r="Q1426" s="34" t="s">
        <v>1043</v>
      </c>
      <c r="R1426" s="34">
        <v>22015</v>
      </c>
      <c r="S1426" s="36">
        <v>42136</v>
      </c>
      <c r="T1426" s="36">
        <v>42137</v>
      </c>
      <c r="U1426" s="61">
        <v>0.69599999999999995</v>
      </c>
      <c r="V1426" s="34">
        <v>21</v>
      </c>
      <c r="W1426" s="34">
        <v>4881.84</v>
      </c>
      <c r="X1426" s="34">
        <v>86725</v>
      </c>
      <c r="Y1426" s="34" t="s">
        <v>3215</v>
      </c>
      <c r="Z1426" s="34">
        <v>1331.3175177265091</v>
      </c>
    </row>
    <row r="1427" spans="1:26" customFormat="1" x14ac:dyDescent="0.2">
      <c r="A1427" s="34">
        <v>14</v>
      </c>
      <c r="B1427" s="34" t="s">
        <v>2463</v>
      </c>
      <c r="C1427" s="34" t="s">
        <v>92</v>
      </c>
      <c r="D1427" s="34">
        <v>0.09</v>
      </c>
      <c r="E1427" s="34">
        <v>78.69</v>
      </c>
      <c r="F1427" s="34">
        <v>19.989999999999998</v>
      </c>
      <c r="G1427" s="34" t="s">
        <v>14</v>
      </c>
      <c r="H1427" s="34" t="s">
        <v>3</v>
      </c>
      <c r="I1427" s="34" t="s">
        <v>4</v>
      </c>
      <c r="J1427" s="34" t="s">
        <v>102</v>
      </c>
      <c r="K1427" s="34" t="s">
        <v>49</v>
      </c>
      <c r="L1427" s="34" t="s">
        <v>1189</v>
      </c>
      <c r="M1427" s="34">
        <v>0.43</v>
      </c>
      <c r="N1427" s="34" t="s">
        <v>8</v>
      </c>
      <c r="O1427" s="34" t="s">
        <v>28</v>
      </c>
      <c r="P1427" s="34" t="s">
        <v>60</v>
      </c>
      <c r="Q1427" s="34" t="s">
        <v>61</v>
      </c>
      <c r="R1427" s="34">
        <v>55372</v>
      </c>
      <c r="S1427" s="36">
        <v>42136</v>
      </c>
      <c r="T1427" s="36">
        <v>42138</v>
      </c>
      <c r="U1427" s="61">
        <v>803.47050000000002</v>
      </c>
      <c r="V1427" s="34">
        <v>16</v>
      </c>
      <c r="W1427" s="34">
        <v>1164.45</v>
      </c>
      <c r="X1427" s="34">
        <v>86838</v>
      </c>
      <c r="Y1427" s="34" t="s">
        <v>3216</v>
      </c>
      <c r="Z1427" s="34">
        <v>1560.4648652860731</v>
      </c>
    </row>
    <row r="1428" spans="1:26" customFormat="1" x14ac:dyDescent="0.2">
      <c r="A1428" s="34">
        <v>14</v>
      </c>
      <c r="B1428" s="34" t="s">
        <v>2463</v>
      </c>
      <c r="C1428" s="34" t="s">
        <v>92</v>
      </c>
      <c r="D1428" s="34">
        <v>0.08</v>
      </c>
      <c r="E1428" s="34">
        <v>3.28</v>
      </c>
      <c r="F1428" s="34">
        <v>2.31</v>
      </c>
      <c r="G1428" s="34" t="s">
        <v>14</v>
      </c>
      <c r="H1428" s="34" t="s">
        <v>3</v>
      </c>
      <c r="I1428" s="34" t="s">
        <v>24</v>
      </c>
      <c r="J1428" s="34" t="s">
        <v>25</v>
      </c>
      <c r="K1428" s="34" t="s">
        <v>26</v>
      </c>
      <c r="L1428" s="34" t="s">
        <v>2464</v>
      </c>
      <c r="M1428" s="34">
        <v>0.56000000000000005</v>
      </c>
      <c r="N1428" s="34" t="s">
        <v>8</v>
      </c>
      <c r="O1428" s="34" t="s">
        <v>28</v>
      </c>
      <c r="P1428" s="34" t="s">
        <v>60</v>
      </c>
      <c r="Q1428" s="34" t="s">
        <v>61</v>
      </c>
      <c r="R1428" s="34">
        <v>55372</v>
      </c>
      <c r="S1428" s="36">
        <v>42136</v>
      </c>
      <c r="T1428" s="36">
        <v>42137</v>
      </c>
      <c r="U1428" s="61">
        <v>-24.03</v>
      </c>
      <c r="V1428" s="34">
        <v>7</v>
      </c>
      <c r="W1428" s="34">
        <v>22.23</v>
      </c>
      <c r="X1428" s="34">
        <v>86838</v>
      </c>
      <c r="Y1428" s="34" t="s">
        <v>3216</v>
      </c>
      <c r="Z1428" s="34">
        <v>102.80896648533162</v>
      </c>
    </row>
    <row r="1429" spans="1:26" customFormat="1" x14ac:dyDescent="0.2">
      <c r="A1429" s="34">
        <v>14</v>
      </c>
      <c r="B1429" s="34" t="s">
        <v>2463</v>
      </c>
      <c r="C1429" s="34" t="s">
        <v>92</v>
      </c>
      <c r="D1429" s="34">
        <v>0.05</v>
      </c>
      <c r="E1429" s="34">
        <v>3.28</v>
      </c>
      <c r="F1429" s="34">
        <v>4.2</v>
      </c>
      <c r="G1429" s="34" t="s">
        <v>14</v>
      </c>
      <c r="H1429" s="34" t="s">
        <v>3</v>
      </c>
      <c r="I1429" s="34" t="s">
        <v>24</v>
      </c>
      <c r="J1429" s="34" t="s">
        <v>25</v>
      </c>
      <c r="K1429" s="34" t="s">
        <v>26</v>
      </c>
      <c r="L1429" s="34" t="s">
        <v>2465</v>
      </c>
      <c r="M1429" s="34">
        <v>0.56000000000000005</v>
      </c>
      <c r="N1429" s="34" t="s">
        <v>8</v>
      </c>
      <c r="O1429" s="34" t="s">
        <v>28</v>
      </c>
      <c r="P1429" s="34" t="s">
        <v>60</v>
      </c>
      <c r="Q1429" s="34" t="s">
        <v>61</v>
      </c>
      <c r="R1429" s="34">
        <v>55372</v>
      </c>
      <c r="S1429" s="36">
        <v>42136</v>
      </c>
      <c r="T1429" s="36">
        <v>42137</v>
      </c>
      <c r="U1429" s="61">
        <v>-37.03</v>
      </c>
      <c r="V1429" s="34">
        <v>4</v>
      </c>
      <c r="W1429" s="34">
        <v>13.99</v>
      </c>
      <c r="X1429" s="34">
        <v>86838</v>
      </c>
      <c r="Y1429" s="34" t="s">
        <v>3216</v>
      </c>
      <c r="Z1429" s="34">
        <v>161.56016152789729</v>
      </c>
    </row>
    <row r="1430" spans="1:26" customFormat="1" x14ac:dyDescent="0.2">
      <c r="A1430" s="34">
        <v>14</v>
      </c>
      <c r="B1430" s="34" t="s">
        <v>2463</v>
      </c>
      <c r="C1430" s="34" t="s">
        <v>92</v>
      </c>
      <c r="D1430" s="34">
        <v>0.05</v>
      </c>
      <c r="E1430" s="34">
        <v>3.58</v>
      </c>
      <c r="F1430" s="34">
        <v>1.63</v>
      </c>
      <c r="G1430" s="34" t="s">
        <v>14</v>
      </c>
      <c r="H1430" s="34" t="s">
        <v>3</v>
      </c>
      <c r="I1430" s="34" t="s">
        <v>24</v>
      </c>
      <c r="J1430" s="34" t="s">
        <v>152</v>
      </c>
      <c r="K1430" s="34" t="s">
        <v>26</v>
      </c>
      <c r="L1430" s="34" t="s">
        <v>2197</v>
      </c>
      <c r="M1430" s="34">
        <v>0.36</v>
      </c>
      <c r="N1430" s="34" t="s">
        <v>8</v>
      </c>
      <c r="O1430" s="34" t="s">
        <v>28</v>
      </c>
      <c r="P1430" s="34" t="s">
        <v>60</v>
      </c>
      <c r="Q1430" s="34" t="s">
        <v>61</v>
      </c>
      <c r="R1430" s="34">
        <v>55372</v>
      </c>
      <c r="S1430" s="36">
        <v>42136</v>
      </c>
      <c r="T1430" s="36">
        <v>42137</v>
      </c>
      <c r="U1430" s="61">
        <v>-0.71</v>
      </c>
      <c r="V1430" s="34">
        <v>4</v>
      </c>
      <c r="W1430" s="34">
        <v>14.26</v>
      </c>
      <c r="X1430" s="34">
        <v>86838</v>
      </c>
      <c r="Y1430" s="34" t="s">
        <v>3216</v>
      </c>
      <c r="Z1430" s="34">
        <v>-37.577161249933823</v>
      </c>
    </row>
    <row r="1431" spans="1:26" customFormat="1" x14ac:dyDescent="0.2">
      <c r="A1431" s="34">
        <v>1826</v>
      </c>
      <c r="B1431" s="34" t="s">
        <v>2180</v>
      </c>
      <c r="C1431" s="34" t="s">
        <v>92</v>
      </c>
      <c r="D1431" s="34">
        <v>0</v>
      </c>
      <c r="E1431" s="34">
        <v>9.27</v>
      </c>
      <c r="F1431" s="34">
        <v>4.3899999999999997</v>
      </c>
      <c r="G1431" s="34" t="s">
        <v>14</v>
      </c>
      <c r="H1431" s="34" t="s">
        <v>70</v>
      </c>
      <c r="I1431" s="34" t="s">
        <v>24</v>
      </c>
      <c r="J1431" s="34" t="s">
        <v>64</v>
      </c>
      <c r="K1431" s="34" t="s">
        <v>26</v>
      </c>
      <c r="L1431" s="34" t="s">
        <v>2466</v>
      </c>
      <c r="M1431" s="34">
        <v>0.38</v>
      </c>
      <c r="N1431" s="34" t="s">
        <v>8</v>
      </c>
      <c r="O1431" s="34" t="s">
        <v>28</v>
      </c>
      <c r="P1431" s="34" t="s">
        <v>189</v>
      </c>
      <c r="Q1431" s="34" t="s">
        <v>2182</v>
      </c>
      <c r="R1431" s="34">
        <v>52722</v>
      </c>
      <c r="S1431" s="36">
        <v>42136</v>
      </c>
      <c r="T1431" s="36">
        <v>42138</v>
      </c>
      <c r="U1431" s="61">
        <v>-7.61</v>
      </c>
      <c r="V1431" s="34">
        <v>1</v>
      </c>
      <c r="W1431" s="34">
        <v>10.65</v>
      </c>
      <c r="X1431" s="34">
        <v>86959</v>
      </c>
      <c r="Y1431" s="34" t="s">
        <v>3216</v>
      </c>
      <c r="Z1431" s="34">
        <v>108.17164163116101</v>
      </c>
    </row>
    <row r="1432" spans="1:26" customFormat="1" x14ac:dyDescent="0.2">
      <c r="A1432" s="34">
        <v>1267</v>
      </c>
      <c r="B1432" s="34" t="s">
        <v>1051</v>
      </c>
      <c r="C1432" s="34" t="s">
        <v>46</v>
      </c>
      <c r="D1432" s="34">
        <v>0.04</v>
      </c>
      <c r="E1432" s="34">
        <v>5.98</v>
      </c>
      <c r="F1432" s="34">
        <v>4.38</v>
      </c>
      <c r="G1432" s="34" t="s">
        <v>14</v>
      </c>
      <c r="H1432" s="34" t="s">
        <v>70</v>
      </c>
      <c r="I1432" s="34" t="s">
        <v>16</v>
      </c>
      <c r="J1432" s="34" t="s">
        <v>17</v>
      </c>
      <c r="K1432" s="34" t="s">
        <v>18</v>
      </c>
      <c r="L1432" s="34" t="s">
        <v>2467</v>
      </c>
      <c r="M1432" s="34">
        <v>0.75</v>
      </c>
      <c r="N1432" s="34" t="s">
        <v>8</v>
      </c>
      <c r="O1432" s="34" t="s">
        <v>9</v>
      </c>
      <c r="P1432" s="34" t="s">
        <v>99</v>
      </c>
      <c r="Q1432" s="34" t="s">
        <v>1053</v>
      </c>
      <c r="R1432" s="34">
        <v>33433</v>
      </c>
      <c r="S1432" s="36">
        <v>42136</v>
      </c>
      <c r="T1432" s="36">
        <v>42138</v>
      </c>
      <c r="U1432" s="61">
        <v>-1522.3040000000001</v>
      </c>
      <c r="V1432" s="34">
        <v>11</v>
      </c>
      <c r="W1432" s="34">
        <v>69.75</v>
      </c>
      <c r="X1432" s="34">
        <v>89515</v>
      </c>
      <c r="Y1432" s="34" t="s">
        <v>3215</v>
      </c>
      <c r="Z1432" s="34">
        <v>-984.12795026891297</v>
      </c>
    </row>
    <row r="1433" spans="1:26" customFormat="1" x14ac:dyDescent="0.2">
      <c r="A1433" s="34">
        <v>1389</v>
      </c>
      <c r="B1433" s="34" t="s">
        <v>745</v>
      </c>
      <c r="C1433" s="34" t="s">
        <v>13</v>
      </c>
      <c r="D1433" s="34">
        <v>0.08</v>
      </c>
      <c r="E1433" s="34">
        <v>2.62</v>
      </c>
      <c r="F1433" s="34">
        <v>0.8</v>
      </c>
      <c r="G1433" s="34" t="s">
        <v>63</v>
      </c>
      <c r="H1433" s="34" t="s">
        <v>3</v>
      </c>
      <c r="I1433" s="34" t="s">
        <v>24</v>
      </c>
      <c r="J1433" s="34" t="s">
        <v>152</v>
      </c>
      <c r="K1433" s="34" t="s">
        <v>26</v>
      </c>
      <c r="L1433" s="34" t="s">
        <v>2100</v>
      </c>
      <c r="M1433" s="34">
        <v>0.39</v>
      </c>
      <c r="N1433" s="34" t="s">
        <v>8</v>
      </c>
      <c r="O1433" s="34" t="s">
        <v>35</v>
      </c>
      <c r="P1433" s="34" t="s">
        <v>66</v>
      </c>
      <c r="Q1433" s="34" t="s">
        <v>747</v>
      </c>
      <c r="R1433" s="34">
        <v>94025</v>
      </c>
      <c r="S1433" s="36">
        <v>42137</v>
      </c>
      <c r="T1433" s="36">
        <v>42139</v>
      </c>
      <c r="U1433" s="61">
        <v>21.769500000000001</v>
      </c>
      <c r="V1433" s="34">
        <v>12</v>
      </c>
      <c r="W1433" s="34">
        <v>31.55</v>
      </c>
      <c r="X1433" s="34">
        <v>88728</v>
      </c>
      <c r="Y1433" s="34" t="s">
        <v>3217</v>
      </c>
      <c r="Z1433" s="34">
        <v>-132.86319693818325</v>
      </c>
    </row>
    <row r="1434" spans="1:26" customFormat="1" x14ac:dyDescent="0.2">
      <c r="A1434" s="34">
        <v>578</v>
      </c>
      <c r="B1434" s="34" t="s">
        <v>2468</v>
      </c>
      <c r="C1434" s="34" t="s">
        <v>92</v>
      </c>
      <c r="D1434" s="34">
        <v>0.03</v>
      </c>
      <c r="E1434" s="34">
        <v>162.93</v>
      </c>
      <c r="F1434" s="34">
        <v>19.989999999999998</v>
      </c>
      <c r="G1434" s="34" t="s">
        <v>14</v>
      </c>
      <c r="H1434" s="34" t="s">
        <v>70</v>
      </c>
      <c r="I1434" s="34" t="s">
        <v>24</v>
      </c>
      <c r="J1434" s="34" t="s">
        <v>321</v>
      </c>
      <c r="K1434" s="34" t="s">
        <v>49</v>
      </c>
      <c r="L1434" s="34" t="s">
        <v>2469</v>
      </c>
      <c r="M1434" s="34">
        <v>0.39</v>
      </c>
      <c r="N1434" s="34" t="s">
        <v>8</v>
      </c>
      <c r="O1434" s="34" t="s">
        <v>87</v>
      </c>
      <c r="P1434" s="34" t="s">
        <v>224</v>
      </c>
      <c r="Q1434" s="34" t="s">
        <v>2470</v>
      </c>
      <c r="R1434" s="34">
        <v>6770</v>
      </c>
      <c r="S1434" s="36">
        <v>42137</v>
      </c>
      <c r="T1434" s="36">
        <v>42138</v>
      </c>
      <c r="U1434" s="61">
        <v>293.14</v>
      </c>
      <c r="V1434" s="34">
        <v>3</v>
      </c>
      <c r="W1434" s="34">
        <v>515.88</v>
      </c>
      <c r="X1434" s="34">
        <v>88644</v>
      </c>
      <c r="Y1434" s="34" t="s">
        <v>3218</v>
      </c>
      <c r="Z1434" s="34">
        <v>1317.251594834067</v>
      </c>
    </row>
    <row r="1435" spans="1:26" customFormat="1" x14ac:dyDescent="0.2">
      <c r="A1435" s="34">
        <v>579</v>
      </c>
      <c r="B1435" s="34" t="s">
        <v>2471</v>
      </c>
      <c r="C1435" s="34" t="s">
        <v>92</v>
      </c>
      <c r="D1435" s="34">
        <v>0.01</v>
      </c>
      <c r="E1435" s="34">
        <v>11.58</v>
      </c>
      <c r="F1435" s="34">
        <v>5.72</v>
      </c>
      <c r="G1435" s="34" t="s">
        <v>14</v>
      </c>
      <c r="H1435" s="34" t="s">
        <v>70</v>
      </c>
      <c r="I1435" s="34" t="s">
        <v>24</v>
      </c>
      <c r="J1435" s="34" t="s">
        <v>321</v>
      </c>
      <c r="K1435" s="34" t="s">
        <v>49</v>
      </c>
      <c r="L1435" s="34" t="s">
        <v>600</v>
      </c>
      <c r="M1435" s="34">
        <v>0.35</v>
      </c>
      <c r="N1435" s="34" t="s">
        <v>8</v>
      </c>
      <c r="O1435" s="34" t="s">
        <v>87</v>
      </c>
      <c r="P1435" s="34" t="s">
        <v>224</v>
      </c>
      <c r="Q1435" s="34" t="s">
        <v>1724</v>
      </c>
      <c r="R1435" s="34">
        <v>6478</v>
      </c>
      <c r="S1435" s="36">
        <v>42137</v>
      </c>
      <c r="T1435" s="36">
        <v>42139</v>
      </c>
      <c r="U1435" s="61">
        <v>-6.61</v>
      </c>
      <c r="V1435" s="34">
        <v>2</v>
      </c>
      <c r="W1435" s="34">
        <v>25.06</v>
      </c>
      <c r="X1435" s="34">
        <v>88644</v>
      </c>
      <c r="Y1435" s="34" t="s">
        <v>3218</v>
      </c>
      <c r="Z1435" s="34">
        <v>121.64972694138402</v>
      </c>
    </row>
    <row r="1436" spans="1:26" customFormat="1" x14ac:dyDescent="0.2">
      <c r="A1436" s="34">
        <v>580</v>
      </c>
      <c r="B1436" s="34" t="s">
        <v>2472</v>
      </c>
      <c r="C1436" s="34" t="s">
        <v>92</v>
      </c>
      <c r="D1436" s="34">
        <v>0.01</v>
      </c>
      <c r="E1436" s="34">
        <v>55.99</v>
      </c>
      <c r="F1436" s="34">
        <v>5</v>
      </c>
      <c r="G1436" s="34" t="s">
        <v>14</v>
      </c>
      <c r="H1436" s="34" t="s">
        <v>70</v>
      </c>
      <c r="I1436" s="34" t="s">
        <v>16</v>
      </c>
      <c r="J1436" s="34" t="s">
        <v>111</v>
      </c>
      <c r="K1436" s="34" t="s">
        <v>18</v>
      </c>
      <c r="L1436" s="34" t="s">
        <v>1907</v>
      </c>
      <c r="M1436" s="34">
        <v>0.8</v>
      </c>
      <c r="N1436" s="34" t="s">
        <v>8</v>
      </c>
      <c r="O1436" s="34" t="s">
        <v>87</v>
      </c>
      <c r="P1436" s="34" t="s">
        <v>307</v>
      </c>
      <c r="Q1436" s="34" t="s">
        <v>1180</v>
      </c>
      <c r="R1436" s="34">
        <v>4210</v>
      </c>
      <c r="S1436" s="36">
        <v>42137</v>
      </c>
      <c r="T1436" s="36">
        <v>42138</v>
      </c>
      <c r="U1436" s="61">
        <v>-57.540999999999997</v>
      </c>
      <c r="V1436" s="34">
        <v>12</v>
      </c>
      <c r="W1436" s="34">
        <v>578.24</v>
      </c>
      <c r="X1436" s="34">
        <v>88644</v>
      </c>
      <c r="Y1436" s="34" t="s">
        <v>3218</v>
      </c>
      <c r="Z1436" s="34">
        <v>562.77181164913509</v>
      </c>
    </row>
    <row r="1437" spans="1:26" customFormat="1" x14ac:dyDescent="0.2">
      <c r="A1437" s="34">
        <v>585</v>
      </c>
      <c r="B1437" s="34" t="s">
        <v>2473</v>
      </c>
      <c r="C1437" s="34" t="s">
        <v>92</v>
      </c>
      <c r="D1437" s="34">
        <v>0.06</v>
      </c>
      <c r="E1437" s="34">
        <v>13.9</v>
      </c>
      <c r="F1437" s="34">
        <v>7.59</v>
      </c>
      <c r="G1437" s="34" t="s">
        <v>14</v>
      </c>
      <c r="H1437" s="34" t="s">
        <v>70</v>
      </c>
      <c r="I1437" s="34" t="s">
        <v>24</v>
      </c>
      <c r="J1437" s="34" t="s">
        <v>544</v>
      </c>
      <c r="K1437" s="34" t="s">
        <v>18</v>
      </c>
      <c r="L1437" s="34" t="s">
        <v>2440</v>
      </c>
      <c r="M1437" s="34">
        <v>0.56000000000000005</v>
      </c>
      <c r="N1437" s="34" t="s">
        <v>8</v>
      </c>
      <c r="O1437" s="34" t="s">
        <v>87</v>
      </c>
      <c r="P1437" s="34" t="s">
        <v>1332</v>
      </c>
      <c r="Q1437" s="34" t="s">
        <v>429</v>
      </c>
      <c r="R1437" s="34">
        <v>3301</v>
      </c>
      <c r="S1437" s="36">
        <v>42137</v>
      </c>
      <c r="T1437" s="36">
        <v>42138</v>
      </c>
      <c r="U1437" s="61">
        <v>-67.59</v>
      </c>
      <c r="V1437" s="34">
        <v>12</v>
      </c>
      <c r="W1437" s="34">
        <v>170.45</v>
      </c>
      <c r="X1437" s="34">
        <v>88644</v>
      </c>
      <c r="Y1437" s="34" t="s">
        <v>3218</v>
      </c>
      <c r="Z1437" s="34">
        <v>259.66584717434409</v>
      </c>
    </row>
    <row r="1438" spans="1:26" customFormat="1" x14ac:dyDescent="0.2">
      <c r="A1438" s="34">
        <v>3257</v>
      </c>
      <c r="B1438" s="34" t="s">
        <v>2474</v>
      </c>
      <c r="C1438" s="34" t="s">
        <v>92</v>
      </c>
      <c r="D1438" s="34">
        <v>0</v>
      </c>
      <c r="E1438" s="34">
        <v>25.38</v>
      </c>
      <c r="F1438" s="34">
        <v>8.99</v>
      </c>
      <c r="G1438" s="34" t="s">
        <v>14</v>
      </c>
      <c r="H1438" s="34" t="s">
        <v>15</v>
      </c>
      <c r="I1438" s="34" t="s">
        <v>4</v>
      </c>
      <c r="J1438" s="34" t="s">
        <v>102</v>
      </c>
      <c r="K1438" s="34" t="s">
        <v>18</v>
      </c>
      <c r="L1438" s="34" t="s">
        <v>2361</v>
      </c>
      <c r="M1438" s="34">
        <v>0.5</v>
      </c>
      <c r="N1438" s="34" t="s">
        <v>8</v>
      </c>
      <c r="O1438" s="34" t="s">
        <v>35</v>
      </c>
      <c r="P1438" s="34" t="s">
        <v>42</v>
      </c>
      <c r="Q1438" s="34" t="s">
        <v>2475</v>
      </c>
      <c r="R1438" s="34">
        <v>98632</v>
      </c>
      <c r="S1438" s="36">
        <v>42137</v>
      </c>
      <c r="T1438" s="36">
        <v>42139</v>
      </c>
      <c r="U1438" s="61">
        <v>470.33800000000002</v>
      </c>
      <c r="V1438" s="34">
        <v>26</v>
      </c>
      <c r="W1438" s="34">
        <v>700.41</v>
      </c>
      <c r="X1438" s="34">
        <v>88826</v>
      </c>
      <c r="Y1438" s="34" t="s">
        <v>3217</v>
      </c>
      <c r="Z1438" s="34">
        <v>846.02545696116101</v>
      </c>
    </row>
    <row r="1439" spans="1:26" customFormat="1" x14ac:dyDescent="0.2">
      <c r="A1439" s="34">
        <v>1085</v>
      </c>
      <c r="B1439" s="34" t="s">
        <v>207</v>
      </c>
      <c r="C1439" s="34" t="s">
        <v>46</v>
      </c>
      <c r="D1439" s="34">
        <v>0.06</v>
      </c>
      <c r="E1439" s="34">
        <v>30.42</v>
      </c>
      <c r="F1439" s="34">
        <v>8.65</v>
      </c>
      <c r="G1439" s="34" t="s">
        <v>14</v>
      </c>
      <c r="H1439" s="34" t="s">
        <v>70</v>
      </c>
      <c r="I1439" s="34" t="s">
        <v>16</v>
      </c>
      <c r="J1439" s="34" t="s">
        <v>17</v>
      </c>
      <c r="K1439" s="34" t="s">
        <v>49</v>
      </c>
      <c r="L1439" s="34" t="s">
        <v>360</v>
      </c>
      <c r="M1439" s="34">
        <v>0.74</v>
      </c>
      <c r="N1439" s="34" t="s">
        <v>8</v>
      </c>
      <c r="O1439" s="34" t="s">
        <v>87</v>
      </c>
      <c r="P1439" s="34" t="s">
        <v>88</v>
      </c>
      <c r="Q1439" s="34" t="s">
        <v>209</v>
      </c>
      <c r="R1439" s="34">
        <v>11729</v>
      </c>
      <c r="S1439" s="36">
        <v>42137</v>
      </c>
      <c r="T1439" s="36">
        <v>42139</v>
      </c>
      <c r="U1439" s="61">
        <v>-159.25</v>
      </c>
      <c r="V1439" s="34">
        <v>10</v>
      </c>
      <c r="W1439" s="34">
        <v>309.05</v>
      </c>
      <c r="X1439" s="34">
        <v>86124</v>
      </c>
      <c r="Y1439" s="34" t="s">
        <v>3218</v>
      </c>
      <c r="Z1439" s="34">
        <v>584.74060506251601</v>
      </c>
    </row>
    <row r="1440" spans="1:26" customFormat="1" x14ac:dyDescent="0.2">
      <c r="A1440" s="34">
        <v>1085</v>
      </c>
      <c r="B1440" s="34" t="s">
        <v>207</v>
      </c>
      <c r="C1440" s="34" t="s">
        <v>46</v>
      </c>
      <c r="D1440" s="34">
        <v>0.02</v>
      </c>
      <c r="E1440" s="34">
        <v>37.94</v>
      </c>
      <c r="F1440" s="34">
        <v>5.08</v>
      </c>
      <c r="G1440" s="34" t="s">
        <v>14</v>
      </c>
      <c r="H1440" s="34" t="s">
        <v>70</v>
      </c>
      <c r="I1440" s="34" t="s">
        <v>24</v>
      </c>
      <c r="J1440" s="34" t="s">
        <v>64</v>
      </c>
      <c r="K1440" s="34" t="s">
        <v>26</v>
      </c>
      <c r="L1440" s="34" t="s">
        <v>1089</v>
      </c>
      <c r="M1440" s="34">
        <v>0.38</v>
      </c>
      <c r="N1440" s="34" t="s">
        <v>8</v>
      </c>
      <c r="O1440" s="34" t="s">
        <v>87</v>
      </c>
      <c r="P1440" s="34" t="s">
        <v>88</v>
      </c>
      <c r="Q1440" s="34" t="s">
        <v>209</v>
      </c>
      <c r="R1440" s="34">
        <v>11729</v>
      </c>
      <c r="S1440" s="36">
        <v>42137</v>
      </c>
      <c r="T1440" s="36">
        <v>42138</v>
      </c>
      <c r="U1440" s="61">
        <v>206.517</v>
      </c>
      <c r="V1440" s="34">
        <v>8</v>
      </c>
      <c r="W1440" s="34">
        <v>299.3</v>
      </c>
      <c r="X1440" s="34">
        <v>86124</v>
      </c>
      <c r="Y1440" s="34" t="s">
        <v>3218</v>
      </c>
      <c r="Z1440" s="34">
        <v>611.39180522854122</v>
      </c>
    </row>
    <row r="1441" spans="1:26" customFormat="1" x14ac:dyDescent="0.2">
      <c r="A1441" s="34">
        <v>156</v>
      </c>
      <c r="B1441" s="34" t="s">
        <v>748</v>
      </c>
      <c r="C1441" s="34" t="s">
        <v>1</v>
      </c>
      <c r="D1441" s="34">
        <v>0.01</v>
      </c>
      <c r="E1441" s="34">
        <v>95.99</v>
      </c>
      <c r="F1441" s="34">
        <v>4.9000000000000004</v>
      </c>
      <c r="G1441" s="34" t="s">
        <v>14</v>
      </c>
      <c r="H1441" s="34" t="s">
        <v>70</v>
      </c>
      <c r="I1441" s="34" t="s">
        <v>16</v>
      </c>
      <c r="J1441" s="34" t="s">
        <v>111</v>
      </c>
      <c r="K1441" s="34" t="s">
        <v>49</v>
      </c>
      <c r="L1441" s="34" t="s">
        <v>744</v>
      </c>
      <c r="M1441" s="34">
        <v>0.56000000000000005</v>
      </c>
      <c r="N1441" s="34" t="s">
        <v>8</v>
      </c>
      <c r="O1441" s="34" t="s">
        <v>35</v>
      </c>
      <c r="P1441" s="34" t="s">
        <v>36</v>
      </c>
      <c r="Q1441" s="34" t="s">
        <v>37</v>
      </c>
      <c r="R1441" s="34">
        <v>80525</v>
      </c>
      <c r="S1441" s="36">
        <v>42138</v>
      </c>
      <c r="T1441" s="36">
        <v>42139</v>
      </c>
      <c r="U1441" s="61">
        <v>713.88</v>
      </c>
      <c r="V1441" s="34">
        <v>13</v>
      </c>
      <c r="W1441" s="34">
        <v>1050.08</v>
      </c>
      <c r="X1441" s="34">
        <v>87671</v>
      </c>
      <c r="Y1441" s="34" t="s">
        <v>3217</v>
      </c>
      <c r="Z1441" s="34">
        <v>1553.0538246725382</v>
      </c>
    </row>
    <row r="1442" spans="1:26" customFormat="1" x14ac:dyDescent="0.2">
      <c r="A1442" s="34">
        <v>497</v>
      </c>
      <c r="B1442" s="34" t="s">
        <v>2476</v>
      </c>
      <c r="C1442" s="34" t="s">
        <v>1</v>
      </c>
      <c r="D1442" s="34">
        <v>7.0000000000000007E-2</v>
      </c>
      <c r="E1442" s="34">
        <v>152.47999999999999</v>
      </c>
      <c r="F1442" s="34">
        <v>6.5</v>
      </c>
      <c r="G1442" s="34" t="s">
        <v>14</v>
      </c>
      <c r="H1442" s="34" t="s">
        <v>3</v>
      </c>
      <c r="I1442" s="34" t="s">
        <v>16</v>
      </c>
      <c r="J1442" s="34" t="s">
        <v>17</v>
      </c>
      <c r="K1442" s="34" t="s">
        <v>49</v>
      </c>
      <c r="L1442" s="34" t="s">
        <v>1769</v>
      </c>
      <c r="M1442" s="34">
        <v>0.74</v>
      </c>
      <c r="N1442" s="34" t="s">
        <v>8</v>
      </c>
      <c r="O1442" s="34" t="s">
        <v>9</v>
      </c>
      <c r="P1442" s="34" t="s">
        <v>376</v>
      </c>
      <c r="Q1442" s="34" t="s">
        <v>528</v>
      </c>
      <c r="R1442" s="34">
        <v>37130</v>
      </c>
      <c r="S1442" s="36">
        <v>42138</v>
      </c>
      <c r="T1442" s="36">
        <v>42140</v>
      </c>
      <c r="U1442" s="61">
        <v>171.83879999999999</v>
      </c>
      <c r="V1442" s="34">
        <v>35</v>
      </c>
      <c r="W1442" s="34">
        <v>5062.49</v>
      </c>
      <c r="X1442" s="34">
        <v>90706</v>
      </c>
      <c r="Y1442" s="34" t="s">
        <v>3215</v>
      </c>
      <c r="Z1442" s="34">
        <v>1320.131899968206</v>
      </c>
    </row>
    <row r="1443" spans="1:26" customFormat="1" x14ac:dyDescent="0.2">
      <c r="A1443" s="34">
        <v>910</v>
      </c>
      <c r="B1443" s="34" t="s">
        <v>2477</v>
      </c>
      <c r="C1443" s="34" t="s">
        <v>1</v>
      </c>
      <c r="D1443" s="34">
        <v>0</v>
      </c>
      <c r="E1443" s="34">
        <v>5.28</v>
      </c>
      <c r="F1443" s="34">
        <v>5.61</v>
      </c>
      <c r="G1443" s="34" t="s">
        <v>14</v>
      </c>
      <c r="H1443" s="34" t="s">
        <v>70</v>
      </c>
      <c r="I1443" s="34" t="s">
        <v>24</v>
      </c>
      <c r="J1443" s="34" t="s">
        <v>64</v>
      </c>
      <c r="K1443" s="34" t="s">
        <v>49</v>
      </c>
      <c r="L1443" s="34" t="s">
        <v>2251</v>
      </c>
      <c r="M1443" s="34">
        <v>0.4</v>
      </c>
      <c r="N1443" s="34" t="s">
        <v>8</v>
      </c>
      <c r="O1443" s="34" t="s">
        <v>9</v>
      </c>
      <c r="P1443" s="34" t="s">
        <v>20</v>
      </c>
      <c r="Q1443" s="34" t="s">
        <v>1291</v>
      </c>
      <c r="R1443" s="34">
        <v>71854</v>
      </c>
      <c r="S1443" s="36">
        <v>42138</v>
      </c>
      <c r="T1443" s="36">
        <v>42138</v>
      </c>
      <c r="U1443" s="61">
        <v>-149.21199999999999</v>
      </c>
      <c r="V1443" s="34">
        <v>15</v>
      </c>
      <c r="W1443" s="34">
        <v>85.26</v>
      </c>
      <c r="X1443" s="34">
        <v>90187</v>
      </c>
      <c r="Y1443" s="34" t="s">
        <v>3215</v>
      </c>
      <c r="Z1443" s="34">
        <v>278.25796312645798</v>
      </c>
    </row>
    <row r="1444" spans="1:26" customFormat="1" x14ac:dyDescent="0.2">
      <c r="A1444" s="34">
        <v>353</v>
      </c>
      <c r="B1444" s="34" t="s">
        <v>2478</v>
      </c>
      <c r="C1444" s="34" t="s">
        <v>23</v>
      </c>
      <c r="D1444" s="34">
        <v>0.08</v>
      </c>
      <c r="E1444" s="34">
        <v>4.8899999999999997</v>
      </c>
      <c r="F1444" s="34">
        <v>4.93</v>
      </c>
      <c r="G1444" s="34" t="s">
        <v>63</v>
      </c>
      <c r="H1444" s="34" t="s">
        <v>47</v>
      </c>
      <c r="I1444" s="34" t="s">
        <v>16</v>
      </c>
      <c r="J1444" s="34" t="s">
        <v>17</v>
      </c>
      <c r="K1444" s="34" t="s">
        <v>18</v>
      </c>
      <c r="L1444" s="34" t="s">
        <v>999</v>
      </c>
      <c r="M1444" s="34">
        <v>0.66</v>
      </c>
      <c r="N1444" s="34" t="s">
        <v>8</v>
      </c>
      <c r="O1444" s="34" t="s">
        <v>35</v>
      </c>
      <c r="P1444" s="34" t="s">
        <v>564</v>
      </c>
      <c r="Q1444" s="34" t="s">
        <v>2479</v>
      </c>
      <c r="R1444" s="34">
        <v>85301</v>
      </c>
      <c r="S1444" s="36">
        <v>42138</v>
      </c>
      <c r="T1444" s="36">
        <v>42138</v>
      </c>
      <c r="U1444" s="61">
        <v>-165.45</v>
      </c>
      <c r="V1444" s="34">
        <v>17</v>
      </c>
      <c r="W1444" s="34">
        <v>84.76</v>
      </c>
      <c r="X1444" s="34">
        <v>89647</v>
      </c>
      <c r="Y1444" s="34" t="s">
        <v>3217</v>
      </c>
      <c r="Z1444" s="34">
        <v>142.83416527824116</v>
      </c>
    </row>
    <row r="1445" spans="1:26" customFormat="1" x14ac:dyDescent="0.2">
      <c r="A1445" s="34">
        <v>353</v>
      </c>
      <c r="B1445" s="34" t="s">
        <v>2478</v>
      </c>
      <c r="C1445" s="34" t="s">
        <v>23</v>
      </c>
      <c r="D1445" s="34">
        <v>7.0000000000000007E-2</v>
      </c>
      <c r="E1445" s="34">
        <v>6.68</v>
      </c>
      <c r="F1445" s="34">
        <v>6.92</v>
      </c>
      <c r="G1445" s="34" t="s">
        <v>14</v>
      </c>
      <c r="H1445" s="34" t="s">
        <v>47</v>
      </c>
      <c r="I1445" s="34" t="s">
        <v>24</v>
      </c>
      <c r="J1445" s="34" t="s">
        <v>64</v>
      </c>
      <c r="K1445" s="34" t="s">
        <v>49</v>
      </c>
      <c r="L1445" s="34" t="s">
        <v>2480</v>
      </c>
      <c r="M1445" s="34">
        <v>0.37</v>
      </c>
      <c r="N1445" s="34" t="s">
        <v>8</v>
      </c>
      <c r="O1445" s="34" t="s">
        <v>35</v>
      </c>
      <c r="P1445" s="34" t="s">
        <v>564</v>
      </c>
      <c r="Q1445" s="34" t="s">
        <v>2479</v>
      </c>
      <c r="R1445" s="34">
        <v>85301</v>
      </c>
      <c r="S1445" s="36">
        <v>42138</v>
      </c>
      <c r="T1445" s="36">
        <v>42145</v>
      </c>
      <c r="U1445" s="61">
        <v>-141.12</v>
      </c>
      <c r="V1445" s="34">
        <v>16</v>
      </c>
      <c r="W1445" s="34">
        <v>104.84</v>
      </c>
      <c r="X1445" s="34">
        <v>89647</v>
      </c>
      <c r="Y1445" s="34" t="s">
        <v>3217</v>
      </c>
      <c r="Z1445" s="34">
        <v>76.140346395407619</v>
      </c>
    </row>
    <row r="1446" spans="1:26" customFormat="1" x14ac:dyDescent="0.2">
      <c r="A1446" s="34">
        <v>539</v>
      </c>
      <c r="B1446" s="34" t="s">
        <v>2481</v>
      </c>
      <c r="C1446" s="34" t="s">
        <v>92</v>
      </c>
      <c r="D1446" s="34">
        <v>0.05</v>
      </c>
      <c r="E1446" s="34">
        <v>59.78</v>
      </c>
      <c r="F1446" s="34">
        <v>10.29</v>
      </c>
      <c r="G1446" s="34" t="s">
        <v>14</v>
      </c>
      <c r="H1446" s="34" t="s">
        <v>3</v>
      </c>
      <c r="I1446" s="34" t="s">
        <v>24</v>
      </c>
      <c r="J1446" s="34" t="s">
        <v>48</v>
      </c>
      <c r="K1446" s="34" t="s">
        <v>49</v>
      </c>
      <c r="L1446" s="34" t="s">
        <v>2482</v>
      </c>
      <c r="M1446" s="34">
        <v>0.39</v>
      </c>
      <c r="N1446" s="34" t="s">
        <v>8</v>
      </c>
      <c r="O1446" s="34" t="s">
        <v>28</v>
      </c>
      <c r="P1446" s="34" t="s">
        <v>79</v>
      </c>
      <c r="Q1446" s="34" t="s">
        <v>2483</v>
      </c>
      <c r="R1446" s="34">
        <v>61801</v>
      </c>
      <c r="S1446" s="36">
        <v>42138</v>
      </c>
      <c r="T1446" s="36">
        <v>42139</v>
      </c>
      <c r="U1446" s="61">
        <v>159.52969999999999</v>
      </c>
      <c r="V1446" s="34">
        <v>7</v>
      </c>
      <c r="W1446" s="34">
        <v>414.49</v>
      </c>
      <c r="X1446" s="34">
        <v>91174</v>
      </c>
      <c r="Y1446" s="34" t="s">
        <v>3216</v>
      </c>
      <c r="Z1446" s="34">
        <v>566.88912627902357</v>
      </c>
    </row>
    <row r="1447" spans="1:26" customFormat="1" x14ac:dyDescent="0.2">
      <c r="A1447" s="34">
        <v>540</v>
      </c>
      <c r="B1447" s="34" t="s">
        <v>2484</v>
      </c>
      <c r="C1447" s="34" t="s">
        <v>92</v>
      </c>
      <c r="D1447" s="34">
        <v>0.08</v>
      </c>
      <c r="E1447" s="34">
        <v>20.99</v>
      </c>
      <c r="F1447" s="34">
        <v>1.25</v>
      </c>
      <c r="G1447" s="34" t="s">
        <v>14</v>
      </c>
      <c r="H1447" s="34" t="s">
        <v>3</v>
      </c>
      <c r="I1447" s="34" t="s">
        <v>16</v>
      </c>
      <c r="J1447" s="34" t="s">
        <v>111</v>
      </c>
      <c r="K1447" s="34" t="s">
        <v>18</v>
      </c>
      <c r="L1447" s="34" t="s">
        <v>2485</v>
      </c>
      <c r="M1447" s="34">
        <v>0.83</v>
      </c>
      <c r="N1447" s="34" t="s">
        <v>8</v>
      </c>
      <c r="O1447" s="34" t="s">
        <v>28</v>
      </c>
      <c r="P1447" s="34" t="s">
        <v>79</v>
      </c>
      <c r="Q1447" s="34" t="s">
        <v>2486</v>
      </c>
      <c r="R1447" s="34">
        <v>60061</v>
      </c>
      <c r="S1447" s="36">
        <v>42138</v>
      </c>
      <c r="T1447" s="36">
        <v>42140</v>
      </c>
      <c r="U1447" s="61">
        <v>15.3714</v>
      </c>
      <c r="V1447" s="34">
        <v>28</v>
      </c>
      <c r="W1447" s="34">
        <v>469.69</v>
      </c>
      <c r="X1447" s="34">
        <v>91174</v>
      </c>
      <c r="Y1447" s="34" t="s">
        <v>3216</v>
      </c>
      <c r="Z1447" s="34">
        <v>393.76749098535066</v>
      </c>
    </row>
    <row r="1448" spans="1:26" customFormat="1" x14ac:dyDescent="0.2">
      <c r="A1448" s="34">
        <v>1069</v>
      </c>
      <c r="B1448" s="34" t="s">
        <v>2487</v>
      </c>
      <c r="C1448" s="34" t="s">
        <v>92</v>
      </c>
      <c r="D1448" s="34">
        <v>0.02</v>
      </c>
      <c r="E1448" s="34">
        <v>15.94</v>
      </c>
      <c r="F1448" s="34">
        <v>5.45</v>
      </c>
      <c r="G1448" s="34" t="s">
        <v>14</v>
      </c>
      <c r="H1448" s="34" t="s">
        <v>47</v>
      </c>
      <c r="I1448" s="34" t="s">
        <v>24</v>
      </c>
      <c r="J1448" s="34" t="s">
        <v>25</v>
      </c>
      <c r="K1448" s="34" t="s">
        <v>18</v>
      </c>
      <c r="L1448" s="34" t="s">
        <v>2488</v>
      </c>
      <c r="M1448" s="34">
        <v>0.55000000000000004</v>
      </c>
      <c r="N1448" s="34" t="s">
        <v>8</v>
      </c>
      <c r="O1448" s="34" t="s">
        <v>28</v>
      </c>
      <c r="P1448" s="34" t="s">
        <v>79</v>
      </c>
      <c r="Q1448" s="34" t="s">
        <v>2489</v>
      </c>
      <c r="R1448" s="34">
        <v>62901</v>
      </c>
      <c r="S1448" s="36">
        <v>42138</v>
      </c>
      <c r="T1448" s="36">
        <v>42139</v>
      </c>
      <c r="U1448" s="61">
        <v>139.61199999999999</v>
      </c>
      <c r="V1448" s="34">
        <v>41</v>
      </c>
      <c r="W1448" s="34">
        <v>664.34</v>
      </c>
      <c r="X1448" s="34">
        <v>87110</v>
      </c>
      <c r="Y1448" s="34" t="s">
        <v>3216</v>
      </c>
      <c r="Z1448" s="34">
        <v>467.65033936488283</v>
      </c>
    </row>
    <row r="1449" spans="1:26" customFormat="1" x14ac:dyDescent="0.2">
      <c r="A1449" s="34">
        <v>1023</v>
      </c>
      <c r="B1449" s="34" t="s">
        <v>2490</v>
      </c>
      <c r="C1449" s="34" t="s">
        <v>1</v>
      </c>
      <c r="D1449" s="34">
        <v>0.02</v>
      </c>
      <c r="E1449" s="34">
        <v>39.06</v>
      </c>
      <c r="F1449" s="34">
        <v>10.55</v>
      </c>
      <c r="G1449" s="34" t="s">
        <v>14</v>
      </c>
      <c r="H1449" s="34" t="s">
        <v>3</v>
      </c>
      <c r="I1449" s="34" t="s">
        <v>24</v>
      </c>
      <c r="J1449" s="34" t="s">
        <v>48</v>
      </c>
      <c r="K1449" s="34" t="s">
        <v>49</v>
      </c>
      <c r="L1449" s="34" t="s">
        <v>231</v>
      </c>
      <c r="M1449" s="34">
        <v>0.37</v>
      </c>
      <c r="N1449" s="34" t="s">
        <v>8</v>
      </c>
      <c r="O1449" s="34" t="s">
        <v>87</v>
      </c>
      <c r="P1449" s="34" t="s">
        <v>296</v>
      </c>
      <c r="Q1449" s="34" t="s">
        <v>2491</v>
      </c>
      <c r="R1449" s="34">
        <v>15221</v>
      </c>
      <c r="S1449" s="36">
        <v>42139</v>
      </c>
      <c r="T1449" s="36">
        <v>42139</v>
      </c>
      <c r="U1449" s="61">
        <v>442.0899</v>
      </c>
      <c r="V1449" s="34">
        <v>16</v>
      </c>
      <c r="W1449" s="34">
        <v>640.71</v>
      </c>
      <c r="X1449" s="34">
        <v>88633</v>
      </c>
      <c r="Y1449" s="34" t="s">
        <v>3218</v>
      </c>
      <c r="Z1449" s="34">
        <v>1078.9544646532679</v>
      </c>
    </row>
    <row r="1450" spans="1:26" customFormat="1" x14ac:dyDescent="0.2">
      <c r="A1450" s="34">
        <v>1023</v>
      </c>
      <c r="B1450" s="34" t="s">
        <v>2490</v>
      </c>
      <c r="C1450" s="34" t="s">
        <v>1</v>
      </c>
      <c r="D1450" s="34">
        <v>0.1</v>
      </c>
      <c r="E1450" s="34">
        <v>37.700000000000003</v>
      </c>
      <c r="F1450" s="34">
        <v>2.99</v>
      </c>
      <c r="G1450" s="34" t="s">
        <v>14</v>
      </c>
      <c r="H1450" s="34" t="s">
        <v>3</v>
      </c>
      <c r="I1450" s="34" t="s">
        <v>24</v>
      </c>
      <c r="J1450" s="34" t="s">
        <v>48</v>
      </c>
      <c r="K1450" s="34" t="s">
        <v>49</v>
      </c>
      <c r="L1450" s="34" t="s">
        <v>2492</v>
      </c>
      <c r="M1450" s="34">
        <v>0.35</v>
      </c>
      <c r="N1450" s="34" t="s">
        <v>8</v>
      </c>
      <c r="O1450" s="34" t="s">
        <v>87</v>
      </c>
      <c r="P1450" s="34" t="s">
        <v>296</v>
      </c>
      <c r="Q1450" s="34" t="s">
        <v>2491</v>
      </c>
      <c r="R1450" s="34">
        <v>15221</v>
      </c>
      <c r="S1450" s="36">
        <v>42139</v>
      </c>
      <c r="T1450" s="36">
        <v>42140</v>
      </c>
      <c r="U1450" s="61">
        <v>455.12400000000002</v>
      </c>
      <c r="V1450" s="34">
        <v>18</v>
      </c>
      <c r="W1450" s="34">
        <v>659.6</v>
      </c>
      <c r="X1450" s="34">
        <v>88633</v>
      </c>
      <c r="Y1450" s="34" t="s">
        <v>3218</v>
      </c>
      <c r="Z1450" s="34">
        <v>809.59636079742882</v>
      </c>
    </row>
    <row r="1451" spans="1:26" customFormat="1" x14ac:dyDescent="0.2">
      <c r="A1451" s="34">
        <v>18</v>
      </c>
      <c r="B1451" s="34" t="s">
        <v>2493</v>
      </c>
      <c r="C1451" s="34" t="s">
        <v>13</v>
      </c>
      <c r="D1451" s="34">
        <v>0.05</v>
      </c>
      <c r="E1451" s="34">
        <v>26.48</v>
      </c>
      <c r="F1451" s="34">
        <v>6.93</v>
      </c>
      <c r="G1451" s="34" t="s">
        <v>14</v>
      </c>
      <c r="H1451" s="34" t="s">
        <v>3</v>
      </c>
      <c r="I1451" s="34" t="s">
        <v>4</v>
      </c>
      <c r="J1451" s="34" t="s">
        <v>102</v>
      </c>
      <c r="K1451" s="34" t="s">
        <v>49</v>
      </c>
      <c r="L1451" s="34" t="s">
        <v>2494</v>
      </c>
      <c r="M1451" s="34">
        <v>0.49</v>
      </c>
      <c r="N1451" s="34" t="s">
        <v>8</v>
      </c>
      <c r="O1451" s="34" t="s">
        <v>35</v>
      </c>
      <c r="P1451" s="34" t="s">
        <v>253</v>
      </c>
      <c r="Q1451" s="34" t="s">
        <v>2495</v>
      </c>
      <c r="R1451" s="34">
        <v>59601</v>
      </c>
      <c r="S1451" s="36">
        <v>42139</v>
      </c>
      <c r="T1451" s="36">
        <v>42140</v>
      </c>
      <c r="U1451" s="61">
        <v>314.48129999999998</v>
      </c>
      <c r="V1451" s="34">
        <v>17</v>
      </c>
      <c r="W1451" s="34">
        <v>455.77</v>
      </c>
      <c r="X1451" s="34">
        <v>90031</v>
      </c>
      <c r="Y1451" s="34" t="s">
        <v>3217</v>
      </c>
      <c r="Z1451" s="34">
        <v>596.22741008711819</v>
      </c>
    </row>
    <row r="1452" spans="1:26" customFormat="1" x14ac:dyDescent="0.2">
      <c r="A1452" s="34">
        <v>21</v>
      </c>
      <c r="B1452" s="34" t="s">
        <v>2496</v>
      </c>
      <c r="C1452" s="34" t="s">
        <v>13</v>
      </c>
      <c r="D1452" s="34">
        <v>0.05</v>
      </c>
      <c r="E1452" s="34">
        <v>26.48</v>
      </c>
      <c r="F1452" s="34">
        <v>6.93</v>
      </c>
      <c r="G1452" s="34" t="s">
        <v>14</v>
      </c>
      <c r="H1452" s="34" t="s">
        <v>3</v>
      </c>
      <c r="I1452" s="34" t="s">
        <v>4</v>
      </c>
      <c r="J1452" s="34" t="s">
        <v>102</v>
      </c>
      <c r="K1452" s="34" t="s">
        <v>49</v>
      </c>
      <c r="L1452" s="34" t="s">
        <v>2494</v>
      </c>
      <c r="M1452" s="34">
        <v>0.49</v>
      </c>
      <c r="N1452" s="34" t="s">
        <v>8</v>
      </c>
      <c r="O1452" s="34" t="s">
        <v>87</v>
      </c>
      <c r="P1452" s="34" t="s">
        <v>88</v>
      </c>
      <c r="Q1452" s="34" t="s">
        <v>89</v>
      </c>
      <c r="R1452" s="34">
        <v>10012</v>
      </c>
      <c r="S1452" s="36">
        <v>42139</v>
      </c>
      <c r="T1452" s="36">
        <v>42140</v>
      </c>
      <c r="U1452" s="61">
        <v>384.38</v>
      </c>
      <c r="V1452" s="34">
        <v>70</v>
      </c>
      <c r="W1452" s="34">
        <v>1876.69</v>
      </c>
      <c r="X1452" s="34">
        <v>41793</v>
      </c>
      <c r="Y1452" s="34" t="s">
        <v>3218</v>
      </c>
      <c r="Z1452" s="34">
        <v>667.80547684820635</v>
      </c>
    </row>
    <row r="1453" spans="1:26" customFormat="1" x14ac:dyDescent="0.2">
      <c r="A1453" s="34">
        <v>1989</v>
      </c>
      <c r="B1453" s="34" t="s">
        <v>669</v>
      </c>
      <c r="C1453" s="34" t="s">
        <v>13</v>
      </c>
      <c r="D1453" s="34">
        <v>0.01</v>
      </c>
      <c r="E1453" s="34">
        <v>30.98</v>
      </c>
      <c r="F1453" s="34">
        <v>6.5</v>
      </c>
      <c r="G1453" s="34" t="s">
        <v>14</v>
      </c>
      <c r="H1453" s="34" t="s">
        <v>70</v>
      </c>
      <c r="I1453" s="34" t="s">
        <v>16</v>
      </c>
      <c r="J1453" s="34" t="s">
        <v>17</v>
      </c>
      <c r="K1453" s="34" t="s">
        <v>49</v>
      </c>
      <c r="L1453" s="34" t="s">
        <v>2497</v>
      </c>
      <c r="M1453" s="34">
        <v>0.64</v>
      </c>
      <c r="N1453" s="34" t="s">
        <v>8</v>
      </c>
      <c r="O1453" s="34" t="s">
        <v>35</v>
      </c>
      <c r="P1453" s="34" t="s">
        <v>122</v>
      </c>
      <c r="Q1453" s="34" t="s">
        <v>671</v>
      </c>
      <c r="R1453" s="34">
        <v>84117</v>
      </c>
      <c r="S1453" s="36">
        <v>42139</v>
      </c>
      <c r="T1453" s="36">
        <v>42140</v>
      </c>
      <c r="U1453" s="61">
        <v>46.29</v>
      </c>
      <c r="V1453" s="34">
        <v>11</v>
      </c>
      <c r="W1453" s="34">
        <v>363.37</v>
      </c>
      <c r="X1453" s="34">
        <v>90001</v>
      </c>
      <c r="Y1453" s="34" t="s">
        <v>3217</v>
      </c>
      <c r="Z1453" s="34">
        <v>483.95472423118906</v>
      </c>
    </row>
    <row r="1454" spans="1:26" customFormat="1" x14ac:dyDescent="0.2">
      <c r="A1454" s="34">
        <v>1989</v>
      </c>
      <c r="B1454" s="34" t="s">
        <v>669</v>
      </c>
      <c r="C1454" s="34" t="s">
        <v>13</v>
      </c>
      <c r="D1454" s="34">
        <v>0.01</v>
      </c>
      <c r="E1454" s="34">
        <v>40.99</v>
      </c>
      <c r="F1454" s="34">
        <v>19.989999999999998</v>
      </c>
      <c r="G1454" s="34" t="s">
        <v>14</v>
      </c>
      <c r="H1454" s="34" t="s">
        <v>70</v>
      </c>
      <c r="I1454" s="34" t="s">
        <v>24</v>
      </c>
      <c r="J1454" s="34" t="s">
        <v>64</v>
      </c>
      <c r="K1454" s="34" t="s">
        <v>49</v>
      </c>
      <c r="L1454" s="34" t="s">
        <v>1210</v>
      </c>
      <c r="M1454" s="34">
        <v>0.36</v>
      </c>
      <c r="N1454" s="34" t="s">
        <v>8</v>
      </c>
      <c r="O1454" s="34" t="s">
        <v>35</v>
      </c>
      <c r="P1454" s="34" t="s">
        <v>122</v>
      </c>
      <c r="Q1454" s="34" t="s">
        <v>671</v>
      </c>
      <c r="R1454" s="34">
        <v>84117</v>
      </c>
      <c r="S1454" s="36">
        <v>42139</v>
      </c>
      <c r="T1454" s="36">
        <v>42142</v>
      </c>
      <c r="U1454" s="61">
        <v>177.79</v>
      </c>
      <c r="V1454" s="34">
        <v>11</v>
      </c>
      <c r="W1454" s="34">
        <v>480.75</v>
      </c>
      <c r="X1454" s="34">
        <v>90001</v>
      </c>
      <c r="Y1454" s="34" t="s">
        <v>3217</v>
      </c>
      <c r="Z1454" s="34">
        <v>790.10047763328623</v>
      </c>
    </row>
    <row r="1455" spans="1:26" customFormat="1" x14ac:dyDescent="0.2">
      <c r="A1455" s="34">
        <v>266</v>
      </c>
      <c r="B1455" s="34" t="s">
        <v>2498</v>
      </c>
      <c r="C1455" s="34" t="s">
        <v>92</v>
      </c>
      <c r="D1455" s="34">
        <v>0.08</v>
      </c>
      <c r="E1455" s="34">
        <v>6.48</v>
      </c>
      <c r="F1455" s="34">
        <v>7.03</v>
      </c>
      <c r="G1455" s="34" t="s">
        <v>14</v>
      </c>
      <c r="H1455" s="34" t="s">
        <v>70</v>
      </c>
      <c r="I1455" s="34" t="s">
        <v>24</v>
      </c>
      <c r="J1455" s="34" t="s">
        <v>64</v>
      </c>
      <c r="K1455" s="34" t="s">
        <v>49</v>
      </c>
      <c r="L1455" s="34" t="s">
        <v>2499</v>
      </c>
      <c r="M1455" s="34">
        <v>0.37</v>
      </c>
      <c r="N1455" s="34" t="s">
        <v>8</v>
      </c>
      <c r="O1455" s="34" t="s">
        <v>28</v>
      </c>
      <c r="P1455" s="34" t="s">
        <v>163</v>
      </c>
      <c r="Q1455" s="34" t="s">
        <v>2500</v>
      </c>
      <c r="R1455" s="34">
        <v>78207</v>
      </c>
      <c r="S1455" s="36">
        <v>42139</v>
      </c>
      <c r="T1455" s="36">
        <v>42140</v>
      </c>
      <c r="U1455" s="61">
        <v>8.9320000000000004</v>
      </c>
      <c r="V1455" s="34">
        <v>10</v>
      </c>
      <c r="W1455" s="34">
        <v>67.86</v>
      </c>
      <c r="X1455" s="34">
        <v>90594</v>
      </c>
      <c r="Y1455" s="34" t="s">
        <v>3216</v>
      </c>
      <c r="Z1455" s="34">
        <v>128.15843496354594</v>
      </c>
    </row>
    <row r="1456" spans="1:26" customFormat="1" x14ac:dyDescent="0.2">
      <c r="A1456" s="34">
        <v>266</v>
      </c>
      <c r="B1456" s="34" t="s">
        <v>2498</v>
      </c>
      <c r="C1456" s="34" t="s">
        <v>92</v>
      </c>
      <c r="D1456" s="34">
        <v>0.01</v>
      </c>
      <c r="E1456" s="34">
        <v>20.34</v>
      </c>
      <c r="F1456" s="34">
        <v>35</v>
      </c>
      <c r="G1456" s="34" t="s">
        <v>14</v>
      </c>
      <c r="H1456" s="34" t="s">
        <v>70</v>
      </c>
      <c r="I1456" s="34" t="s">
        <v>24</v>
      </c>
      <c r="J1456" s="34" t="s">
        <v>54</v>
      </c>
      <c r="K1456" s="34" t="s">
        <v>40</v>
      </c>
      <c r="L1456" s="34" t="s">
        <v>236</v>
      </c>
      <c r="M1456" s="34">
        <v>0.84</v>
      </c>
      <c r="N1456" s="34" t="s">
        <v>8</v>
      </c>
      <c r="O1456" s="34" t="s">
        <v>28</v>
      </c>
      <c r="P1456" s="34" t="s">
        <v>163</v>
      </c>
      <c r="Q1456" s="34" t="s">
        <v>2500</v>
      </c>
      <c r="R1456" s="34">
        <v>78207</v>
      </c>
      <c r="S1456" s="36">
        <v>42139</v>
      </c>
      <c r="T1456" s="36">
        <v>42140</v>
      </c>
      <c r="U1456" s="61">
        <v>229.63800000000001</v>
      </c>
      <c r="V1456" s="34">
        <v>33</v>
      </c>
      <c r="W1456" s="34">
        <v>747.28</v>
      </c>
      <c r="X1456" s="34">
        <v>90594</v>
      </c>
      <c r="Y1456" s="34" t="s">
        <v>3216</v>
      </c>
      <c r="Z1456" s="34">
        <v>1607.5804914586911</v>
      </c>
    </row>
    <row r="1457" spans="1:26" customFormat="1" x14ac:dyDescent="0.2">
      <c r="A1457" s="34">
        <v>491</v>
      </c>
      <c r="B1457" s="34" t="s">
        <v>1049</v>
      </c>
      <c r="C1457" s="34" t="s">
        <v>92</v>
      </c>
      <c r="D1457" s="34">
        <v>0.08</v>
      </c>
      <c r="E1457" s="34">
        <v>2.94</v>
      </c>
      <c r="F1457" s="34">
        <v>0.96</v>
      </c>
      <c r="G1457" s="34" t="s">
        <v>14</v>
      </c>
      <c r="H1457" s="34" t="s">
        <v>15</v>
      </c>
      <c r="I1457" s="34" t="s">
        <v>24</v>
      </c>
      <c r="J1457" s="34" t="s">
        <v>25</v>
      </c>
      <c r="K1457" s="34" t="s">
        <v>26</v>
      </c>
      <c r="L1457" s="34" t="s">
        <v>805</v>
      </c>
      <c r="M1457" s="34">
        <v>0.57999999999999996</v>
      </c>
      <c r="N1457" s="34" t="s">
        <v>8</v>
      </c>
      <c r="O1457" s="34" t="s">
        <v>87</v>
      </c>
      <c r="P1457" s="34" t="s">
        <v>88</v>
      </c>
      <c r="Q1457" s="34" t="s">
        <v>89</v>
      </c>
      <c r="R1457" s="34">
        <v>10154</v>
      </c>
      <c r="S1457" s="36">
        <v>42139</v>
      </c>
      <c r="T1457" s="36">
        <v>42141</v>
      </c>
      <c r="U1457" s="61">
        <v>-2.12</v>
      </c>
      <c r="V1457" s="34">
        <v>23</v>
      </c>
      <c r="W1457" s="34">
        <v>66.7</v>
      </c>
      <c r="X1457" s="34">
        <v>8353</v>
      </c>
      <c r="Y1457" s="34" t="s">
        <v>3218</v>
      </c>
      <c r="Z1457" s="34">
        <v>83.591507297596223</v>
      </c>
    </row>
    <row r="1458" spans="1:26" customFormat="1" x14ac:dyDescent="0.2">
      <c r="A1458" s="34">
        <v>494</v>
      </c>
      <c r="B1458" s="34" t="s">
        <v>1050</v>
      </c>
      <c r="C1458" s="34" t="s">
        <v>92</v>
      </c>
      <c r="D1458" s="34">
        <v>0.06</v>
      </c>
      <c r="E1458" s="34">
        <v>8.32</v>
      </c>
      <c r="F1458" s="34">
        <v>2.38</v>
      </c>
      <c r="G1458" s="34" t="s">
        <v>14</v>
      </c>
      <c r="H1458" s="34" t="s">
        <v>15</v>
      </c>
      <c r="I1458" s="34" t="s">
        <v>16</v>
      </c>
      <c r="J1458" s="34" t="s">
        <v>17</v>
      </c>
      <c r="K1458" s="34" t="s">
        <v>18</v>
      </c>
      <c r="L1458" s="34" t="s">
        <v>1401</v>
      </c>
      <c r="M1458" s="34">
        <v>0.74</v>
      </c>
      <c r="N1458" s="34" t="s">
        <v>8</v>
      </c>
      <c r="O1458" s="34" t="s">
        <v>35</v>
      </c>
      <c r="P1458" s="34" t="s">
        <v>42</v>
      </c>
      <c r="Q1458" s="34" t="s">
        <v>118</v>
      </c>
      <c r="R1458" s="34">
        <v>98115</v>
      </c>
      <c r="S1458" s="36">
        <v>42139</v>
      </c>
      <c r="T1458" s="36">
        <v>42141</v>
      </c>
      <c r="U1458" s="61">
        <v>-36.630000000000003</v>
      </c>
      <c r="V1458" s="34">
        <v>12</v>
      </c>
      <c r="W1458" s="34">
        <v>101.26</v>
      </c>
      <c r="X1458" s="34">
        <v>88905</v>
      </c>
      <c r="Y1458" s="34" t="s">
        <v>3217</v>
      </c>
      <c r="Z1458" s="34">
        <v>250.56293077894469</v>
      </c>
    </row>
    <row r="1459" spans="1:26" customFormat="1" x14ac:dyDescent="0.2">
      <c r="A1459" s="34">
        <v>494</v>
      </c>
      <c r="B1459" s="34" t="s">
        <v>1050</v>
      </c>
      <c r="C1459" s="34" t="s">
        <v>92</v>
      </c>
      <c r="D1459" s="34">
        <v>0.08</v>
      </c>
      <c r="E1459" s="34">
        <v>2.94</v>
      </c>
      <c r="F1459" s="34">
        <v>0.96</v>
      </c>
      <c r="G1459" s="34" t="s">
        <v>14</v>
      </c>
      <c r="H1459" s="34" t="s">
        <v>15</v>
      </c>
      <c r="I1459" s="34" t="s">
        <v>24</v>
      </c>
      <c r="J1459" s="34" t="s">
        <v>25</v>
      </c>
      <c r="K1459" s="34" t="s">
        <v>26</v>
      </c>
      <c r="L1459" s="34" t="s">
        <v>805</v>
      </c>
      <c r="M1459" s="34">
        <v>0.57999999999999996</v>
      </c>
      <c r="N1459" s="34" t="s">
        <v>8</v>
      </c>
      <c r="O1459" s="34" t="s">
        <v>35</v>
      </c>
      <c r="P1459" s="34" t="s">
        <v>42</v>
      </c>
      <c r="Q1459" s="34" t="s">
        <v>118</v>
      </c>
      <c r="R1459" s="34">
        <v>98115</v>
      </c>
      <c r="S1459" s="36">
        <v>42139</v>
      </c>
      <c r="T1459" s="36">
        <v>42141</v>
      </c>
      <c r="U1459" s="61">
        <v>-2.12</v>
      </c>
      <c r="V1459" s="34">
        <v>6</v>
      </c>
      <c r="W1459" s="34">
        <v>17.399999999999999</v>
      </c>
      <c r="X1459" s="34">
        <v>88905</v>
      </c>
      <c r="Y1459" s="34" t="s">
        <v>3217</v>
      </c>
      <c r="Z1459" s="34">
        <v>83.591507297596223</v>
      </c>
    </row>
    <row r="1460" spans="1:26" customFormat="1" x14ac:dyDescent="0.2">
      <c r="A1460" s="34">
        <v>3041</v>
      </c>
      <c r="B1460" s="34" t="s">
        <v>2501</v>
      </c>
      <c r="C1460" s="34" t="s">
        <v>46</v>
      </c>
      <c r="D1460" s="34">
        <v>0.08</v>
      </c>
      <c r="E1460" s="34">
        <v>73.98</v>
      </c>
      <c r="F1460" s="34">
        <v>4</v>
      </c>
      <c r="G1460" s="34" t="s">
        <v>14</v>
      </c>
      <c r="H1460" s="34" t="s">
        <v>70</v>
      </c>
      <c r="I1460" s="34" t="s">
        <v>16</v>
      </c>
      <c r="J1460" s="34" t="s">
        <v>17</v>
      </c>
      <c r="K1460" s="34" t="s">
        <v>49</v>
      </c>
      <c r="L1460" s="34" t="s">
        <v>709</v>
      </c>
      <c r="M1460" s="34">
        <v>0.77</v>
      </c>
      <c r="N1460" s="34" t="s">
        <v>8</v>
      </c>
      <c r="O1460" s="34" t="s">
        <v>28</v>
      </c>
      <c r="P1460" s="34" t="s">
        <v>513</v>
      </c>
      <c r="Q1460" s="34" t="s">
        <v>2041</v>
      </c>
      <c r="R1460" s="34">
        <v>67846</v>
      </c>
      <c r="S1460" s="36">
        <v>42139</v>
      </c>
      <c r="T1460" s="36">
        <v>42142</v>
      </c>
      <c r="U1460" s="61">
        <v>97.16</v>
      </c>
      <c r="V1460" s="34">
        <v>17</v>
      </c>
      <c r="W1460" s="34">
        <v>1181.67</v>
      </c>
      <c r="X1460" s="34">
        <v>86102</v>
      </c>
      <c r="Y1460" s="34" t="s">
        <v>3216</v>
      </c>
      <c r="Z1460" s="34">
        <v>866.9879527744672</v>
      </c>
    </row>
    <row r="1461" spans="1:26" customFormat="1" x14ac:dyDescent="0.2">
      <c r="A1461" s="34">
        <v>3041</v>
      </c>
      <c r="B1461" s="34" t="s">
        <v>2501</v>
      </c>
      <c r="C1461" s="34" t="s">
        <v>46</v>
      </c>
      <c r="D1461" s="34">
        <v>0.02</v>
      </c>
      <c r="E1461" s="34">
        <v>3.68</v>
      </c>
      <c r="F1461" s="34">
        <v>1.32</v>
      </c>
      <c r="G1461" s="34" t="s">
        <v>14</v>
      </c>
      <c r="H1461" s="34" t="s">
        <v>70</v>
      </c>
      <c r="I1461" s="34" t="s">
        <v>24</v>
      </c>
      <c r="J1461" s="34" t="s">
        <v>544</v>
      </c>
      <c r="K1461" s="34" t="s">
        <v>26</v>
      </c>
      <c r="L1461" s="34" t="s">
        <v>2502</v>
      </c>
      <c r="M1461" s="34">
        <v>0.83</v>
      </c>
      <c r="N1461" s="34" t="s">
        <v>8</v>
      </c>
      <c r="O1461" s="34" t="s">
        <v>28</v>
      </c>
      <c r="P1461" s="34" t="s">
        <v>513</v>
      </c>
      <c r="Q1461" s="34" t="s">
        <v>2041</v>
      </c>
      <c r="R1461" s="34">
        <v>67846</v>
      </c>
      <c r="S1461" s="36">
        <v>42139</v>
      </c>
      <c r="T1461" s="36">
        <v>42141</v>
      </c>
      <c r="U1461" s="61">
        <v>-20.65</v>
      </c>
      <c r="V1461" s="34">
        <v>8</v>
      </c>
      <c r="W1461" s="34">
        <v>29.93</v>
      </c>
      <c r="X1461" s="34">
        <v>86102</v>
      </c>
      <c r="Y1461" s="34" t="s">
        <v>3216</v>
      </c>
      <c r="Z1461" s="34">
        <v>541.53315931480847</v>
      </c>
    </row>
    <row r="1462" spans="1:26" customFormat="1" x14ac:dyDescent="0.2">
      <c r="A1462" s="34">
        <v>136</v>
      </c>
      <c r="B1462" s="34" t="s">
        <v>2503</v>
      </c>
      <c r="C1462" s="34" t="s">
        <v>1</v>
      </c>
      <c r="D1462" s="34">
        <v>0.04</v>
      </c>
      <c r="E1462" s="34">
        <v>18.97</v>
      </c>
      <c r="F1462" s="34">
        <v>9.5399999999999991</v>
      </c>
      <c r="G1462" s="34" t="s">
        <v>14</v>
      </c>
      <c r="H1462" s="34" t="s">
        <v>3</v>
      </c>
      <c r="I1462" s="34" t="s">
        <v>24</v>
      </c>
      <c r="J1462" s="34" t="s">
        <v>64</v>
      </c>
      <c r="K1462" s="34" t="s">
        <v>49</v>
      </c>
      <c r="L1462" s="34" t="s">
        <v>455</v>
      </c>
      <c r="M1462" s="34">
        <v>0.37</v>
      </c>
      <c r="N1462" s="34" t="s">
        <v>8</v>
      </c>
      <c r="O1462" s="34" t="s">
        <v>35</v>
      </c>
      <c r="P1462" s="34" t="s">
        <v>66</v>
      </c>
      <c r="Q1462" s="34" t="s">
        <v>2504</v>
      </c>
      <c r="R1462" s="34">
        <v>94952</v>
      </c>
      <c r="S1462" s="36">
        <v>42140</v>
      </c>
      <c r="T1462" s="36">
        <v>42141</v>
      </c>
      <c r="U1462" s="61">
        <v>3.04</v>
      </c>
      <c r="V1462" s="34">
        <v>5</v>
      </c>
      <c r="W1462" s="34">
        <v>101.74</v>
      </c>
      <c r="X1462" s="34">
        <v>88534</v>
      </c>
      <c r="Y1462" s="34" t="s">
        <v>3217</v>
      </c>
      <c r="Z1462" s="34">
        <v>525.27805917602336</v>
      </c>
    </row>
    <row r="1463" spans="1:26" customFormat="1" x14ac:dyDescent="0.2">
      <c r="A1463" s="34">
        <v>136</v>
      </c>
      <c r="B1463" s="34" t="s">
        <v>2503</v>
      </c>
      <c r="C1463" s="34" t="s">
        <v>1</v>
      </c>
      <c r="D1463" s="34">
        <v>0.09</v>
      </c>
      <c r="E1463" s="34">
        <v>10.98</v>
      </c>
      <c r="F1463" s="34">
        <v>3.37</v>
      </c>
      <c r="G1463" s="34" t="s">
        <v>14</v>
      </c>
      <c r="H1463" s="34" t="s">
        <v>3</v>
      </c>
      <c r="I1463" s="34" t="s">
        <v>24</v>
      </c>
      <c r="J1463" s="34" t="s">
        <v>544</v>
      </c>
      <c r="K1463" s="34" t="s">
        <v>18</v>
      </c>
      <c r="L1463" s="34" t="s">
        <v>2105</v>
      </c>
      <c r="M1463" s="34">
        <v>0.56999999999999995</v>
      </c>
      <c r="N1463" s="34" t="s">
        <v>8</v>
      </c>
      <c r="O1463" s="34" t="s">
        <v>35</v>
      </c>
      <c r="P1463" s="34" t="s">
        <v>66</v>
      </c>
      <c r="Q1463" s="34" t="s">
        <v>2504</v>
      </c>
      <c r="R1463" s="34">
        <v>94952</v>
      </c>
      <c r="S1463" s="36">
        <v>42140</v>
      </c>
      <c r="T1463" s="36">
        <v>42141</v>
      </c>
      <c r="U1463" s="61">
        <v>2.706</v>
      </c>
      <c r="V1463" s="34">
        <v>8</v>
      </c>
      <c r="W1463" s="34">
        <v>84.52</v>
      </c>
      <c r="X1463" s="34">
        <v>88534</v>
      </c>
      <c r="Y1463" s="34" t="s">
        <v>3217</v>
      </c>
      <c r="Z1463" s="34">
        <v>462.56202985451228</v>
      </c>
    </row>
    <row r="1464" spans="1:26" customFormat="1" x14ac:dyDescent="0.2">
      <c r="A1464" s="34">
        <v>688</v>
      </c>
      <c r="B1464" s="34" t="s">
        <v>1497</v>
      </c>
      <c r="C1464" s="34" t="s">
        <v>1</v>
      </c>
      <c r="D1464" s="34">
        <v>7.0000000000000007E-2</v>
      </c>
      <c r="E1464" s="34">
        <v>279.48</v>
      </c>
      <c r="F1464" s="34">
        <v>35</v>
      </c>
      <c r="G1464" s="34" t="s">
        <v>14</v>
      </c>
      <c r="H1464" s="34" t="s">
        <v>3</v>
      </c>
      <c r="I1464" s="34" t="s">
        <v>24</v>
      </c>
      <c r="J1464" s="34" t="s">
        <v>54</v>
      </c>
      <c r="K1464" s="34" t="s">
        <v>40</v>
      </c>
      <c r="L1464" s="34" t="s">
        <v>201</v>
      </c>
      <c r="M1464" s="34">
        <v>0.8</v>
      </c>
      <c r="N1464" s="34" t="s">
        <v>8</v>
      </c>
      <c r="O1464" s="34" t="s">
        <v>28</v>
      </c>
      <c r="P1464" s="34" t="s">
        <v>56</v>
      </c>
      <c r="Q1464" s="34" t="s">
        <v>1499</v>
      </c>
      <c r="R1464" s="34">
        <v>63116</v>
      </c>
      <c r="S1464" s="36">
        <v>42140</v>
      </c>
      <c r="T1464" s="36">
        <v>42140</v>
      </c>
      <c r="U1464" s="61">
        <v>-207.28</v>
      </c>
      <c r="V1464" s="34">
        <v>10</v>
      </c>
      <c r="W1464" s="34">
        <v>2716.09</v>
      </c>
      <c r="X1464" s="34">
        <v>88503</v>
      </c>
      <c r="Y1464" s="34" t="s">
        <v>3216</v>
      </c>
      <c r="Z1464" s="34">
        <v>2167.4101646380959</v>
      </c>
    </row>
    <row r="1465" spans="1:26" customFormat="1" x14ac:dyDescent="0.2">
      <c r="A1465" s="34">
        <v>1042</v>
      </c>
      <c r="B1465" s="34" t="s">
        <v>2505</v>
      </c>
      <c r="C1465" s="34" t="s">
        <v>1</v>
      </c>
      <c r="D1465" s="34">
        <v>0</v>
      </c>
      <c r="E1465" s="34">
        <v>14.42</v>
      </c>
      <c r="F1465" s="34">
        <v>6.75</v>
      </c>
      <c r="G1465" s="34" t="s">
        <v>63</v>
      </c>
      <c r="H1465" s="34" t="s">
        <v>3</v>
      </c>
      <c r="I1465" s="34" t="s">
        <v>24</v>
      </c>
      <c r="J1465" s="34" t="s">
        <v>71</v>
      </c>
      <c r="K1465" s="34" t="s">
        <v>120</v>
      </c>
      <c r="L1465" s="34" t="s">
        <v>385</v>
      </c>
      <c r="M1465" s="34">
        <v>0.52</v>
      </c>
      <c r="N1465" s="34" t="s">
        <v>8</v>
      </c>
      <c r="O1465" s="34" t="s">
        <v>35</v>
      </c>
      <c r="P1465" s="34" t="s">
        <v>66</v>
      </c>
      <c r="Q1465" s="34" t="s">
        <v>2506</v>
      </c>
      <c r="R1465" s="34">
        <v>95991</v>
      </c>
      <c r="S1465" s="36">
        <v>42140</v>
      </c>
      <c r="T1465" s="36">
        <v>42141</v>
      </c>
      <c r="U1465" s="61">
        <v>9.33</v>
      </c>
      <c r="V1465" s="34">
        <v>6</v>
      </c>
      <c r="W1465" s="34">
        <v>98.96</v>
      </c>
      <c r="X1465" s="34">
        <v>87847</v>
      </c>
      <c r="Y1465" s="34" t="s">
        <v>3217</v>
      </c>
      <c r="Z1465" s="34">
        <v>509.24470936012386</v>
      </c>
    </row>
    <row r="1466" spans="1:26" customFormat="1" x14ac:dyDescent="0.2">
      <c r="A1466" s="34">
        <v>1390</v>
      </c>
      <c r="B1466" s="34" t="s">
        <v>2507</v>
      </c>
      <c r="C1466" s="34" t="s">
        <v>1</v>
      </c>
      <c r="D1466" s="34">
        <v>0.1</v>
      </c>
      <c r="E1466" s="34">
        <v>8.17</v>
      </c>
      <c r="F1466" s="34">
        <v>1.69</v>
      </c>
      <c r="G1466" s="34" t="s">
        <v>14</v>
      </c>
      <c r="H1466" s="34" t="s">
        <v>70</v>
      </c>
      <c r="I1466" s="34" t="s">
        <v>24</v>
      </c>
      <c r="J1466" s="34" t="s">
        <v>64</v>
      </c>
      <c r="K1466" s="34" t="s">
        <v>26</v>
      </c>
      <c r="L1466" s="34" t="s">
        <v>2508</v>
      </c>
      <c r="M1466" s="34">
        <v>0.38</v>
      </c>
      <c r="N1466" s="34" t="s">
        <v>8</v>
      </c>
      <c r="O1466" s="34" t="s">
        <v>35</v>
      </c>
      <c r="P1466" s="34" t="s">
        <v>66</v>
      </c>
      <c r="Q1466" s="34" t="s">
        <v>2509</v>
      </c>
      <c r="R1466" s="34">
        <v>95207</v>
      </c>
      <c r="S1466" s="36">
        <v>42140</v>
      </c>
      <c r="T1466" s="36">
        <v>42140</v>
      </c>
      <c r="U1466" s="61">
        <v>100.2984</v>
      </c>
      <c r="V1466" s="34">
        <v>19</v>
      </c>
      <c r="W1466" s="34">
        <v>145.36000000000001</v>
      </c>
      <c r="X1466" s="34">
        <v>88731</v>
      </c>
      <c r="Y1466" s="34" t="s">
        <v>3217</v>
      </c>
      <c r="Z1466" s="34">
        <v>351.76410743866666</v>
      </c>
    </row>
    <row r="1467" spans="1:26" customFormat="1" x14ac:dyDescent="0.2">
      <c r="A1467" s="34">
        <v>1390</v>
      </c>
      <c r="B1467" s="34" t="s">
        <v>2507</v>
      </c>
      <c r="C1467" s="34" t="s">
        <v>1</v>
      </c>
      <c r="D1467" s="34">
        <v>0.03</v>
      </c>
      <c r="E1467" s="34">
        <v>110.99</v>
      </c>
      <c r="F1467" s="34">
        <v>2.5</v>
      </c>
      <c r="G1467" s="34" t="s">
        <v>14</v>
      </c>
      <c r="H1467" s="34" t="s">
        <v>70</v>
      </c>
      <c r="I1467" s="34" t="s">
        <v>16</v>
      </c>
      <c r="J1467" s="34" t="s">
        <v>111</v>
      </c>
      <c r="K1467" s="34" t="s">
        <v>49</v>
      </c>
      <c r="L1467" s="34" t="s">
        <v>112</v>
      </c>
      <c r="M1467" s="34">
        <v>0.56999999999999995</v>
      </c>
      <c r="N1467" s="34" t="s">
        <v>8</v>
      </c>
      <c r="O1467" s="34" t="s">
        <v>35</v>
      </c>
      <c r="P1467" s="34" t="s">
        <v>66</v>
      </c>
      <c r="Q1467" s="34" t="s">
        <v>2509</v>
      </c>
      <c r="R1467" s="34">
        <v>95207</v>
      </c>
      <c r="S1467" s="36">
        <v>42140</v>
      </c>
      <c r="T1467" s="36">
        <v>42142</v>
      </c>
      <c r="U1467" s="61">
        <v>2495.3987999999999</v>
      </c>
      <c r="V1467" s="34">
        <v>38</v>
      </c>
      <c r="W1467" s="34">
        <v>3616.52</v>
      </c>
      <c r="X1467" s="34">
        <v>88731</v>
      </c>
      <c r="Y1467" s="34" t="s">
        <v>3217</v>
      </c>
      <c r="Z1467" s="34">
        <v>3353.1331670584786</v>
      </c>
    </row>
    <row r="1468" spans="1:26" customFormat="1" x14ac:dyDescent="0.2">
      <c r="A1468" s="34">
        <v>1721</v>
      </c>
      <c r="B1468" s="34" t="s">
        <v>2510</v>
      </c>
      <c r="C1468" s="34" t="s">
        <v>13</v>
      </c>
      <c r="D1468" s="34">
        <v>0.04</v>
      </c>
      <c r="E1468" s="34">
        <v>12.44</v>
      </c>
      <c r="F1468" s="34">
        <v>6.27</v>
      </c>
      <c r="G1468" s="34" t="s">
        <v>14</v>
      </c>
      <c r="H1468" s="34" t="s">
        <v>70</v>
      </c>
      <c r="I1468" s="34" t="s">
        <v>24</v>
      </c>
      <c r="J1468" s="34" t="s">
        <v>54</v>
      </c>
      <c r="K1468" s="34" t="s">
        <v>120</v>
      </c>
      <c r="L1468" s="34" t="s">
        <v>2511</v>
      </c>
      <c r="M1468" s="34">
        <v>0.56999999999999995</v>
      </c>
      <c r="N1468" s="34" t="s">
        <v>8</v>
      </c>
      <c r="O1468" s="34" t="s">
        <v>9</v>
      </c>
      <c r="P1468" s="34" t="s">
        <v>20</v>
      </c>
      <c r="Q1468" s="34" t="s">
        <v>2512</v>
      </c>
      <c r="R1468" s="34">
        <v>72401</v>
      </c>
      <c r="S1468" s="36">
        <v>42140</v>
      </c>
      <c r="T1468" s="36">
        <v>42141</v>
      </c>
      <c r="U1468" s="61">
        <v>-258.56599999999997</v>
      </c>
      <c r="V1468" s="34">
        <v>37</v>
      </c>
      <c r="W1468" s="34">
        <v>464.94</v>
      </c>
      <c r="X1468" s="34">
        <v>90787</v>
      </c>
      <c r="Y1468" s="34" t="s">
        <v>3215</v>
      </c>
      <c r="Z1468" s="34">
        <v>29.320175911628127</v>
      </c>
    </row>
    <row r="1469" spans="1:26" customFormat="1" x14ac:dyDescent="0.2">
      <c r="A1469" s="34">
        <v>1723</v>
      </c>
      <c r="B1469" s="34" t="s">
        <v>864</v>
      </c>
      <c r="C1469" s="34" t="s">
        <v>13</v>
      </c>
      <c r="D1469" s="34">
        <v>0.04</v>
      </c>
      <c r="E1469" s="34">
        <v>12.44</v>
      </c>
      <c r="F1469" s="34">
        <v>6.27</v>
      </c>
      <c r="G1469" s="34" t="s">
        <v>14</v>
      </c>
      <c r="H1469" s="34" t="s">
        <v>70</v>
      </c>
      <c r="I1469" s="34" t="s">
        <v>24</v>
      </c>
      <c r="J1469" s="34" t="s">
        <v>54</v>
      </c>
      <c r="K1469" s="34" t="s">
        <v>120</v>
      </c>
      <c r="L1469" s="34" t="s">
        <v>2511</v>
      </c>
      <c r="M1469" s="34">
        <v>0.56999999999999995</v>
      </c>
      <c r="N1469" s="34" t="s">
        <v>8</v>
      </c>
      <c r="O1469" s="34" t="s">
        <v>35</v>
      </c>
      <c r="P1469" s="34" t="s">
        <v>66</v>
      </c>
      <c r="Q1469" s="34" t="s">
        <v>866</v>
      </c>
      <c r="R1469" s="34">
        <v>92037</v>
      </c>
      <c r="S1469" s="36">
        <v>42140</v>
      </c>
      <c r="T1469" s="36">
        <v>42141</v>
      </c>
      <c r="U1469" s="61">
        <v>-59.06</v>
      </c>
      <c r="V1469" s="34">
        <v>146</v>
      </c>
      <c r="W1469" s="34">
        <v>1834.61</v>
      </c>
      <c r="X1469" s="34">
        <v>32710</v>
      </c>
      <c r="Y1469" s="34" t="s">
        <v>3217</v>
      </c>
      <c r="Z1469" s="34">
        <v>233.61945168124399</v>
      </c>
    </row>
    <row r="1470" spans="1:26" customFormat="1" x14ac:dyDescent="0.2">
      <c r="A1470" s="34">
        <v>2610</v>
      </c>
      <c r="B1470" s="34" t="s">
        <v>2513</v>
      </c>
      <c r="C1470" s="34" t="s">
        <v>13</v>
      </c>
      <c r="D1470" s="34">
        <v>0.09</v>
      </c>
      <c r="E1470" s="34">
        <v>5.4</v>
      </c>
      <c r="F1470" s="34">
        <v>7.78</v>
      </c>
      <c r="G1470" s="34" t="s">
        <v>14</v>
      </c>
      <c r="H1470" s="34" t="s">
        <v>70</v>
      </c>
      <c r="I1470" s="34" t="s">
        <v>24</v>
      </c>
      <c r="J1470" s="34" t="s">
        <v>48</v>
      </c>
      <c r="K1470" s="34" t="s">
        <v>49</v>
      </c>
      <c r="L1470" s="34" t="s">
        <v>1460</v>
      </c>
      <c r="M1470" s="34">
        <v>0.37</v>
      </c>
      <c r="N1470" s="34" t="s">
        <v>8</v>
      </c>
      <c r="O1470" s="34" t="s">
        <v>35</v>
      </c>
      <c r="P1470" s="34" t="s">
        <v>66</v>
      </c>
      <c r="Q1470" s="34" t="s">
        <v>2271</v>
      </c>
      <c r="R1470" s="34">
        <v>95616</v>
      </c>
      <c r="S1470" s="36">
        <v>42140</v>
      </c>
      <c r="T1470" s="36">
        <v>42141</v>
      </c>
      <c r="U1470" s="61">
        <v>-136.25200000000001</v>
      </c>
      <c r="V1470" s="34">
        <v>9</v>
      </c>
      <c r="W1470" s="34">
        <v>49.24</v>
      </c>
      <c r="X1470" s="34">
        <v>86118</v>
      </c>
      <c r="Y1470" s="34" t="s">
        <v>3217</v>
      </c>
      <c r="Z1470" s="34">
        <v>-25.028005248818431</v>
      </c>
    </row>
    <row r="1471" spans="1:26" customFormat="1" x14ac:dyDescent="0.2">
      <c r="A1471" s="34">
        <v>3354</v>
      </c>
      <c r="B1471" s="34" t="s">
        <v>1869</v>
      </c>
      <c r="C1471" s="34" t="s">
        <v>13</v>
      </c>
      <c r="D1471" s="34">
        <v>0.03</v>
      </c>
      <c r="E1471" s="34">
        <v>28.53</v>
      </c>
      <c r="F1471" s="34">
        <v>1.49</v>
      </c>
      <c r="G1471" s="34" t="s">
        <v>14</v>
      </c>
      <c r="H1471" s="34" t="s">
        <v>70</v>
      </c>
      <c r="I1471" s="34" t="s">
        <v>24</v>
      </c>
      <c r="J1471" s="34" t="s">
        <v>48</v>
      </c>
      <c r="K1471" s="34" t="s">
        <v>49</v>
      </c>
      <c r="L1471" s="34" t="s">
        <v>1808</v>
      </c>
      <c r="M1471" s="34">
        <v>0.38</v>
      </c>
      <c r="N1471" s="34" t="s">
        <v>8</v>
      </c>
      <c r="O1471" s="34" t="s">
        <v>35</v>
      </c>
      <c r="P1471" s="34" t="s">
        <v>66</v>
      </c>
      <c r="Q1471" s="34" t="s">
        <v>1871</v>
      </c>
      <c r="R1471" s="34">
        <v>92231</v>
      </c>
      <c r="S1471" s="36">
        <v>42140</v>
      </c>
      <c r="T1471" s="36">
        <v>42141</v>
      </c>
      <c r="U1471" s="61">
        <v>137.67570000000001</v>
      </c>
      <c r="V1471" s="34">
        <v>7</v>
      </c>
      <c r="W1471" s="34">
        <v>199.53</v>
      </c>
      <c r="X1471" s="34">
        <v>88589</v>
      </c>
      <c r="Y1471" s="34" t="s">
        <v>3217</v>
      </c>
      <c r="Z1471" s="34">
        <v>202.0620497753699</v>
      </c>
    </row>
    <row r="1472" spans="1:26" customFormat="1" x14ac:dyDescent="0.2">
      <c r="A1472" s="34">
        <v>3354</v>
      </c>
      <c r="B1472" s="34" t="s">
        <v>1869</v>
      </c>
      <c r="C1472" s="34" t="s">
        <v>13</v>
      </c>
      <c r="D1472" s="34">
        <v>7.0000000000000007E-2</v>
      </c>
      <c r="E1472" s="34">
        <v>5.98</v>
      </c>
      <c r="F1472" s="34">
        <v>7.15</v>
      </c>
      <c r="G1472" s="34" t="s">
        <v>14</v>
      </c>
      <c r="H1472" s="34" t="s">
        <v>70</v>
      </c>
      <c r="I1472" s="34" t="s">
        <v>24</v>
      </c>
      <c r="J1472" s="34" t="s">
        <v>64</v>
      </c>
      <c r="K1472" s="34" t="s">
        <v>49</v>
      </c>
      <c r="L1472" s="34" t="s">
        <v>2514</v>
      </c>
      <c r="M1472" s="34">
        <v>0.36</v>
      </c>
      <c r="N1472" s="34" t="s">
        <v>8</v>
      </c>
      <c r="O1472" s="34" t="s">
        <v>35</v>
      </c>
      <c r="P1472" s="34" t="s">
        <v>66</v>
      </c>
      <c r="Q1472" s="34" t="s">
        <v>1871</v>
      </c>
      <c r="R1472" s="34">
        <v>92231</v>
      </c>
      <c r="S1472" s="36">
        <v>42140</v>
      </c>
      <c r="T1472" s="36">
        <v>42142</v>
      </c>
      <c r="U1472" s="61">
        <v>-62</v>
      </c>
      <c r="V1472" s="34">
        <v>6</v>
      </c>
      <c r="W1472" s="34">
        <v>37.049999999999997</v>
      </c>
      <c r="X1472" s="34">
        <v>88589</v>
      </c>
      <c r="Y1472" s="34" t="s">
        <v>3217</v>
      </c>
      <c r="Z1472" s="34">
        <v>40.317346648531128</v>
      </c>
    </row>
    <row r="1473" spans="1:26" customFormat="1" x14ac:dyDescent="0.2">
      <c r="A1473" s="34">
        <v>2070</v>
      </c>
      <c r="B1473" s="34" t="s">
        <v>2515</v>
      </c>
      <c r="C1473" s="34" t="s">
        <v>23</v>
      </c>
      <c r="D1473" s="34">
        <v>7.0000000000000007E-2</v>
      </c>
      <c r="E1473" s="34">
        <v>35.99</v>
      </c>
      <c r="F1473" s="34">
        <v>5.99</v>
      </c>
      <c r="G1473" s="34" t="s">
        <v>14</v>
      </c>
      <c r="H1473" s="34" t="s">
        <v>70</v>
      </c>
      <c r="I1473" s="34" t="s">
        <v>16</v>
      </c>
      <c r="J1473" s="34" t="s">
        <v>111</v>
      </c>
      <c r="K1473" s="34" t="s">
        <v>26</v>
      </c>
      <c r="L1473" s="34" t="s">
        <v>1348</v>
      </c>
      <c r="M1473" s="34">
        <v>0.38</v>
      </c>
      <c r="N1473" s="34" t="s">
        <v>8</v>
      </c>
      <c r="O1473" s="34" t="s">
        <v>28</v>
      </c>
      <c r="P1473" s="34" t="s">
        <v>265</v>
      </c>
      <c r="Q1473" s="34" t="s">
        <v>2516</v>
      </c>
      <c r="R1473" s="34">
        <v>48021</v>
      </c>
      <c r="S1473" s="36">
        <v>42140</v>
      </c>
      <c r="T1473" s="36">
        <v>42144</v>
      </c>
      <c r="U1473" s="61">
        <v>17.8398</v>
      </c>
      <c r="V1473" s="34">
        <v>5</v>
      </c>
      <c r="W1473" s="34">
        <v>153.61000000000001</v>
      </c>
      <c r="X1473" s="34">
        <v>88558</v>
      </c>
      <c r="Y1473" s="34" t="s">
        <v>3216</v>
      </c>
      <c r="Z1473" s="34">
        <v>282.92077789609914</v>
      </c>
    </row>
    <row r="1474" spans="1:26" customFormat="1" x14ac:dyDescent="0.2">
      <c r="A1474" s="34">
        <v>2071</v>
      </c>
      <c r="B1474" s="34" t="s">
        <v>893</v>
      </c>
      <c r="C1474" s="34" t="s">
        <v>23</v>
      </c>
      <c r="D1474" s="34">
        <v>0.08</v>
      </c>
      <c r="E1474" s="34">
        <v>65.989999999999995</v>
      </c>
      <c r="F1474" s="34">
        <v>5.92</v>
      </c>
      <c r="G1474" s="34" t="s">
        <v>63</v>
      </c>
      <c r="H1474" s="34" t="s">
        <v>70</v>
      </c>
      <c r="I1474" s="34" t="s">
        <v>16</v>
      </c>
      <c r="J1474" s="34" t="s">
        <v>111</v>
      </c>
      <c r="K1474" s="34" t="s">
        <v>49</v>
      </c>
      <c r="L1474" s="34" t="s">
        <v>1032</v>
      </c>
      <c r="M1474" s="34">
        <v>0.57999999999999996</v>
      </c>
      <c r="N1474" s="34" t="s">
        <v>8</v>
      </c>
      <c r="O1474" s="34" t="s">
        <v>28</v>
      </c>
      <c r="P1474" s="34" t="s">
        <v>265</v>
      </c>
      <c r="Q1474" s="34" t="s">
        <v>895</v>
      </c>
      <c r="R1474" s="34">
        <v>48336</v>
      </c>
      <c r="S1474" s="36">
        <v>42140</v>
      </c>
      <c r="T1474" s="36">
        <v>42147</v>
      </c>
      <c r="U1474" s="61">
        <v>183.84299999999999</v>
      </c>
      <c r="V1474" s="34">
        <v>20</v>
      </c>
      <c r="W1474" s="34">
        <v>1063.81</v>
      </c>
      <c r="X1474" s="34">
        <v>88558</v>
      </c>
      <c r="Y1474" s="34" t="s">
        <v>3216</v>
      </c>
      <c r="Z1474" s="34">
        <v>622.38533646961707</v>
      </c>
    </row>
    <row r="1475" spans="1:26" customFormat="1" x14ac:dyDescent="0.2">
      <c r="A1475" s="34">
        <v>1984</v>
      </c>
      <c r="B1475" s="34" t="s">
        <v>2517</v>
      </c>
      <c r="C1475" s="34" t="s">
        <v>46</v>
      </c>
      <c r="D1475" s="34">
        <v>0.1</v>
      </c>
      <c r="E1475" s="34">
        <v>7.37</v>
      </c>
      <c r="F1475" s="34">
        <v>5.53</v>
      </c>
      <c r="G1475" s="34" t="s">
        <v>14</v>
      </c>
      <c r="H1475" s="34" t="s">
        <v>15</v>
      </c>
      <c r="I1475" s="34" t="s">
        <v>16</v>
      </c>
      <c r="J1475" s="34" t="s">
        <v>17</v>
      </c>
      <c r="K1475" s="34" t="s">
        <v>18</v>
      </c>
      <c r="L1475" s="34" t="s">
        <v>525</v>
      </c>
      <c r="M1475" s="34">
        <v>0.69</v>
      </c>
      <c r="N1475" s="34" t="s">
        <v>8</v>
      </c>
      <c r="O1475" s="34" t="s">
        <v>9</v>
      </c>
      <c r="P1475" s="34" t="s">
        <v>247</v>
      </c>
      <c r="Q1475" s="34" t="s">
        <v>248</v>
      </c>
      <c r="R1475" s="34">
        <v>29915</v>
      </c>
      <c r="S1475" s="36">
        <v>42140</v>
      </c>
      <c r="T1475" s="36">
        <v>42140</v>
      </c>
      <c r="U1475" s="61">
        <v>290.202</v>
      </c>
      <c r="V1475" s="34">
        <v>38</v>
      </c>
      <c r="W1475" s="34">
        <v>269.33</v>
      </c>
      <c r="X1475" s="34">
        <v>91258</v>
      </c>
      <c r="Y1475" s="34" t="s">
        <v>3215</v>
      </c>
      <c r="Z1475" s="34">
        <v>789.6080697119047</v>
      </c>
    </row>
    <row r="1476" spans="1:26" customFormat="1" x14ac:dyDescent="0.2">
      <c r="A1476" s="34">
        <v>91</v>
      </c>
      <c r="B1476" s="34" t="s">
        <v>1222</v>
      </c>
      <c r="C1476" s="34" t="s">
        <v>13</v>
      </c>
      <c r="D1476" s="34">
        <v>7.0000000000000007E-2</v>
      </c>
      <c r="E1476" s="34">
        <v>19.84</v>
      </c>
      <c r="F1476" s="34">
        <v>4.0999999999999996</v>
      </c>
      <c r="G1476" s="34" t="s">
        <v>14</v>
      </c>
      <c r="H1476" s="34" t="s">
        <v>47</v>
      </c>
      <c r="I1476" s="34" t="s">
        <v>24</v>
      </c>
      <c r="J1476" s="34" t="s">
        <v>25</v>
      </c>
      <c r="K1476" s="34" t="s">
        <v>26</v>
      </c>
      <c r="L1476" s="34" t="s">
        <v>2518</v>
      </c>
      <c r="M1476" s="34">
        <v>0.44</v>
      </c>
      <c r="N1476" s="34" t="s">
        <v>8</v>
      </c>
      <c r="O1476" s="34" t="s">
        <v>35</v>
      </c>
      <c r="P1476" s="34" t="s">
        <v>66</v>
      </c>
      <c r="Q1476" s="34" t="s">
        <v>1223</v>
      </c>
      <c r="R1476" s="34">
        <v>94591</v>
      </c>
      <c r="S1476" s="36">
        <v>42141</v>
      </c>
      <c r="T1476" s="36">
        <v>42142</v>
      </c>
      <c r="U1476" s="61">
        <v>117.852</v>
      </c>
      <c r="V1476" s="34">
        <v>9</v>
      </c>
      <c r="W1476" s="34">
        <v>170.8</v>
      </c>
      <c r="X1476" s="34">
        <v>87175</v>
      </c>
      <c r="Y1476" s="34" t="s">
        <v>3217</v>
      </c>
      <c r="Z1476" s="34">
        <v>280.55005835625917</v>
      </c>
    </row>
    <row r="1477" spans="1:26" customFormat="1" x14ac:dyDescent="0.2">
      <c r="A1477" s="34">
        <v>92</v>
      </c>
      <c r="B1477" s="34" t="s">
        <v>2519</v>
      </c>
      <c r="C1477" s="34" t="s">
        <v>13</v>
      </c>
      <c r="D1477" s="34">
        <v>7.0000000000000007E-2</v>
      </c>
      <c r="E1477" s="34">
        <v>8.34</v>
      </c>
      <c r="F1477" s="34">
        <v>1.43</v>
      </c>
      <c r="G1477" s="34" t="s">
        <v>14</v>
      </c>
      <c r="H1477" s="34" t="s">
        <v>47</v>
      </c>
      <c r="I1477" s="34" t="s">
        <v>24</v>
      </c>
      <c r="J1477" s="34" t="s">
        <v>64</v>
      </c>
      <c r="K1477" s="34" t="s">
        <v>26</v>
      </c>
      <c r="L1477" s="34" t="s">
        <v>2520</v>
      </c>
      <c r="M1477" s="34">
        <v>0.35</v>
      </c>
      <c r="N1477" s="34" t="s">
        <v>8</v>
      </c>
      <c r="O1477" s="34" t="s">
        <v>9</v>
      </c>
      <c r="P1477" s="34" t="s">
        <v>144</v>
      </c>
      <c r="Q1477" s="34" t="s">
        <v>2521</v>
      </c>
      <c r="R1477" s="34">
        <v>70056</v>
      </c>
      <c r="S1477" s="36">
        <v>42141</v>
      </c>
      <c r="T1477" s="36">
        <v>42143</v>
      </c>
      <c r="U1477" s="61">
        <v>-190.68</v>
      </c>
      <c r="V1477" s="34">
        <v>16</v>
      </c>
      <c r="W1477" s="34">
        <v>132.08000000000001</v>
      </c>
      <c r="X1477" s="34">
        <v>87175</v>
      </c>
      <c r="Y1477" s="34" t="s">
        <v>3215</v>
      </c>
      <c r="Z1477" s="34">
        <v>-220.0297643512375</v>
      </c>
    </row>
    <row r="1478" spans="1:26" customFormat="1" x14ac:dyDescent="0.2">
      <c r="A1478" s="34">
        <v>92</v>
      </c>
      <c r="B1478" s="34" t="s">
        <v>2519</v>
      </c>
      <c r="C1478" s="34" t="s">
        <v>13</v>
      </c>
      <c r="D1478" s="34">
        <v>0.09</v>
      </c>
      <c r="E1478" s="34">
        <v>4.9800000000000004</v>
      </c>
      <c r="F1478" s="34">
        <v>6.07</v>
      </c>
      <c r="G1478" s="34" t="s">
        <v>14</v>
      </c>
      <c r="H1478" s="34" t="s">
        <v>47</v>
      </c>
      <c r="I1478" s="34" t="s">
        <v>24</v>
      </c>
      <c r="J1478" s="34" t="s">
        <v>64</v>
      </c>
      <c r="K1478" s="34" t="s">
        <v>49</v>
      </c>
      <c r="L1478" s="34" t="s">
        <v>763</v>
      </c>
      <c r="M1478" s="34">
        <v>0.36</v>
      </c>
      <c r="N1478" s="34" t="s">
        <v>8</v>
      </c>
      <c r="O1478" s="34" t="s">
        <v>9</v>
      </c>
      <c r="P1478" s="34" t="s">
        <v>144</v>
      </c>
      <c r="Q1478" s="34" t="s">
        <v>2521</v>
      </c>
      <c r="R1478" s="34">
        <v>70056</v>
      </c>
      <c r="S1478" s="36">
        <v>42141</v>
      </c>
      <c r="T1478" s="36">
        <v>42142</v>
      </c>
      <c r="U1478" s="61">
        <v>325.39800000000002</v>
      </c>
      <c r="V1478" s="34">
        <v>9</v>
      </c>
      <c r="W1478" s="34">
        <v>45.34</v>
      </c>
      <c r="X1478" s="34">
        <v>87175</v>
      </c>
      <c r="Y1478" s="34" t="s">
        <v>3215</v>
      </c>
      <c r="Z1478" s="34">
        <v>421.2615340532667</v>
      </c>
    </row>
    <row r="1479" spans="1:26" customFormat="1" x14ac:dyDescent="0.2">
      <c r="A1479" s="34">
        <v>772</v>
      </c>
      <c r="B1479" s="34" t="s">
        <v>452</v>
      </c>
      <c r="C1479" s="34" t="s">
        <v>23</v>
      </c>
      <c r="D1479" s="34">
        <v>0.02</v>
      </c>
      <c r="E1479" s="34">
        <v>4.0599999999999996</v>
      </c>
      <c r="F1479" s="34">
        <v>6.89</v>
      </c>
      <c r="G1479" s="34" t="s">
        <v>63</v>
      </c>
      <c r="H1479" s="34" t="s">
        <v>3</v>
      </c>
      <c r="I1479" s="34" t="s">
        <v>24</v>
      </c>
      <c r="J1479" s="34" t="s">
        <v>71</v>
      </c>
      <c r="K1479" s="34" t="s">
        <v>49</v>
      </c>
      <c r="L1479" s="34" t="s">
        <v>1247</v>
      </c>
      <c r="M1479" s="34">
        <v>0.6</v>
      </c>
      <c r="N1479" s="34" t="s">
        <v>8</v>
      </c>
      <c r="O1479" s="34" t="s">
        <v>87</v>
      </c>
      <c r="P1479" s="34" t="s">
        <v>296</v>
      </c>
      <c r="Q1479" s="34" t="s">
        <v>454</v>
      </c>
      <c r="R1479" s="34">
        <v>18103</v>
      </c>
      <c r="S1479" s="36">
        <v>42141</v>
      </c>
      <c r="T1479" s="36">
        <v>42145</v>
      </c>
      <c r="U1479" s="61">
        <v>12.706</v>
      </c>
      <c r="V1479" s="34">
        <v>12</v>
      </c>
      <c r="W1479" s="34">
        <v>64.41</v>
      </c>
      <c r="X1479" s="34">
        <v>88668</v>
      </c>
      <c r="Y1479" s="34" t="s">
        <v>3218</v>
      </c>
      <c r="Z1479" s="34">
        <v>327.14666193569525</v>
      </c>
    </row>
    <row r="1480" spans="1:26" customFormat="1" x14ac:dyDescent="0.2">
      <c r="A1480" s="34">
        <v>772</v>
      </c>
      <c r="B1480" s="34" t="s">
        <v>452</v>
      </c>
      <c r="C1480" s="34" t="s">
        <v>23</v>
      </c>
      <c r="D1480" s="34">
        <v>7.0000000000000007E-2</v>
      </c>
      <c r="E1480" s="34">
        <v>9.49</v>
      </c>
      <c r="F1480" s="34">
        <v>5.76</v>
      </c>
      <c r="G1480" s="34" t="s">
        <v>14</v>
      </c>
      <c r="H1480" s="34" t="s">
        <v>3</v>
      </c>
      <c r="I1480" s="34" t="s">
        <v>16</v>
      </c>
      <c r="J1480" s="34" t="s">
        <v>32</v>
      </c>
      <c r="K1480" s="34" t="s">
        <v>120</v>
      </c>
      <c r="L1480" s="34" t="s">
        <v>2522</v>
      </c>
      <c r="M1480" s="34">
        <v>0.39</v>
      </c>
      <c r="N1480" s="34" t="s">
        <v>8</v>
      </c>
      <c r="O1480" s="34" t="s">
        <v>87</v>
      </c>
      <c r="P1480" s="34" t="s">
        <v>296</v>
      </c>
      <c r="Q1480" s="34" t="s">
        <v>454</v>
      </c>
      <c r="R1480" s="34">
        <v>18103</v>
      </c>
      <c r="S1480" s="36">
        <v>42141</v>
      </c>
      <c r="T1480" s="36">
        <v>42145</v>
      </c>
      <c r="U1480" s="61">
        <v>7.71516</v>
      </c>
      <c r="V1480" s="34">
        <v>37</v>
      </c>
      <c r="W1480" s="34">
        <v>344.57</v>
      </c>
      <c r="X1480" s="34">
        <v>88668</v>
      </c>
      <c r="Y1480" s="34" t="s">
        <v>3218</v>
      </c>
      <c r="Z1480" s="34">
        <v>182.44192589213947</v>
      </c>
    </row>
    <row r="1481" spans="1:26" customFormat="1" x14ac:dyDescent="0.2">
      <c r="A1481" s="34">
        <v>1906</v>
      </c>
      <c r="B1481" s="34" t="s">
        <v>2523</v>
      </c>
      <c r="C1481" s="34" t="s">
        <v>23</v>
      </c>
      <c r="D1481" s="34">
        <v>7.0000000000000007E-2</v>
      </c>
      <c r="E1481" s="34">
        <v>172.99</v>
      </c>
      <c r="F1481" s="34">
        <v>19.989999999999998</v>
      </c>
      <c r="G1481" s="34" t="s">
        <v>14</v>
      </c>
      <c r="H1481" s="34" t="s">
        <v>70</v>
      </c>
      <c r="I1481" s="34" t="s">
        <v>24</v>
      </c>
      <c r="J1481" s="34" t="s">
        <v>48</v>
      </c>
      <c r="K1481" s="34" t="s">
        <v>49</v>
      </c>
      <c r="L1481" s="34" t="s">
        <v>2524</v>
      </c>
      <c r="M1481" s="34">
        <v>0.39</v>
      </c>
      <c r="N1481" s="34" t="s">
        <v>8</v>
      </c>
      <c r="O1481" s="34" t="s">
        <v>87</v>
      </c>
      <c r="P1481" s="34" t="s">
        <v>293</v>
      </c>
      <c r="Q1481" s="34" t="s">
        <v>1995</v>
      </c>
      <c r="R1481" s="34">
        <v>45801</v>
      </c>
      <c r="S1481" s="36">
        <v>42141</v>
      </c>
      <c r="T1481" s="36">
        <v>42141</v>
      </c>
      <c r="U1481" s="61">
        <v>2502.6851999999999</v>
      </c>
      <c r="V1481" s="34">
        <v>22</v>
      </c>
      <c r="W1481" s="34">
        <v>3627.08</v>
      </c>
      <c r="X1481" s="34">
        <v>86500</v>
      </c>
      <c r="Y1481" s="34" t="s">
        <v>3218</v>
      </c>
      <c r="Z1481" s="34">
        <v>3651.9741104605541</v>
      </c>
    </row>
    <row r="1482" spans="1:26" customFormat="1" x14ac:dyDescent="0.2">
      <c r="A1482" s="34">
        <v>1907</v>
      </c>
      <c r="B1482" s="34" t="s">
        <v>2525</v>
      </c>
      <c r="C1482" s="34" t="s">
        <v>23</v>
      </c>
      <c r="D1482" s="34">
        <v>0.09</v>
      </c>
      <c r="E1482" s="34">
        <v>7.64</v>
      </c>
      <c r="F1482" s="34">
        <v>1.39</v>
      </c>
      <c r="G1482" s="34" t="s">
        <v>14</v>
      </c>
      <c r="H1482" s="34" t="s">
        <v>70</v>
      </c>
      <c r="I1482" s="34" t="s">
        <v>24</v>
      </c>
      <c r="J1482" s="34" t="s">
        <v>321</v>
      </c>
      <c r="K1482" s="34" t="s">
        <v>49</v>
      </c>
      <c r="L1482" s="34" t="s">
        <v>1534</v>
      </c>
      <c r="M1482" s="34">
        <v>0.36</v>
      </c>
      <c r="N1482" s="34" t="s">
        <v>8</v>
      </c>
      <c r="O1482" s="34" t="s">
        <v>87</v>
      </c>
      <c r="P1482" s="34" t="s">
        <v>293</v>
      </c>
      <c r="Q1482" s="34" t="s">
        <v>2526</v>
      </c>
      <c r="R1482" s="34">
        <v>44052</v>
      </c>
      <c r="S1482" s="36">
        <v>42141</v>
      </c>
      <c r="T1482" s="36">
        <v>42150</v>
      </c>
      <c r="U1482" s="61">
        <v>0.68799999999999994</v>
      </c>
      <c r="V1482" s="34">
        <v>1</v>
      </c>
      <c r="W1482" s="34">
        <v>8.34</v>
      </c>
      <c r="X1482" s="34">
        <v>86500</v>
      </c>
      <c r="Y1482" s="34" t="s">
        <v>3218</v>
      </c>
      <c r="Z1482" s="34">
        <v>19.549922473231085</v>
      </c>
    </row>
    <row r="1483" spans="1:26" customFormat="1" x14ac:dyDescent="0.2">
      <c r="A1483" s="34">
        <v>2858</v>
      </c>
      <c r="B1483" s="34" t="s">
        <v>2527</v>
      </c>
      <c r="C1483" s="34" t="s">
        <v>92</v>
      </c>
      <c r="D1483" s="34">
        <v>0.06</v>
      </c>
      <c r="E1483" s="34">
        <v>2.94</v>
      </c>
      <c r="F1483" s="34">
        <v>0.96</v>
      </c>
      <c r="G1483" s="34" t="s">
        <v>14</v>
      </c>
      <c r="H1483" s="34" t="s">
        <v>70</v>
      </c>
      <c r="I1483" s="34" t="s">
        <v>24</v>
      </c>
      <c r="J1483" s="34" t="s">
        <v>25</v>
      </c>
      <c r="K1483" s="34" t="s">
        <v>26</v>
      </c>
      <c r="L1483" s="34" t="s">
        <v>805</v>
      </c>
      <c r="M1483" s="34">
        <v>0.57999999999999996</v>
      </c>
      <c r="N1483" s="34" t="s">
        <v>8</v>
      </c>
      <c r="O1483" s="34" t="s">
        <v>9</v>
      </c>
      <c r="P1483" s="34" t="s">
        <v>99</v>
      </c>
      <c r="Q1483" s="34" t="s">
        <v>1339</v>
      </c>
      <c r="R1483" s="34">
        <v>32259</v>
      </c>
      <c r="S1483" s="36">
        <v>42141</v>
      </c>
      <c r="T1483" s="36">
        <v>42142</v>
      </c>
      <c r="U1483" s="61">
        <v>-8.8759999999999994</v>
      </c>
      <c r="V1483" s="34">
        <v>3</v>
      </c>
      <c r="W1483" s="34">
        <v>8.7899999999999991</v>
      </c>
      <c r="X1483" s="34">
        <v>88279</v>
      </c>
      <c r="Y1483" s="34" t="s">
        <v>3215</v>
      </c>
      <c r="Z1483" s="34">
        <v>118.8257082740862</v>
      </c>
    </row>
    <row r="1484" spans="1:26" customFormat="1" x14ac:dyDescent="0.2">
      <c r="A1484" s="34">
        <v>3132</v>
      </c>
      <c r="B1484" s="34" t="s">
        <v>2528</v>
      </c>
      <c r="C1484" s="34" t="s">
        <v>92</v>
      </c>
      <c r="D1484" s="34">
        <v>0.04</v>
      </c>
      <c r="E1484" s="34">
        <v>62.05</v>
      </c>
      <c r="F1484" s="34">
        <v>3.99</v>
      </c>
      <c r="G1484" s="34" t="s">
        <v>14</v>
      </c>
      <c r="H1484" s="34" t="s">
        <v>70</v>
      </c>
      <c r="I1484" s="34" t="s">
        <v>24</v>
      </c>
      <c r="J1484" s="34" t="s">
        <v>71</v>
      </c>
      <c r="K1484" s="34" t="s">
        <v>49</v>
      </c>
      <c r="L1484" s="34" t="s">
        <v>2529</v>
      </c>
      <c r="M1484" s="34">
        <v>0.55000000000000004</v>
      </c>
      <c r="N1484" s="34" t="s">
        <v>8</v>
      </c>
      <c r="O1484" s="34" t="s">
        <v>28</v>
      </c>
      <c r="P1484" s="34" t="s">
        <v>79</v>
      </c>
      <c r="Q1484" s="34" t="s">
        <v>2530</v>
      </c>
      <c r="R1484" s="34">
        <v>60060</v>
      </c>
      <c r="S1484" s="36">
        <v>42141</v>
      </c>
      <c r="T1484" s="36">
        <v>42142</v>
      </c>
      <c r="U1484" s="61">
        <v>1644.0768</v>
      </c>
      <c r="V1484" s="34">
        <v>40</v>
      </c>
      <c r="W1484" s="34">
        <v>2382.7199999999998</v>
      </c>
      <c r="X1484" s="34">
        <v>86794</v>
      </c>
      <c r="Y1484" s="34" t="s">
        <v>3216</v>
      </c>
      <c r="Z1484" s="34">
        <v>2068.7223808327017</v>
      </c>
    </row>
    <row r="1485" spans="1:26" customFormat="1" x14ac:dyDescent="0.2">
      <c r="A1485" s="34">
        <v>3113</v>
      </c>
      <c r="B1485" s="34" t="s">
        <v>2531</v>
      </c>
      <c r="C1485" s="34" t="s">
        <v>46</v>
      </c>
      <c r="D1485" s="34">
        <v>7.0000000000000007E-2</v>
      </c>
      <c r="E1485" s="34">
        <v>34.54</v>
      </c>
      <c r="F1485" s="34">
        <v>14.72</v>
      </c>
      <c r="G1485" s="34" t="s">
        <v>14</v>
      </c>
      <c r="H1485" s="34" t="s">
        <v>70</v>
      </c>
      <c r="I1485" s="34" t="s">
        <v>24</v>
      </c>
      <c r="J1485" s="34" t="s">
        <v>48</v>
      </c>
      <c r="K1485" s="34" t="s">
        <v>49</v>
      </c>
      <c r="L1485" s="34" t="s">
        <v>2532</v>
      </c>
      <c r="M1485" s="34">
        <v>0.37</v>
      </c>
      <c r="N1485" s="34" t="s">
        <v>8</v>
      </c>
      <c r="O1485" s="34" t="s">
        <v>9</v>
      </c>
      <c r="P1485" s="34" t="s">
        <v>144</v>
      </c>
      <c r="Q1485" s="34" t="s">
        <v>2533</v>
      </c>
      <c r="R1485" s="34">
        <v>70560</v>
      </c>
      <c r="S1485" s="36">
        <v>42141</v>
      </c>
      <c r="T1485" s="36">
        <v>42142</v>
      </c>
      <c r="U1485" s="61">
        <v>-20.182259999999999</v>
      </c>
      <c r="V1485" s="34">
        <v>17</v>
      </c>
      <c r="W1485" s="34">
        <v>574.97</v>
      </c>
      <c r="X1485" s="34">
        <v>86860</v>
      </c>
      <c r="Y1485" s="34" t="s">
        <v>3215</v>
      </c>
      <c r="Z1485" s="34">
        <v>593.68263725585939</v>
      </c>
    </row>
    <row r="1486" spans="1:26" customFormat="1" x14ac:dyDescent="0.2">
      <c r="A1486" s="34">
        <v>3113</v>
      </c>
      <c r="B1486" s="34" t="s">
        <v>2531</v>
      </c>
      <c r="C1486" s="34" t="s">
        <v>46</v>
      </c>
      <c r="D1486" s="34">
        <v>0.02</v>
      </c>
      <c r="E1486" s="34">
        <v>12.28</v>
      </c>
      <c r="F1486" s="34">
        <v>6.47</v>
      </c>
      <c r="G1486" s="34" t="s">
        <v>14</v>
      </c>
      <c r="H1486" s="34" t="s">
        <v>70</v>
      </c>
      <c r="I1486" s="34" t="s">
        <v>24</v>
      </c>
      <c r="J1486" s="34" t="s">
        <v>64</v>
      </c>
      <c r="K1486" s="34" t="s">
        <v>49</v>
      </c>
      <c r="L1486" s="34" t="s">
        <v>2534</v>
      </c>
      <c r="M1486" s="34">
        <v>0.38</v>
      </c>
      <c r="N1486" s="34" t="s">
        <v>8</v>
      </c>
      <c r="O1486" s="34" t="s">
        <v>9</v>
      </c>
      <c r="P1486" s="34" t="s">
        <v>144</v>
      </c>
      <c r="Q1486" s="34" t="s">
        <v>2533</v>
      </c>
      <c r="R1486" s="34">
        <v>70560</v>
      </c>
      <c r="S1486" s="36">
        <v>42141</v>
      </c>
      <c r="T1486" s="36">
        <v>42141</v>
      </c>
      <c r="U1486" s="61">
        <v>-156.97219999999999</v>
      </c>
      <c r="V1486" s="34">
        <v>9</v>
      </c>
      <c r="W1486" s="34">
        <v>115.22</v>
      </c>
      <c r="X1486" s="34">
        <v>86860</v>
      </c>
      <c r="Y1486" s="34" t="s">
        <v>3215</v>
      </c>
      <c r="Z1486" s="34">
        <v>197.19091841401479</v>
      </c>
    </row>
    <row r="1487" spans="1:26" customFormat="1" x14ac:dyDescent="0.2">
      <c r="A1487" s="34">
        <v>3113</v>
      </c>
      <c r="B1487" s="34" t="s">
        <v>2531</v>
      </c>
      <c r="C1487" s="34" t="s">
        <v>46</v>
      </c>
      <c r="D1487" s="34">
        <v>0.06</v>
      </c>
      <c r="E1487" s="34">
        <v>34.58</v>
      </c>
      <c r="F1487" s="34">
        <v>8.99</v>
      </c>
      <c r="G1487" s="34" t="s">
        <v>63</v>
      </c>
      <c r="H1487" s="34" t="s">
        <v>70</v>
      </c>
      <c r="I1487" s="34" t="s">
        <v>24</v>
      </c>
      <c r="J1487" s="34" t="s">
        <v>25</v>
      </c>
      <c r="K1487" s="34" t="s">
        <v>18</v>
      </c>
      <c r="L1487" s="34" t="s">
        <v>2535</v>
      </c>
      <c r="M1487" s="34">
        <v>0.56000000000000005</v>
      </c>
      <c r="N1487" s="34" t="s">
        <v>8</v>
      </c>
      <c r="O1487" s="34" t="s">
        <v>9</v>
      </c>
      <c r="P1487" s="34" t="s">
        <v>144</v>
      </c>
      <c r="Q1487" s="34" t="s">
        <v>2533</v>
      </c>
      <c r="R1487" s="34">
        <v>70560</v>
      </c>
      <c r="S1487" s="36">
        <v>42141</v>
      </c>
      <c r="T1487" s="36">
        <v>42143</v>
      </c>
      <c r="U1487" s="61">
        <v>384.5043</v>
      </c>
      <c r="V1487" s="34">
        <v>13</v>
      </c>
      <c r="W1487" s="34">
        <v>456.58</v>
      </c>
      <c r="X1487" s="34">
        <v>86860</v>
      </c>
      <c r="Y1487" s="34" t="s">
        <v>3215</v>
      </c>
      <c r="Z1487" s="34">
        <v>932.1614013870701</v>
      </c>
    </row>
    <row r="1488" spans="1:26" customFormat="1" x14ac:dyDescent="0.2">
      <c r="A1488" s="34">
        <v>2035</v>
      </c>
      <c r="B1488" s="34" t="s">
        <v>2536</v>
      </c>
      <c r="C1488" s="34" t="s">
        <v>1</v>
      </c>
      <c r="D1488" s="34">
        <v>0.1</v>
      </c>
      <c r="E1488" s="34">
        <v>1.89</v>
      </c>
      <c r="F1488" s="34">
        <v>0.76</v>
      </c>
      <c r="G1488" s="34" t="s">
        <v>14</v>
      </c>
      <c r="H1488" s="34" t="s">
        <v>15</v>
      </c>
      <c r="I1488" s="34" t="s">
        <v>24</v>
      </c>
      <c r="J1488" s="34" t="s">
        <v>152</v>
      </c>
      <c r="K1488" s="34" t="s">
        <v>26</v>
      </c>
      <c r="L1488" s="34" t="s">
        <v>2537</v>
      </c>
      <c r="M1488" s="34">
        <v>0.83</v>
      </c>
      <c r="N1488" s="34" t="s">
        <v>8</v>
      </c>
      <c r="O1488" s="34" t="s">
        <v>9</v>
      </c>
      <c r="P1488" s="34" t="s">
        <v>99</v>
      </c>
      <c r="Q1488" s="34" t="s">
        <v>580</v>
      </c>
      <c r="R1488" s="34">
        <v>33403</v>
      </c>
      <c r="S1488" s="36">
        <v>42142</v>
      </c>
      <c r="T1488" s="36">
        <v>42144</v>
      </c>
      <c r="U1488" s="61">
        <v>-40.432000000000002</v>
      </c>
      <c r="V1488" s="34">
        <v>20</v>
      </c>
      <c r="W1488" s="34">
        <v>36.72</v>
      </c>
      <c r="X1488" s="34">
        <v>87117</v>
      </c>
      <c r="Y1488" s="34" t="s">
        <v>3215</v>
      </c>
      <c r="Z1488" s="34">
        <v>507.36862251315102</v>
      </c>
    </row>
    <row r="1489" spans="1:26" customFormat="1" x14ac:dyDescent="0.2">
      <c r="A1489" s="34">
        <v>1554</v>
      </c>
      <c r="B1489" s="34" t="s">
        <v>1124</v>
      </c>
      <c r="C1489" s="34" t="s">
        <v>13</v>
      </c>
      <c r="D1489" s="34">
        <v>0.04</v>
      </c>
      <c r="E1489" s="34">
        <v>10.98</v>
      </c>
      <c r="F1489" s="34">
        <v>3.99</v>
      </c>
      <c r="G1489" s="34" t="s">
        <v>14</v>
      </c>
      <c r="H1489" s="34" t="s">
        <v>3</v>
      </c>
      <c r="I1489" s="34" t="s">
        <v>24</v>
      </c>
      <c r="J1489" s="34" t="s">
        <v>71</v>
      </c>
      <c r="K1489" s="34" t="s">
        <v>49</v>
      </c>
      <c r="L1489" s="34" t="s">
        <v>1669</v>
      </c>
      <c r="M1489" s="34">
        <v>0.57999999999999996</v>
      </c>
      <c r="N1489" s="34" t="s">
        <v>8</v>
      </c>
      <c r="O1489" s="34" t="s">
        <v>9</v>
      </c>
      <c r="P1489" s="34" t="s">
        <v>10</v>
      </c>
      <c r="Q1489" s="34" t="s">
        <v>1126</v>
      </c>
      <c r="R1489" s="34">
        <v>39503</v>
      </c>
      <c r="S1489" s="36">
        <v>42142</v>
      </c>
      <c r="T1489" s="36">
        <v>42142</v>
      </c>
      <c r="U1489" s="61">
        <v>481.03199999999998</v>
      </c>
      <c r="V1489" s="34">
        <v>15</v>
      </c>
      <c r="W1489" s="34">
        <v>172.22</v>
      </c>
      <c r="X1489" s="34">
        <v>87485</v>
      </c>
      <c r="Y1489" s="34" t="s">
        <v>3215</v>
      </c>
      <c r="Z1489" s="34">
        <v>718.37065150195053</v>
      </c>
    </row>
    <row r="1490" spans="1:26" customFormat="1" x14ac:dyDescent="0.2">
      <c r="A1490" s="34">
        <v>3086</v>
      </c>
      <c r="B1490" s="34" t="s">
        <v>2538</v>
      </c>
      <c r="C1490" s="34" t="s">
        <v>13</v>
      </c>
      <c r="D1490" s="34">
        <v>0.05</v>
      </c>
      <c r="E1490" s="34">
        <v>39.99</v>
      </c>
      <c r="F1490" s="34">
        <v>10.25</v>
      </c>
      <c r="G1490" s="34" t="s">
        <v>63</v>
      </c>
      <c r="H1490" s="34" t="s">
        <v>15</v>
      </c>
      <c r="I1490" s="34" t="s">
        <v>16</v>
      </c>
      <c r="J1490" s="34" t="s">
        <v>17</v>
      </c>
      <c r="K1490" s="34" t="s">
        <v>49</v>
      </c>
      <c r="L1490" s="34" t="s">
        <v>2539</v>
      </c>
      <c r="M1490" s="34">
        <v>0.55000000000000004</v>
      </c>
      <c r="N1490" s="34" t="s">
        <v>8</v>
      </c>
      <c r="O1490" s="34" t="s">
        <v>9</v>
      </c>
      <c r="P1490" s="34" t="s">
        <v>99</v>
      </c>
      <c r="Q1490" s="34" t="s">
        <v>2540</v>
      </c>
      <c r="R1490" s="34">
        <v>34287</v>
      </c>
      <c r="S1490" s="36">
        <v>42142</v>
      </c>
      <c r="T1490" s="36">
        <v>42143</v>
      </c>
      <c r="U1490" s="61">
        <v>4.29</v>
      </c>
      <c r="V1490" s="34">
        <v>3</v>
      </c>
      <c r="W1490" s="34">
        <v>130.91</v>
      </c>
      <c r="X1490" s="34">
        <v>88380</v>
      </c>
      <c r="Y1490" s="34" t="s">
        <v>3215</v>
      </c>
      <c r="Z1490" s="34">
        <v>360.43136960471321</v>
      </c>
    </row>
    <row r="1491" spans="1:26" customFormat="1" x14ac:dyDescent="0.2">
      <c r="A1491" s="34">
        <v>487</v>
      </c>
      <c r="B1491" s="34" t="s">
        <v>2541</v>
      </c>
      <c r="C1491" s="34" t="s">
        <v>92</v>
      </c>
      <c r="D1491" s="34">
        <v>0.1</v>
      </c>
      <c r="E1491" s="34">
        <v>3.36</v>
      </c>
      <c r="F1491" s="34">
        <v>6.27</v>
      </c>
      <c r="G1491" s="34" t="s">
        <v>63</v>
      </c>
      <c r="H1491" s="34" t="s">
        <v>70</v>
      </c>
      <c r="I1491" s="34" t="s">
        <v>24</v>
      </c>
      <c r="J1491" s="34" t="s">
        <v>48</v>
      </c>
      <c r="K1491" s="34" t="s">
        <v>49</v>
      </c>
      <c r="L1491" s="34" t="s">
        <v>162</v>
      </c>
      <c r="M1491" s="34">
        <v>0.4</v>
      </c>
      <c r="N1491" s="34" t="s">
        <v>8</v>
      </c>
      <c r="O1491" s="34" t="s">
        <v>87</v>
      </c>
      <c r="P1491" s="34" t="s">
        <v>307</v>
      </c>
      <c r="Q1491" s="34" t="s">
        <v>308</v>
      </c>
      <c r="R1491" s="34">
        <v>4073</v>
      </c>
      <c r="S1491" s="36">
        <v>42142</v>
      </c>
      <c r="T1491" s="36">
        <v>42143</v>
      </c>
      <c r="U1491" s="61">
        <v>-67.0565</v>
      </c>
      <c r="V1491" s="34">
        <v>5</v>
      </c>
      <c r="W1491" s="34">
        <v>20.87</v>
      </c>
      <c r="X1491" s="34">
        <v>91063</v>
      </c>
      <c r="Y1491" s="34" t="s">
        <v>3218</v>
      </c>
      <c r="Z1491" s="34">
        <v>-50.934301796720973</v>
      </c>
    </row>
    <row r="1492" spans="1:26" customFormat="1" x14ac:dyDescent="0.2">
      <c r="A1492" s="34">
        <v>488</v>
      </c>
      <c r="B1492" s="34" t="s">
        <v>2542</v>
      </c>
      <c r="C1492" s="34" t="s">
        <v>92</v>
      </c>
      <c r="D1492" s="34">
        <v>7.0000000000000007E-2</v>
      </c>
      <c r="E1492" s="34">
        <v>12.28</v>
      </c>
      <c r="F1492" s="34">
        <v>4.8600000000000003</v>
      </c>
      <c r="G1492" s="34" t="s">
        <v>14</v>
      </c>
      <c r="H1492" s="34" t="s">
        <v>70</v>
      </c>
      <c r="I1492" s="34" t="s">
        <v>24</v>
      </c>
      <c r="J1492" s="34" t="s">
        <v>64</v>
      </c>
      <c r="K1492" s="34" t="s">
        <v>49</v>
      </c>
      <c r="L1492" s="34" t="s">
        <v>1836</v>
      </c>
      <c r="M1492" s="34">
        <v>0.38</v>
      </c>
      <c r="N1492" s="34" t="s">
        <v>8</v>
      </c>
      <c r="O1492" s="34" t="s">
        <v>87</v>
      </c>
      <c r="P1492" s="34" t="s">
        <v>307</v>
      </c>
      <c r="Q1492" s="34" t="s">
        <v>2403</v>
      </c>
      <c r="R1492" s="34">
        <v>4106</v>
      </c>
      <c r="S1492" s="36">
        <v>42142</v>
      </c>
      <c r="T1492" s="36">
        <v>42144</v>
      </c>
      <c r="U1492" s="61">
        <v>-7.94</v>
      </c>
      <c r="V1492" s="34">
        <v>2</v>
      </c>
      <c r="W1492" s="34">
        <v>25.7</v>
      </c>
      <c r="X1492" s="34">
        <v>91063</v>
      </c>
      <c r="Y1492" s="34" t="s">
        <v>3218</v>
      </c>
      <c r="Z1492" s="34">
        <v>83.996340343517318</v>
      </c>
    </row>
    <row r="1493" spans="1:26" customFormat="1" x14ac:dyDescent="0.2">
      <c r="A1493" s="34">
        <v>489</v>
      </c>
      <c r="B1493" s="34" t="s">
        <v>2543</v>
      </c>
      <c r="C1493" s="34" t="s">
        <v>92</v>
      </c>
      <c r="D1493" s="34">
        <v>0.09</v>
      </c>
      <c r="E1493" s="34">
        <v>20.99</v>
      </c>
      <c r="F1493" s="34">
        <v>0.99</v>
      </c>
      <c r="G1493" s="34" t="s">
        <v>14</v>
      </c>
      <c r="H1493" s="34" t="s">
        <v>70</v>
      </c>
      <c r="I1493" s="34" t="s">
        <v>16</v>
      </c>
      <c r="J1493" s="34" t="s">
        <v>111</v>
      </c>
      <c r="K1493" s="34" t="s">
        <v>26</v>
      </c>
      <c r="L1493" s="34" t="s">
        <v>2307</v>
      </c>
      <c r="M1493" s="34">
        <v>0.56999999999999995</v>
      </c>
      <c r="N1493" s="34" t="s">
        <v>8</v>
      </c>
      <c r="O1493" s="34" t="s">
        <v>87</v>
      </c>
      <c r="P1493" s="34" t="s">
        <v>379</v>
      </c>
      <c r="Q1493" s="34" t="s">
        <v>2544</v>
      </c>
      <c r="R1493" s="34">
        <v>2062</v>
      </c>
      <c r="S1493" s="36">
        <v>42142</v>
      </c>
      <c r="T1493" s="36">
        <v>42142</v>
      </c>
      <c r="U1493" s="61">
        <v>122.292</v>
      </c>
      <c r="V1493" s="34">
        <v>14</v>
      </c>
      <c r="W1493" s="34">
        <v>229.57</v>
      </c>
      <c r="X1493" s="34">
        <v>91063</v>
      </c>
      <c r="Y1493" s="34" t="s">
        <v>3218</v>
      </c>
      <c r="Z1493" s="34">
        <v>282.39110826719741</v>
      </c>
    </row>
    <row r="1494" spans="1:26" customFormat="1" x14ac:dyDescent="0.2">
      <c r="A1494" s="34">
        <v>266</v>
      </c>
      <c r="B1494" s="34" t="s">
        <v>2498</v>
      </c>
      <c r="C1494" s="34" t="s">
        <v>46</v>
      </c>
      <c r="D1494" s="34">
        <v>0</v>
      </c>
      <c r="E1494" s="34">
        <v>73.98</v>
      </c>
      <c r="F1494" s="34">
        <v>12.14</v>
      </c>
      <c r="G1494" s="34" t="s">
        <v>63</v>
      </c>
      <c r="H1494" s="34" t="s">
        <v>70</v>
      </c>
      <c r="I1494" s="34" t="s">
        <v>16</v>
      </c>
      <c r="J1494" s="34" t="s">
        <v>17</v>
      </c>
      <c r="K1494" s="34" t="s">
        <v>49</v>
      </c>
      <c r="L1494" s="34" t="s">
        <v>709</v>
      </c>
      <c r="M1494" s="34">
        <v>0.67</v>
      </c>
      <c r="N1494" s="34" t="s">
        <v>8</v>
      </c>
      <c r="O1494" s="34" t="s">
        <v>28</v>
      </c>
      <c r="P1494" s="34" t="s">
        <v>163</v>
      </c>
      <c r="Q1494" s="34" t="s">
        <v>2500</v>
      </c>
      <c r="R1494" s="34">
        <v>78207</v>
      </c>
      <c r="S1494" s="36">
        <v>42142</v>
      </c>
      <c r="T1494" s="36">
        <v>42144</v>
      </c>
      <c r="U1494" s="61">
        <v>326.25</v>
      </c>
      <c r="V1494" s="34">
        <v>17</v>
      </c>
      <c r="W1494" s="34">
        <v>1300.81</v>
      </c>
      <c r="X1494" s="34">
        <v>90593</v>
      </c>
      <c r="Y1494" s="34" t="s">
        <v>3216</v>
      </c>
      <c r="Z1494" s="34">
        <v>1214.0991148720686</v>
      </c>
    </row>
    <row r="1495" spans="1:26" customFormat="1" x14ac:dyDescent="0.2">
      <c r="A1495" s="34">
        <v>1433</v>
      </c>
      <c r="B1495" s="34" t="s">
        <v>1489</v>
      </c>
      <c r="C1495" s="34" t="s">
        <v>13</v>
      </c>
      <c r="D1495" s="34">
        <v>7.0000000000000007E-2</v>
      </c>
      <c r="E1495" s="34">
        <v>300.98</v>
      </c>
      <c r="F1495" s="34">
        <v>64.73</v>
      </c>
      <c r="G1495" s="34" t="s">
        <v>2</v>
      </c>
      <c r="H1495" s="34" t="s">
        <v>70</v>
      </c>
      <c r="I1495" s="34" t="s">
        <v>4</v>
      </c>
      <c r="J1495" s="34" t="s">
        <v>85</v>
      </c>
      <c r="K1495" s="34" t="s">
        <v>33</v>
      </c>
      <c r="L1495" s="34" t="s">
        <v>1316</v>
      </c>
      <c r="M1495" s="34">
        <v>0.56000000000000005</v>
      </c>
      <c r="N1495" s="34" t="s">
        <v>8</v>
      </c>
      <c r="O1495" s="34" t="s">
        <v>28</v>
      </c>
      <c r="P1495" s="34" t="s">
        <v>29</v>
      </c>
      <c r="Q1495" s="34" t="s">
        <v>1490</v>
      </c>
      <c r="R1495" s="34">
        <v>47130</v>
      </c>
      <c r="S1495" s="36">
        <v>42143</v>
      </c>
      <c r="T1495" s="36">
        <v>42145</v>
      </c>
      <c r="U1495" s="61">
        <v>1399.64</v>
      </c>
      <c r="V1495" s="34">
        <v>14</v>
      </c>
      <c r="W1495" s="34">
        <v>4285.5600000000004</v>
      </c>
      <c r="X1495" s="34">
        <v>86828</v>
      </c>
      <c r="Y1495" s="34" t="s">
        <v>3216</v>
      </c>
      <c r="Z1495" s="34">
        <v>4415.5037552046479</v>
      </c>
    </row>
    <row r="1496" spans="1:26" customFormat="1" x14ac:dyDescent="0.2">
      <c r="A1496" s="34">
        <v>1433</v>
      </c>
      <c r="B1496" s="34" t="s">
        <v>1489</v>
      </c>
      <c r="C1496" s="34" t="s">
        <v>13</v>
      </c>
      <c r="D1496" s="34">
        <v>0.01</v>
      </c>
      <c r="E1496" s="34">
        <v>20.98</v>
      </c>
      <c r="F1496" s="34">
        <v>45</v>
      </c>
      <c r="G1496" s="34" t="s">
        <v>2</v>
      </c>
      <c r="H1496" s="34" t="s">
        <v>70</v>
      </c>
      <c r="I1496" s="34" t="s">
        <v>24</v>
      </c>
      <c r="J1496" s="34" t="s">
        <v>54</v>
      </c>
      <c r="K1496" s="34" t="s">
        <v>33</v>
      </c>
      <c r="L1496" s="34" t="s">
        <v>2545</v>
      </c>
      <c r="M1496" s="34">
        <v>0.61</v>
      </c>
      <c r="N1496" s="34" t="s">
        <v>8</v>
      </c>
      <c r="O1496" s="34" t="s">
        <v>28</v>
      </c>
      <c r="P1496" s="34" t="s">
        <v>29</v>
      </c>
      <c r="Q1496" s="34" t="s">
        <v>1490</v>
      </c>
      <c r="R1496" s="34">
        <v>47130</v>
      </c>
      <c r="S1496" s="36">
        <v>42143</v>
      </c>
      <c r="T1496" s="36">
        <v>42143</v>
      </c>
      <c r="U1496" s="61">
        <v>232.642</v>
      </c>
      <c r="V1496" s="34">
        <v>28</v>
      </c>
      <c r="W1496" s="34">
        <v>631.37</v>
      </c>
      <c r="X1496" s="34">
        <v>86828</v>
      </c>
      <c r="Y1496" s="34" t="s">
        <v>3216</v>
      </c>
      <c r="Z1496" s="34">
        <v>1879.0638667721537</v>
      </c>
    </row>
    <row r="1497" spans="1:26" customFormat="1" x14ac:dyDescent="0.2">
      <c r="A1497" s="34">
        <v>2431</v>
      </c>
      <c r="B1497" s="34" t="s">
        <v>2546</v>
      </c>
      <c r="C1497" s="34" t="s">
        <v>13</v>
      </c>
      <c r="D1497" s="34">
        <v>7.0000000000000007E-2</v>
      </c>
      <c r="E1497" s="34">
        <v>155.06</v>
      </c>
      <c r="F1497" s="34">
        <v>7.07</v>
      </c>
      <c r="G1497" s="34" t="s">
        <v>14</v>
      </c>
      <c r="H1497" s="34" t="s">
        <v>15</v>
      </c>
      <c r="I1497" s="34" t="s">
        <v>24</v>
      </c>
      <c r="J1497" s="34" t="s">
        <v>54</v>
      </c>
      <c r="K1497" s="34" t="s">
        <v>49</v>
      </c>
      <c r="L1497" s="34" t="s">
        <v>82</v>
      </c>
      <c r="M1497" s="34">
        <v>0.59</v>
      </c>
      <c r="N1497" s="34" t="s">
        <v>8</v>
      </c>
      <c r="O1497" s="34" t="s">
        <v>35</v>
      </c>
      <c r="P1497" s="34" t="s">
        <v>66</v>
      </c>
      <c r="Q1497" s="34" t="s">
        <v>76</v>
      </c>
      <c r="R1497" s="34">
        <v>90004</v>
      </c>
      <c r="S1497" s="36">
        <v>42143</v>
      </c>
      <c r="T1497" s="36">
        <v>42143</v>
      </c>
      <c r="U1497" s="61">
        <v>-121.75</v>
      </c>
      <c r="V1497" s="34">
        <v>14</v>
      </c>
      <c r="W1497" s="34">
        <v>2039.07</v>
      </c>
      <c r="X1497" s="34">
        <v>5920</v>
      </c>
      <c r="Y1497" s="34" t="s">
        <v>3217</v>
      </c>
      <c r="Z1497" s="34">
        <v>606.25102857702393</v>
      </c>
    </row>
    <row r="1498" spans="1:26" customFormat="1" x14ac:dyDescent="0.2">
      <c r="A1498" s="34">
        <v>2432</v>
      </c>
      <c r="B1498" s="34" t="s">
        <v>2547</v>
      </c>
      <c r="C1498" s="34" t="s">
        <v>13</v>
      </c>
      <c r="D1498" s="34">
        <v>7.0000000000000007E-2</v>
      </c>
      <c r="E1498" s="34">
        <v>155.06</v>
      </c>
      <c r="F1498" s="34">
        <v>7.07</v>
      </c>
      <c r="G1498" s="34" t="s">
        <v>14</v>
      </c>
      <c r="H1498" s="34" t="s">
        <v>15</v>
      </c>
      <c r="I1498" s="34" t="s">
        <v>24</v>
      </c>
      <c r="J1498" s="34" t="s">
        <v>54</v>
      </c>
      <c r="K1498" s="34" t="s">
        <v>49</v>
      </c>
      <c r="L1498" s="34" t="s">
        <v>82</v>
      </c>
      <c r="M1498" s="34">
        <v>0.59</v>
      </c>
      <c r="N1498" s="34" t="s">
        <v>8</v>
      </c>
      <c r="O1498" s="34" t="s">
        <v>28</v>
      </c>
      <c r="P1498" s="34" t="s">
        <v>183</v>
      </c>
      <c r="Q1498" s="34" t="s">
        <v>2548</v>
      </c>
      <c r="R1498" s="34">
        <v>73110</v>
      </c>
      <c r="S1498" s="36">
        <v>42143</v>
      </c>
      <c r="T1498" s="36">
        <v>42143</v>
      </c>
      <c r="U1498" s="61">
        <v>24.35</v>
      </c>
      <c r="V1498" s="34">
        <v>3</v>
      </c>
      <c r="W1498" s="34">
        <v>436.94</v>
      </c>
      <c r="X1498" s="34">
        <v>89096</v>
      </c>
      <c r="Y1498" s="34" t="s">
        <v>3216</v>
      </c>
      <c r="Z1498" s="34">
        <v>755.86118661708736</v>
      </c>
    </row>
    <row r="1499" spans="1:26" customFormat="1" x14ac:dyDescent="0.2">
      <c r="A1499" s="34">
        <v>3264</v>
      </c>
      <c r="B1499" s="34" t="s">
        <v>2549</v>
      </c>
      <c r="C1499" s="34" t="s">
        <v>92</v>
      </c>
      <c r="D1499" s="34">
        <v>0.04</v>
      </c>
      <c r="E1499" s="34">
        <v>9.99</v>
      </c>
      <c r="F1499" s="34">
        <v>11.59</v>
      </c>
      <c r="G1499" s="34" t="s">
        <v>14</v>
      </c>
      <c r="H1499" s="34" t="s">
        <v>70</v>
      </c>
      <c r="I1499" s="34" t="s">
        <v>24</v>
      </c>
      <c r="J1499" s="34" t="s">
        <v>64</v>
      </c>
      <c r="K1499" s="34" t="s">
        <v>49</v>
      </c>
      <c r="L1499" s="34" t="s">
        <v>2176</v>
      </c>
      <c r="M1499" s="34">
        <v>0.4</v>
      </c>
      <c r="N1499" s="34" t="s">
        <v>8</v>
      </c>
      <c r="O1499" s="34" t="s">
        <v>35</v>
      </c>
      <c r="P1499" s="34" t="s">
        <v>66</v>
      </c>
      <c r="Q1499" s="34" t="s">
        <v>2550</v>
      </c>
      <c r="R1499" s="34">
        <v>95501</v>
      </c>
      <c r="S1499" s="36">
        <v>42143</v>
      </c>
      <c r="T1499" s="36">
        <v>42145</v>
      </c>
      <c r="U1499" s="61">
        <v>-92.32</v>
      </c>
      <c r="V1499" s="34">
        <v>5</v>
      </c>
      <c r="W1499" s="34">
        <v>52.09</v>
      </c>
      <c r="X1499" s="34">
        <v>89835</v>
      </c>
      <c r="Y1499" s="34" t="s">
        <v>3217</v>
      </c>
      <c r="Z1499" s="34">
        <v>212.87571467435149</v>
      </c>
    </row>
    <row r="1500" spans="1:26" customFormat="1" x14ac:dyDescent="0.2">
      <c r="A1500" s="34">
        <v>918</v>
      </c>
      <c r="B1500" s="34" t="s">
        <v>2120</v>
      </c>
      <c r="C1500" s="34" t="s">
        <v>1</v>
      </c>
      <c r="D1500" s="34">
        <v>0.09</v>
      </c>
      <c r="E1500" s="34">
        <v>58.14</v>
      </c>
      <c r="F1500" s="34">
        <v>36.61</v>
      </c>
      <c r="G1500" s="34" t="s">
        <v>2</v>
      </c>
      <c r="H1500" s="34" t="s">
        <v>70</v>
      </c>
      <c r="I1500" s="34" t="s">
        <v>4</v>
      </c>
      <c r="J1500" s="34" t="s">
        <v>93</v>
      </c>
      <c r="K1500" s="34" t="s">
        <v>6</v>
      </c>
      <c r="L1500" s="34" t="s">
        <v>2551</v>
      </c>
      <c r="M1500" s="34">
        <v>0.61</v>
      </c>
      <c r="N1500" s="34" t="s">
        <v>8</v>
      </c>
      <c r="O1500" s="34" t="s">
        <v>35</v>
      </c>
      <c r="P1500" s="34" t="s">
        <v>66</v>
      </c>
      <c r="Q1500" s="34" t="s">
        <v>2122</v>
      </c>
      <c r="R1500" s="34">
        <v>91730</v>
      </c>
      <c r="S1500" s="36">
        <v>42144</v>
      </c>
      <c r="T1500" s="36">
        <v>42145</v>
      </c>
      <c r="U1500" s="61">
        <v>187.41200000000001</v>
      </c>
      <c r="V1500" s="34">
        <v>39</v>
      </c>
      <c r="W1500" s="34">
        <v>2115.06</v>
      </c>
      <c r="X1500" s="34">
        <v>90493</v>
      </c>
      <c r="Y1500" s="34" t="s">
        <v>3217</v>
      </c>
      <c r="Z1500" s="34">
        <v>1956.9144547763574</v>
      </c>
    </row>
    <row r="1501" spans="1:26" customFormat="1" x14ac:dyDescent="0.2">
      <c r="A1501" s="34">
        <v>2973</v>
      </c>
      <c r="B1501" s="34" t="s">
        <v>2137</v>
      </c>
      <c r="C1501" s="34" t="s">
        <v>1</v>
      </c>
      <c r="D1501" s="34">
        <v>0.1</v>
      </c>
      <c r="E1501" s="34">
        <v>442.14</v>
      </c>
      <c r="F1501" s="34">
        <v>14.7</v>
      </c>
      <c r="G1501" s="34" t="s">
        <v>2</v>
      </c>
      <c r="H1501" s="34" t="s">
        <v>47</v>
      </c>
      <c r="I1501" s="34" t="s">
        <v>16</v>
      </c>
      <c r="J1501" s="34" t="s">
        <v>32</v>
      </c>
      <c r="K1501" s="34" t="s">
        <v>33</v>
      </c>
      <c r="L1501" s="34" t="s">
        <v>1288</v>
      </c>
      <c r="M1501" s="34">
        <v>0.56000000000000005</v>
      </c>
      <c r="N1501" s="34" t="s">
        <v>8</v>
      </c>
      <c r="O1501" s="34" t="s">
        <v>28</v>
      </c>
      <c r="P1501" s="34" t="s">
        <v>333</v>
      </c>
      <c r="Q1501" s="34" t="s">
        <v>2139</v>
      </c>
      <c r="R1501" s="34">
        <v>53151</v>
      </c>
      <c r="S1501" s="36">
        <v>42144</v>
      </c>
      <c r="T1501" s="36">
        <v>42145</v>
      </c>
      <c r="U1501" s="61">
        <v>137.68794</v>
      </c>
      <c r="V1501" s="34">
        <v>6</v>
      </c>
      <c r="W1501" s="34">
        <v>2411.4299999999998</v>
      </c>
      <c r="X1501" s="34">
        <v>87187</v>
      </c>
      <c r="Y1501" s="34" t="s">
        <v>3216</v>
      </c>
      <c r="Z1501" s="34">
        <v>2485.8286523446536</v>
      </c>
    </row>
    <row r="1502" spans="1:26" customFormat="1" x14ac:dyDescent="0.2">
      <c r="A1502" s="34">
        <v>1159</v>
      </c>
      <c r="B1502" s="34" t="s">
        <v>2552</v>
      </c>
      <c r="C1502" s="34" t="s">
        <v>13</v>
      </c>
      <c r="D1502" s="34">
        <v>0.04</v>
      </c>
      <c r="E1502" s="34">
        <v>100.98</v>
      </c>
      <c r="F1502" s="34">
        <v>35.840000000000003</v>
      </c>
      <c r="G1502" s="34" t="s">
        <v>2</v>
      </c>
      <c r="H1502" s="34" t="s">
        <v>15</v>
      </c>
      <c r="I1502" s="34" t="s">
        <v>4</v>
      </c>
      <c r="J1502" s="34" t="s">
        <v>93</v>
      </c>
      <c r="K1502" s="34" t="s">
        <v>6</v>
      </c>
      <c r="L1502" s="34" t="s">
        <v>94</v>
      </c>
      <c r="M1502" s="34">
        <v>0.62</v>
      </c>
      <c r="N1502" s="34" t="s">
        <v>8</v>
      </c>
      <c r="O1502" s="34" t="s">
        <v>87</v>
      </c>
      <c r="P1502" s="34" t="s">
        <v>373</v>
      </c>
      <c r="Q1502" s="34" t="s">
        <v>2553</v>
      </c>
      <c r="R1502" s="34">
        <v>7086</v>
      </c>
      <c r="S1502" s="36">
        <v>42144</v>
      </c>
      <c r="T1502" s="36">
        <v>42145</v>
      </c>
      <c r="U1502" s="61">
        <v>-152.76</v>
      </c>
      <c r="V1502" s="34">
        <v>1</v>
      </c>
      <c r="W1502" s="34">
        <v>110.75</v>
      </c>
      <c r="X1502" s="34">
        <v>90854</v>
      </c>
      <c r="Y1502" s="34" t="s">
        <v>3218</v>
      </c>
      <c r="Z1502" s="34">
        <v>1441.4308830983746</v>
      </c>
    </row>
    <row r="1503" spans="1:26" customFormat="1" x14ac:dyDescent="0.2">
      <c r="A1503" s="34">
        <v>2346</v>
      </c>
      <c r="B1503" s="34" t="s">
        <v>362</v>
      </c>
      <c r="C1503" s="34" t="s">
        <v>13</v>
      </c>
      <c r="D1503" s="34">
        <v>0.1</v>
      </c>
      <c r="E1503" s="34">
        <v>218.75</v>
      </c>
      <c r="F1503" s="34">
        <v>69.64</v>
      </c>
      <c r="G1503" s="34" t="s">
        <v>2</v>
      </c>
      <c r="H1503" s="34" t="s">
        <v>70</v>
      </c>
      <c r="I1503" s="34" t="s">
        <v>4</v>
      </c>
      <c r="J1503" s="34" t="s">
        <v>5</v>
      </c>
      <c r="K1503" s="34" t="s">
        <v>6</v>
      </c>
      <c r="L1503" s="34" t="s">
        <v>850</v>
      </c>
      <c r="M1503" s="34">
        <v>0.77</v>
      </c>
      <c r="N1503" s="34" t="s">
        <v>8</v>
      </c>
      <c r="O1503" s="34" t="s">
        <v>9</v>
      </c>
      <c r="P1503" s="34" t="s">
        <v>364</v>
      </c>
      <c r="Q1503" s="34" t="s">
        <v>365</v>
      </c>
      <c r="R1503" s="34">
        <v>40258</v>
      </c>
      <c r="S1503" s="36">
        <v>42144</v>
      </c>
      <c r="T1503" s="36">
        <v>42145</v>
      </c>
      <c r="U1503" s="61">
        <v>62.298000000000002</v>
      </c>
      <c r="V1503" s="34">
        <v>17</v>
      </c>
      <c r="W1503" s="34">
        <v>2805.18</v>
      </c>
      <c r="X1503" s="34">
        <v>89505</v>
      </c>
      <c r="Y1503" s="34" t="s">
        <v>3215</v>
      </c>
      <c r="Z1503" s="34">
        <v>3078.8227466766357</v>
      </c>
    </row>
    <row r="1504" spans="1:26" customFormat="1" x14ac:dyDescent="0.2">
      <c r="A1504" s="34">
        <v>2825</v>
      </c>
      <c r="B1504" s="34" t="s">
        <v>2554</v>
      </c>
      <c r="C1504" s="34" t="s">
        <v>23</v>
      </c>
      <c r="D1504" s="34">
        <v>0.02</v>
      </c>
      <c r="E1504" s="34">
        <v>27.48</v>
      </c>
      <c r="F1504" s="34">
        <v>4</v>
      </c>
      <c r="G1504" s="34" t="s">
        <v>14</v>
      </c>
      <c r="H1504" s="34" t="s">
        <v>15</v>
      </c>
      <c r="I1504" s="34" t="s">
        <v>16</v>
      </c>
      <c r="J1504" s="34" t="s">
        <v>17</v>
      </c>
      <c r="K1504" s="34" t="s">
        <v>49</v>
      </c>
      <c r="L1504" s="34" t="s">
        <v>2037</v>
      </c>
      <c r="M1504" s="34">
        <v>0.75</v>
      </c>
      <c r="N1504" s="34" t="s">
        <v>8</v>
      </c>
      <c r="O1504" s="34" t="s">
        <v>35</v>
      </c>
      <c r="P1504" s="34" t="s">
        <v>466</v>
      </c>
      <c r="Q1504" s="34" t="s">
        <v>2555</v>
      </c>
      <c r="R1504" s="34">
        <v>83701</v>
      </c>
      <c r="S1504" s="36">
        <v>42144</v>
      </c>
      <c r="T1504" s="36">
        <v>42151</v>
      </c>
      <c r="U1504" s="61">
        <v>19.308</v>
      </c>
      <c r="V1504" s="34">
        <v>3</v>
      </c>
      <c r="W1504" s="34">
        <v>87.21</v>
      </c>
      <c r="X1504" s="34">
        <v>89497</v>
      </c>
      <c r="Y1504" s="34" t="s">
        <v>3217</v>
      </c>
      <c r="Z1504" s="34">
        <v>514.4028659370091</v>
      </c>
    </row>
    <row r="1505" spans="1:26" customFormat="1" x14ac:dyDescent="0.2">
      <c r="A1505" s="34">
        <v>2825</v>
      </c>
      <c r="B1505" s="34" t="s">
        <v>2554</v>
      </c>
      <c r="C1505" s="34" t="s">
        <v>23</v>
      </c>
      <c r="D1505" s="34">
        <v>0.08</v>
      </c>
      <c r="E1505" s="34">
        <v>10.06</v>
      </c>
      <c r="F1505" s="34">
        <v>2.06</v>
      </c>
      <c r="G1505" s="34" t="s">
        <v>14</v>
      </c>
      <c r="H1505" s="34" t="s">
        <v>15</v>
      </c>
      <c r="I1505" s="34" t="s">
        <v>24</v>
      </c>
      <c r="J1505" s="34" t="s">
        <v>64</v>
      </c>
      <c r="K1505" s="34" t="s">
        <v>26</v>
      </c>
      <c r="L1505" s="34" t="s">
        <v>149</v>
      </c>
      <c r="M1505" s="34">
        <v>0.39</v>
      </c>
      <c r="N1505" s="34" t="s">
        <v>8</v>
      </c>
      <c r="O1505" s="34" t="s">
        <v>35</v>
      </c>
      <c r="P1505" s="34" t="s">
        <v>466</v>
      </c>
      <c r="Q1505" s="34" t="s">
        <v>2555</v>
      </c>
      <c r="R1505" s="34">
        <v>83701</v>
      </c>
      <c r="S1505" s="36">
        <v>42144</v>
      </c>
      <c r="T1505" s="36">
        <v>42148</v>
      </c>
      <c r="U1505" s="61">
        <v>0.33</v>
      </c>
      <c r="V1505" s="34">
        <v>4</v>
      </c>
      <c r="W1505" s="34">
        <v>40.15</v>
      </c>
      <c r="X1505" s="34">
        <v>89497</v>
      </c>
      <c r="Y1505" s="34" t="s">
        <v>3217</v>
      </c>
      <c r="Z1505" s="34">
        <v>47.892131818030343</v>
      </c>
    </row>
    <row r="1506" spans="1:26" customFormat="1" x14ac:dyDescent="0.2">
      <c r="A1506" s="34">
        <v>699</v>
      </c>
      <c r="B1506" s="34" t="s">
        <v>837</v>
      </c>
      <c r="C1506" s="34" t="s">
        <v>92</v>
      </c>
      <c r="D1506" s="34">
        <v>0.1</v>
      </c>
      <c r="E1506" s="34">
        <v>4.26</v>
      </c>
      <c r="F1506" s="34">
        <v>1.2</v>
      </c>
      <c r="G1506" s="34" t="s">
        <v>14</v>
      </c>
      <c r="H1506" s="34" t="s">
        <v>15</v>
      </c>
      <c r="I1506" s="34" t="s">
        <v>24</v>
      </c>
      <c r="J1506" s="34" t="s">
        <v>25</v>
      </c>
      <c r="K1506" s="34" t="s">
        <v>26</v>
      </c>
      <c r="L1506" s="34" t="s">
        <v>114</v>
      </c>
      <c r="M1506" s="34">
        <v>0.44</v>
      </c>
      <c r="N1506" s="34" t="s">
        <v>8</v>
      </c>
      <c r="O1506" s="34" t="s">
        <v>35</v>
      </c>
      <c r="P1506" s="34" t="s">
        <v>66</v>
      </c>
      <c r="Q1506" s="34" t="s">
        <v>76</v>
      </c>
      <c r="R1506" s="34">
        <v>90041</v>
      </c>
      <c r="S1506" s="36">
        <v>42144</v>
      </c>
      <c r="T1506" s="36">
        <v>42145</v>
      </c>
      <c r="U1506" s="61">
        <v>15.42</v>
      </c>
      <c r="V1506" s="34">
        <v>88</v>
      </c>
      <c r="W1506" s="34">
        <v>351.56</v>
      </c>
      <c r="X1506" s="34">
        <v>3042</v>
      </c>
      <c r="Y1506" s="34" t="s">
        <v>3217</v>
      </c>
      <c r="Z1506" s="34">
        <v>-17.260366062418804</v>
      </c>
    </row>
    <row r="1507" spans="1:26" customFormat="1" x14ac:dyDescent="0.2">
      <c r="A1507" s="34">
        <v>700</v>
      </c>
      <c r="B1507" s="34" t="s">
        <v>2556</v>
      </c>
      <c r="C1507" s="34" t="s">
        <v>92</v>
      </c>
      <c r="D1507" s="34">
        <v>0.1</v>
      </c>
      <c r="E1507" s="34">
        <v>4.26</v>
      </c>
      <c r="F1507" s="34">
        <v>1.2</v>
      </c>
      <c r="G1507" s="34" t="s">
        <v>14</v>
      </c>
      <c r="H1507" s="34" t="s">
        <v>15</v>
      </c>
      <c r="I1507" s="34" t="s">
        <v>24</v>
      </c>
      <c r="J1507" s="34" t="s">
        <v>25</v>
      </c>
      <c r="K1507" s="34" t="s">
        <v>26</v>
      </c>
      <c r="L1507" s="34" t="s">
        <v>114</v>
      </c>
      <c r="M1507" s="34">
        <v>0.44</v>
      </c>
      <c r="N1507" s="34" t="s">
        <v>8</v>
      </c>
      <c r="O1507" s="34" t="s">
        <v>35</v>
      </c>
      <c r="P1507" s="34" t="s">
        <v>66</v>
      </c>
      <c r="Q1507" s="34" t="s">
        <v>1160</v>
      </c>
      <c r="R1507" s="34">
        <v>93454</v>
      </c>
      <c r="S1507" s="36">
        <v>42144</v>
      </c>
      <c r="T1507" s="36">
        <v>42145</v>
      </c>
      <c r="U1507" s="61">
        <v>33.923999999999999</v>
      </c>
      <c r="V1507" s="34">
        <v>22</v>
      </c>
      <c r="W1507" s="34">
        <v>87.89</v>
      </c>
      <c r="X1507" s="34">
        <v>87980</v>
      </c>
      <c r="Y1507" s="34" t="s">
        <v>3217</v>
      </c>
      <c r="Z1507" s="34">
        <v>1.6882059045444677</v>
      </c>
    </row>
    <row r="1508" spans="1:26" customFormat="1" x14ac:dyDescent="0.2">
      <c r="A1508" s="34">
        <v>1106</v>
      </c>
      <c r="B1508" s="34" t="s">
        <v>2557</v>
      </c>
      <c r="C1508" s="34" t="s">
        <v>92</v>
      </c>
      <c r="D1508" s="34">
        <v>0.04</v>
      </c>
      <c r="E1508" s="34">
        <v>6.35</v>
      </c>
      <c r="F1508" s="34">
        <v>1.02</v>
      </c>
      <c r="G1508" s="34" t="s">
        <v>14</v>
      </c>
      <c r="H1508" s="34" t="s">
        <v>3</v>
      </c>
      <c r="I1508" s="34" t="s">
        <v>24</v>
      </c>
      <c r="J1508" s="34" t="s">
        <v>64</v>
      </c>
      <c r="K1508" s="34" t="s">
        <v>26</v>
      </c>
      <c r="L1508" s="34" t="s">
        <v>503</v>
      </c>
      <c r="M1508" s="34">
        <v>0.39</v>
      </c>
      <c r="N1508" s="34" t="s">
        <v>8</v>
      </c>
      <c r="O1508" s="34" t="s">
        <v>28</v>
      </c>
      <c r="P1508" s="34" t="s">
        <v>163</v>
      </c>
      <c r="Q1508" s="34" t="s">
        <v>530</v>
      </c>
      <c r="R1508" s="34">
        <v>75220</v>
      </c>
      <c r="S1508" s="36">
        <v>42144</v>
      </c>
      <c r="T1508" s="36">
        <v>42147</v>
      </c>
      <c r="U1508" s="61">
        <v>81.91</v>
      </c>
      <c r="V1508" s="34">
        <v>52</v>
      </c>
      <c r="W1508" s="34">
        <v>318.47000000000003</v>
      </c>
      <c r="X1508" s="34">
        <v>20261</v>
      </c>
      <c r="Y1508" s="34" t="s">
        <v>3216</v>
      </c>
      <c r="Z1508" s="34">
        <v>70.39064484593483</v>
      </c>
    </row>
    <row r="1509" spans="1:26" customFormat="1" x14ac:dyDescent="0.2">
      <c r="A1509" s="34">
        <v>1108</v>
      </c>
      <c r="B1509" s="34" t="s">
        <v>2558</v>
      </c>
      <c r="C1509" s="34" t="s">
        <v>92</v>
      </c>
      <c r="D1509" s="34">
        <v>0.09</v>
      </c>
      <c r="E1509" s="34">
        <v>31.74</v>
      </c>
      <c r="F1509" s="34">
        <v>12.62</v>
      </c>
      <c r="G1509" s="34" t="s">
        <v>63</v>
      </c>
      <c r="H1509" s="34" t="s">
        <v>3</v>
      </c>
      <c r="I1509" s="34" t="s">
        <v>24</v>
      </c>
      <c r="J1509" s="34" t="s">
        <v>48</v>
      </c>
      <c r="K1509" s="34" t="s">
        <v>49</v>
      </c>
      <c r="L1509" s="34" t="s">
        <v>1508</v>
      </c>
      <c r="M1509" s="34">
        <v>0.37</v>
      </c>
      <c r="N1509" s="34" t="s">
        <v>8</v>
      </c>
      <c r="O1509" s="34" t="s">
        <v>28</v>
      </c>
      <c r="P1509" s="34" t="s">
        <v>163</v>
      </c>
      <c r="Q1509" s="34" t="s">
        <v>2010</v>
      </c>
      <c r="R1509" s="34">
        <v>75146</v>
      </c>
      <c r="S1509" s="36">
        <v>42144</v>
      </c>
      <c r="T1509" s="36">
        <v>42144</v>
      </c>
      <c r="U1509" s="61">
        <v>67.107500000000002</v>
      </c>
      <c r="V1509" s="34">
        <v>9</v>
      </c>
      <c r="W1509" s="34">
        <v>270.55</v>
      </c>
      <c r="X1509" s="34">
        <v>86409</v>
      </c>
      <c r="Y1509" s="34" t="s">
        <v>3216</v>
      </c>
      <c r="Z1509" s="34">
        <v>323.51872701495989</v>
      </c>
    </row>
    <row r="1510" spans="1:26" customFormat="1" x14ac:dyDescent="0.2">
      <c r="A1510" s="34">
        <v>1108</v>
      </c>
      <c r="B1510" s="34" t="s">
        <v>2558</v>
      </c>
      <c r="C1510" s="34" t="s">
        <v>92</v>
      </c>
      <c r="D1510" s="34">
        <v>0.04</v>
      </c>
      <c r="E1510" s="34">
        <v>6.35</v>
      </c>
      <c r="F1510" s="34">
        <v>1.02</v>
      </c>
      <c r="G1510" s="34" t="s">
        <v>14</v>
      </c>
      <c r="H1510" s="34" t="s">
        <v>3</v>
      </c>
      <c r="I1510" s="34" t="s">
        <v>24</v>
      </c>
      <c r="J1510" s="34" t="s">
        <v>64</v>
      </c>
      <c r="K1510" s="34" t="s">
        <v>26</v>
      </c>
      <c r="L1510" s="34" t="s">
        <v>503</v>
      </c>
      <c r="M1510" s="34">
        <v>0.39</v>
      </c>
      <c r="N1510" s="34" t="s">
        <v>8</v>
      </c>
      <c r="O1510" s="34" t="s">
        <v>28</v>
      </c>
      <c r="P1510" s="34" t="s">
        <v>163</v>
      </c>
      <c r="Q1510" s="34" t="s">
        <v>2010</v>
      </c>
      <c r="R1510" s="34">
        <v>75146</v>
      </c>
      <c r="S1510" s="36">
        <v>42144</v>
      </c>
      <c r="T1510" s="36">
        <v>42147</v>
      </c>
      <c r="U1510" s="61">
        <v>54.937800000000003</v>
      </c>
      <c r="V1510" s="34">
        <v>13</v>
      </c>
      <c r="W1510" s="34">
        <v>79.62</v>
      </c>
      <c r="X1510" s="34">
        <v>86409</v>
      </c>
      <c r="Y1510" s="34" t="s">
        <v>3216</v>
      </c>
      <c r="Z1510" s="34">
        <v>42.770418256693219</v>
      </c>
    </row>
    <row r="1511" spans="1:26" customFormat="1" x14ac:dyDescent="0.2">
      <c r="A1511" s="34">
        <v>1108</v>
      </c>
      <c r="B1511" s="34" t="s">
        <v>2558</v>
      </c>
      <c r="C1511" s="34" t="s">
        <v>92</v>
      </c>
      <c r="D1511" s="34">
        <v>0.02</v>
      </c>
      <c r="E1511" s="34">
        <v>65.989999999999995</v>
      </c>
      <c r="F1511" s="34">
        <v>8.99</v>
      </c>
      <c r="G1511" s="34" t="s">
        <v>63</v>
      </c>
      <c r="H1511" s="34" t="s">
        <v>3</v>
      </c>
      <c r="I1511" s="34" t="s">
        <v>16</v>
      </c>
      <c r="J1511" s="34" t="s">
        <v>111</v>
      </c>
      <c r="K1511" s="34" t="s">
        <v>49</v>
      </c>
      <c r="L1511" s="34" t="s">
        <v>1840</v>
      </c>
      <c r="M1511" s="34">
        <v>0.56000000000000005</v>
      </c>
      <c r="N1511" s="34" t="s">
        <v>8</v>
      </c>
      <c r="O1511" s="34" t="s">
        <v>28</v>
      </c>
      <c r="P1511" s="34" t="s">
        <v>163</v>
      </c>
      <c r="Q1511" s="34" t="s">
        <v>2010</v>
      </c>
      <c r="R1511" s="34">
        <v>75146</v>
      </c>
      <c r="S1511" s="36">
        <v>42144</v>
      </c>
      <c r="T1511" s="36">
        <v>42145</v>
      </c>
      <c r="U1511" s="61">
        <v>168.23699999999999</v>
      </c>
      <c r="V1511" s="34">
        <v>8</v>
      </c>
      <c r="W1511" s="34">
        <v>479.79</v>
      </c>
      <c r="X1511" s="34">
        <v>86409</v>
      </c>
      <c r="Y1511" s="34" t="s">
        <v>3216</v>
      </c>
      <c r="Z1511" s="34">
        <v>638.242035662803</v>
      </c>
    </row>
    <row r="1512" spans="1:26" customFormat="1" x14ac:dyDescent="0.2">
      <c r="A1512" s="34">
        <v>1974</v>
      </c>
      <c r="B1512" s="34" t="s">
        <v>2559</v>
      </c>
      <c r="C1512" s="34" t="s">
        <v>92</v>
      </c>
      <c r="D1512" s="34">
        <v>0.09</v>
      </c>
      <c r="E1512" s="34">
        <v>20.48</v>
      </c>
      <c r="F1512" s="34">
        <v>6.32</v>
      </c>
      <c r="G1512" s="34" t="s">
        <v>14</v>
      </c>
      <c r="H1512" s="34" t="s">
        <v>15</v>
      </c>
      <c r="I1512" s="34" t="s">
        <v>24</v>
      </c>
      <c r="J1512" s="34" t="s">
        <v>71</v>
      </c>
      <c r="K1512" s="34" t="s">
        <v>49</v>
      </c>
      <c r="L1512" s="34" t="s">
        <v>1015</v>
      </c>
      <c r="M1512" s="34">
        <v>0.57999999999999996</v>
      </c>
      <c r="N1512" s="34" t="s">
        <v>8</v>
      </c>
      <c r="O1512" s="34" t="s">
        <v>28</v>
      </c>
      <c r="P1512" s="34" t="s">
        <v>265</v>
      </c>
      <c r="Q1512" s="34" t="s">
        <v>2560</v>
      </c>
      <c r="R1512" s="34">
        <v>48127</v>
      </c>
      <c r="S1512" s="36">
        <v>42144</v>
      </c>
      <c r="T1512" s="36">
        <v>42145</v>
      </c>
      <c r="U1512" s="61">
        <v>-16.89</v>
      </c>
      <c r="V1512" s="34">
        <v>5</v>
      </c>
      <c r="W1512" s="34">
        <v>99.02</v>
      </c>
      <c r="X1512" s="34">
        <v>89040</v>
      </c>
      <c r="Y1512" s="34" t="s">
        <v>3216</v>
      </c>
      <c r="Z1512" s="34">
        <v>264.9610479374856</v>
      </c>
    </row>
    <row r="1513" spans="1:26" customFormat="1" x14ac:dyDescent="0.2">
      <c r="A1513" s="34">
        <v>1974</v>
      </c>
      <c r="B1513" s="34" t="s">
        <v>2559</v>
      </c>
      <c r="C1513" s="34" t="s">
        <v>92</v>
      </c>
      <c r="D1513" s="34">
        <v>0.06</v>
      </c>
      <c r="E1513" s="34">
        <v>15.67</v>
      </c>
      <c r="F1513" s="34">
        <v>1.39</v>
      </c>
      <c r="G1513" s="34" t="s">
        <v>14</v>
      </c>
      <c r="H1513" s="34" t="s">
        <v>15</v>
      </c>
      <c r="I1513" s="34" t="s">
        <v>24</v>
      </c>
      <c r="J1513" s="34" t="s">
        <v>321</v>
      </c>
      <c r="K1513" s="34" t="s">
        <v>49</v>
      </c>
      <c r="L1513" s="34" t="s">
        <v>2460</v>
      </c>
      <c r="M1513" s="34">
        <v>0.38</v>
      </c>
      <c r="N1513" s="34" t="s">
        <v>8</v>
      </c>
      <c r="O1513" s="34" t="s">
        <v>28</v>
      </c>
      <c r="P1513" s="34" t="s">
        <v>265</v>
      </c>
      <c r="Q1513" s="34" t="s">
        <v>2560</v>
      </c>
      <c r="R1513" s="34">
        <v>48127</v>
      </c>
      <c r="S1513" s="36">
        <v>42144</v>
      </c>
      <c r="T1513" s="36">
        <v>42145</v>
      </c>
      <c r="U1513" s="61">
        <v>25.51</v>
      </c>
      <c r="V1513" s="34">
        <v>3</v>
      </c>
      <c r="W1513" s="34">
        <v>46.4</v>
      </c>
      <c r="X1513" s="34">
        <v>89040</v>
      </c>
      <c r="Y1513" s="34" t="s">
        <v>3216</v>
      </c>
      <c r="Z1513" s="34">
        <v>10.635587082610321</v>
      </c>
    </row>
    <row r="1514" spans="1:26" customFormat="1" x14ac:dyDescent="0.2">
      <c r="A1514" s="34">
        <v>2159</v>
      </c>
      <c r="B1514" s="34" t="s">
        <v>2561</v>
      </c>
      <c r="C1514" s="34" t="s">
        <v>92</v>
      </c>
      <c r="D1514" s="34">
        <v>0.08</v>
      </c>
      <c r="E1514" s="34">
        <v>30.98</v>
      </c>
      <c r="F1514" s="34">
        <v>8.74</v>
      </c>
      <c r="G1514" s="34" t="s">
        <v>14</v>
      </c>
      <c r="H1514" s="34" t="s">
        <v>70</v>
      </c>
      <c r="I1514" s="34" t="s">
        <v>24</v>
      </c>
      <c r="J1514" s="34" t="s">
        <v>64</v>
      </c>
      <c r="K1514" s="34" t="s">
        <v>49</v>
      </c>
      <c r="L1514" s="34" t="s">
        <v>2562</v>
      </c>
      <c r="M1514" s="34">
        <v>0.4</v>
      </c>
      <c r="N1514" s="34" t="s">
        <v>8</v>
      </c>
      <c r="O1514" s="34" t="s">
        <v>28</v>
      </c>
      <c r="P1514" s="34" t="s">
        <v>265</v>
      </c>
      <c r="Q1514" s="34" t="s">
        <v>2563</v>
      </c>
      <c r="R1514" s="34">
        <v>48185</v>
      </c>
      <c r="S1514" s="36">
        <v>42144</v>
      </c>
      <c r="T1514" s="36">
        <v>42145</v>
      </c>
      <c r="U1514" s="61">
        <v>371.27199999999999</v>
      </c>
      <c r="V1514" s="34">
        <v>25</v>
      </c>
      <c r="W1514" s="34">
        <v>727.2</v>
      </c>
      <c r="X1514" s="34">
        <v>90387</v>
      </c>
      <c r="Y1514" s="34" t="s">
        <v>3216</v>
      </c>
      <c r="Z1514" s="34">
        <v>648.16551339838907</v>
      </c>
    </row>
    <row r="1515" spans="1:26" customFormat="1" x14ac:dyDescent="0.2">
      <c r="A1515" s="34">
        <v>2162</v>
      </c>
      <c r="B1515" s="34" t="s">
        <v>2564</v>
      </c>
      <c r="C1515" s="34" t="s">
        <v>92</v>
      </c>
      <c r="D1515" s="34">
        <v>0.09</v>
      </c>
      <c r="E1515" s="34">
        <v>159.31</v>
      </c>
      <c r="F1515" s="34">
        <v>60</v>
      </c>
      <c r="G1515" s="34" t="s">
        <v>2</v>
      </c>
      <c r="H1515" s="34" t="s">
        <v>70</v>
      </c>
      <c r="I1515" s="34" t="s">
        <v>4</v>
      </c>
      <c r="J1515" s="34" t="s">
        <v>5</v>
      </c>
      <c r="K1515" s="34" t="s">
        <v>33</v>
      </c>
      <c r="L1515" s="34" t="s">
        <v>2565</v>
      </c>
      <c r="M1515" s="34">
        <v>0.55000000000000004</v>
      </c>
      <c r="N1515" s="34" t="s">
        <v>8</v>
      </c>
      <c r="O1515" s="34" t="s">
        <v>87</v>
      </c>
      <c r="P1515" s="34" t="s">
        <v>296</v>
      </c>
      <c r="Q1515" s="34" t="s">
        <v>2566</v>
      </c>
      <c r="R1515" s="34">
        <v>16146</v>
      </c>
      <c r="S1515" s="36">
        <v>42144</v>
      </c>
      <c r="T1515" s="36">
        <v>42146</v>
      </c>
      <c r="U1515" s="61">
        <v>77.000895400000005</v>
      </c>
      <c r="V1515" s="34">
        <v>41</v>
      </c>
      <c r="W1515" s="34">
        <v>6173.42</v>
      </c>
      <c r="X1515" s="34">
        <v>90387</v>
      </c>
      <c r="Y1515" s="34" t="s">
        <v>3218</v>
      </c>
      <c r="Z1515" s="34">
        <v>2480.19916436013</v>
      </c>
    </row>
    <row r="1516" spans="1:26" customFormat="1" x14ac:dyDescent="0.2">
      <c r="A1516" s="34">
        <v>2162</v>
      </c>
      <c r="B1516" s="34" t="s">
        <v>2564</v>
      </c>
      <c r="C1516" s="34" t="s">
        <v>92</v>
      </c>
      <c r="D1516" s="34">
        <v>0.06</v>
      </c>
      <c r="E1516" s="34">
        <v>55.99</v>
      </c>
      <c r="F1516" s="34">
        <v>5</v>
      </c>
      <c r="G1516" s="34" t="s">
        <v>14</v>
      </c>
      <c r="H1516" s="34" t="s">
        <v>70</v>
      </c>
      <c r="I1516" s="34" t="s">
        <v>16</v>
      </c>
      <c r="J1516" s="34" t="s">
        <v>111</v>
      </c>
      <c r="K1516" s="34" t="s">
        <v>18</v>
      </c>
      <c r="L1516" s="34" t="s">
        <v>1914</v>
      </c>
      <c r="M1516" s="34">
        <v>0.83</v>
      </c>
      <c r="N1516" s="34" t="s">
        <v>8</v>
      </c>
      <c r="O1516" s="34" t="s">
        <v>87</v>
      </c>
      <c r="P1516" s="34" t="s">
        <v>296</v>
      </c>
      <c r="Q1516" s="34" t="s">
        <v>2566</v>
      </c>
      <c r="R1516" s="34">
        <v>16146</v>
      </c>
      <c r="S1516" s="36">
        <v>42144</v>
      </c>
      <c r="T1516" s="36">
        <v>42146</v>
      </c>
      <c r="U1516" s="61">
        <v>27.968599999999999</v>
      </c>
      <c r="V1516" s="34">
        <v>33</v>
      </c>
      <c r="W1516" s="34">
        <v>1553.7</v>
      </c>
      <c r="X1516" s="34">
        <v>90387</v>
      </c>
      <c r="Y1516" s="34" t="s">
        <v>3218</v>
      </c>
      <c r="Z1516" s="34">
        <v>642.22941209978467</v>
      </c>
    </row>
    <row r="1517" spans="1:26" customFormat="1" x14ac:dyDescent="0.2">
      <c r="A1517" s="34">
        <v>871</v>
      </c>
      <c r="B1517" s="34" t="s">
        <v>1641</v>
      </c>
      <c r="C1517" s="34" t="s">
        <v>46</v>
      </c>
      <c r="D1517" s="34">
        <v>0.01</v>
      </c>
      <c r="E1517" s="34">
        <v>5.94</v>
      </c>
      <c r="F1517" s="34">
        <v>9.92</v>
      </c>
      <c r="G1517" s="34" t="s">
        <v>14</v>
      </c>
      <c r="H1517" s="34" t="s">
        <v>47</v>
      </c>
      <c r="I1517" s="34" t="s">
        <v>24</v>
      </c>
      <c r="J1517" s="34" t="s">
        <v>48</v>
      </c>
      <c r="K1517" s="34" t="s">
        <v>49</v>
      </c>
      <c r="L1517" s="34" t="s">
        <v>2567</v>
      </c>
      <c r="M1517" s="34">
        <v>0.38</v>
      </c>
      <c r="N1517" s="34" t="s">
        <v>8</v>
      </c>
      <c r="O1517" s="34" t="s">
        <v>35</v>
      </c>
      <c r="P1517" s="34" t="s">
        <v>272</v>
      </c>
      <c r="Q1517" s="34" t="s">
        <v>1642</v>
      </c>
      <c r="R1517" s="34">
        <v>89502</v>
      </c>
      <c r="S1517" s="36">
        <v>42144</v>
      </c>
      <c r="T1517" s="36">
        <v>42147</v>
      </c>
      <c r="U1517" s="61">
        <v>-239.315</v>
      </c>
      <c r="V1517" s="34">
        <v>12</v>
      </c>
      <c r="W1517" s="34">
        <v>74.77</v>
      </c>
      <c r="X1517" s="34">
        <v>90578</v>
      </c>
      <c r="Y1517" s="34" t="s">
        <v>3217</v>
      </c>
      <c r="Z1517" s="34">
        <v>225.40868651415181</v>
      </c>
    </row>
    <row r="1518" spans="1:26" customFormat="1" x14ac:dyDescent="0.2">
      <c r="A1518" s="34">
        <v>871</v>
      </c>
      <c r="B1518" s="34" t="s">
        <v>1641</v>
      </c>
      <c r="C1518" s="34" t="s">
        <v>46</v>
      </c>
      <c r="D1518" s="34">
        <v>0</v>
      </c>
      <c r="E1518" s="34">
        <v>6.48</v>
      </c>
      <c r="F1518" s="34">
        <v>5.1100000000000003</v>
      </c>
      <c r="G1518" s="34" t="s">
        <v>14</v>
      </c>
      <c r="H1518" s="34" t="s">
        <v>47</v>
      </c>
      <c r="I1518" s="34" t="s">
        <v>24</v>
      </c>
      <c r="J1518" s="34" t="s">
        <v>64</v>
      </c>
      <c r="K1518" s="34" t="s">
        <v>49</v>
      </c>
      <c r="L1518" s="34" t="s">
        <v>2568</v>
      </c>
      <c r="M1518" s="34">
        <v>0.37</v>
      </c>
      <c r="N1518" s="34" t="s">
        <v>8</v>
      </c>
      <c r="O1518" s="34" t="s">
        <v>35</v>
      </c>
      <c r="P1518" s="34" t="s">
        <v>272</v>
      </c>
      <c r="Q1518" s="34" t="s">
        <v>1642</v>
      </c>
      <c r="R1518" s="34">
        <v>89502</v>
      </c>
      <c r="S1518" s="36">
        <v>42144</v>
      </c>
      <c r="T1518" s="36">
        <v>42146</v>
      </c>
      <c r="U1518" s="61">
        <v>-33.31</v>
      </c>
      <c r="V1518" s="34">
        <v>18</v>
      </c>
      <c r="W1518" s="34">
        <v>127.81</v>
      </c>
      <c r="X1518" s="34">
        <v>90578</v>
      </c>
      <c r="Y1518" s="34" t="s">
        <v>3217</v>
      </c>
      <c r="Z1518" s="34">
        <v>303.40632087491286</v>
      </c>
    </row>
    <row r="1519" spans="1:26" customFormat="1" x14ac:dyDescent="0.2">
      <c r="A1519" s="34">
        <v>922</v>
      </c>
      <c r="B1519" s="34" t="s">
        <v>2569</v>
      </c>
      <c r="C1519" s="34" t="s">
        <v>46</v>
      </c>
      <c r="D1519" s="34">
        <v>0.01</v>
      </c>
      <c r="E1519" s="34">
        <v>65.989999999999995</v>
      </c>
      <c r="F1519" s="34">
        <v>8.99</v>
      </c>
      <c r="G1519" s="34" t="s">
        <v>63</v>
      </c>
      <c r="H1519" s="34" t="s">
        <v>3</v>
      </c>
      <c r="I1519" s="34" t="s">
        <v>16</v>
      </c>
      <c r="J1519" s="34" t="s">
        <v>111</v>
      </c>
      <c r="K1519" s="34" t="s">
        <v>49</v>
      </c>
      <c r="L1519" s="34" t="s">
        <v>2570</v>
      </c>
      <c r="M1519" s="34">
        <v>0.56000000000000005</v>
      </c>
      <c r="N1519" s="34" t="s">
        <v>8</v>
      </c>
      <c r="O1519" s="34" t="s">
        <v>35</v>
      </c>
      <c r="P1519" s="34" t="s">
        <v>66</v>
      </c>
      <c r="Q1519" s="34" t="s">
        <v>2122</v>
      </c>
      <c r="R1519" s="34">
        <v>91730</v>
      </c>
      <c r="S1519" s="36">
        <v>42144</v>
      </c>
      <c r="T1519" s="36">
        <v>42145</v>
      </c>
      <c r="U1519" s="61">
        <v>396.97199999999998</v>
      </c>
      <c r="V1519" s="34">
        <v>14</v>
      </c>
      <c r="W1519" s="34">
        <v>782</v>
      </c>
      <c r="X1519" s="34">
        <v>87135</v>
      </c>
      <c r="Y1519" s="34" t="s">
        <v>3217</v>
      </c>
      <c r="Z1519" s="34">
        <v>1067.3470417175506</v>
      </c>
    </row>
    <row r="1520" spans="1:26" customFormat="1" x14ac:dyDescent="0.2">
      <c r="A1520" s="34">
        <v>1708</v>
      </c>
      <c r="B1520" s="34" t="s">
        <v>573</v>
      </c>
      <c r="C1520" s="34" t="s">
        <v>46</v>
      </c>
      <c r="D1520" s="34">
        <v>0.03</v>
      </c>
      <c r="E1520" s="34">
        <v>205.99</v>
      </c>
      <c r="F1520" s="34">
        <v>3</v>
      </c>
      <c r="G1520" s="34" t="s">
        <v>14</v>
      </c>
      <c r="H1520" s="34" t="s">
        <v>3</v>
      </c>
      <c r="I1520" s="34" t="s">
        <v>16</v>
      </c>
      <c r="J1520" s="34" t="s">
        <v>111</v>
      </c>
      <c r="K1520" s="34" t="s">
        <v>49</v>
      </c>
      <c r="L1520" s="34" t="s">
        <v>399</v>
      </c>
      <c r="M1520" s="34">
        <v>0.57999999999999996</v>
      </c>
      <c r="N1520" s="34" t="s">
        <v>8</v>
      </c>
      <c r="O1520" s="34" t="s">
        <v>87</v>
      </c>
      <c r="P1520" s="34" t="s">
        <v>293</v>
      </c>
      <c r="Q1520" s="34" t="s">
        <v>575</v>
      </c>
      <c r="R1520" s="34">
        <v>44118</v>
      </c>
      <c r="S1520" s="36">
        <v>42144</v>
      </c>
      <c r="T1520" s="36">
        <v>42145</v>
      </c>
      <c r="U1520" s="61">
        <v>3670.3515000000002</v>
      </c>
      <c r="V1520" s="34">
        <v>29</v>
      </c>
      <c r="W1520" s="34">
        <v>5319.35</v>
      </c>
      <c r="X1520" s="34">
        <v>88784</v>
      </c>
      <c r="Y1520" s="34" t="s">
        <v>3218</v>
      </c>
      <c r="Z1520" s="34">
        <v>4778.0795405791014</v>
      </c>
    </row>
    <row r="1521" spans="1:26" customFormat="1" x14ac:dyDescent="0.2">
      <c r="A1521" s="34">
        <v>276</v>
      </c>
      <c r="B1521" s="34" t="s">
        <v>2571</v>
      </c>
      <c r="C1521" s="34" t="s">
        <v>1</v>
      </c>
      <c r="D1521" s="34">
        <v>0.04</v>
      </c>
      <c r="E1521" s="34">
        <v>1.98</v>
      </c>
      <c r="F1521" s="34">
        <v>0.7</v>
      </c>
      <c r="G1521" s="34" t="s">
        <v>63</v>
      </c>
      <c r="H1521" s="34" t="s">
        <v>70</v>
      </c>
      <c r="I1521" s="34" t="s">
        <v>24</v>
      </c>
      <c r="J1521" s="34" t="s">
        <v>152</v>
      </c>
      <c r="K1521" s="34" t="s">
        <v>26</v>
      </c>
      <c r="L1521" s="34" t="s">
        <v>417</v>
      </c>
      <c r="M1521" s="34">
        <v>0.83</v>
      </c>
      <c r="N1521" s="34" t="s">
        <v>8</v>
      </c>
      <c r="O1521" s="34" t="s">
        <v>87</v>
      </c>
      <c r="P1521" s="34" t="s">
        <v>224</v>
      </c>
      <c r="Q1521" s="34" t="s">
        <v>1365</v>
      </c>
      <c r="R1521" s="34">
        <v>6111</v>
      </c>
      <c r="S1521" s="36">
        <v>42145</v>
      </c>
      <c r="T1521" s="36">
        <v>42146</v>
      </c>
      <c r="U1521" s="61">
        <v>-1</v>
      </c>
      <c r="V1521" s="34">
        <v>3</v>
      </c>
      <c r="W1521" s="34">
        <v>8.3000000000000007</v>
      </c>
      <c r="X1521" s="34">
        <v>89291</v>
      </c>
      <c r="Y1521" s="34" t="s">
        <v>3218</v>
      </c>
      <c r="Z1521" s="34">
        <v>532.74181916601117</v>
      </c>
    </row>
    <row r="1522" spans="1:26" customFormat="1" x14ac:dyDescent="0.2">
      <c r="A1522" s="34">
        <v>282</v>
      </c>
      <c r="B1522" s="34" t="s">
        <v>2572</v>
      </c>
      <c r="C1522" s="34" t="s">
        <v>1</v>
      </c>
      <c r="D1522" s="34">
        <v>0.03</v>
      </c>
      <c r="E1522" s="34">
        <v>55.99</v>
      </c>
      <c r="F1522" s="34">
        <v>5</v>
      </c>
      <c r="G1522" s="34" t="s">
        <v>14</v>
      </c>
      <c r="H1522" s="34" t="s">
        <v>70</v>
      </c>
      <c r="I1522" s="34" t="s">
        <v>16</v>
      </c>
      <c r="J1522" s="34" t="s">
        <v>111</v>
      </c>
      <c r="K1522" s="34" t="s">
        <v>18</v>
      </c>
      <c r="L1522" s="34" t="s">
        <v>1914</v>
      </c>
      <c r="M1522" s="34">
        <v>0.83</v>
      </c>
      <c r="N1522" s="34" t="s">
        <v>8</v>
      </c>
      <c r="O1522" s="34" t="s">
        <v>87</v>
      </c>
      <c r="P1522" s="34" t="s">
        <v>373</v>
      </c>
      <c r="Q1522" s="34" t="s">
        <v>2573</v>
      </c>
      <c r="R1522" s="34">
        <v>7109</v>
      </c>
      <c r="S1522" s="36">
        <v>42145</v>
      </c>
      <c r="T1522" s="36">
        <v>42146</v>
      </c>
      <c r="U1522" s="61">
        <v>-221.25399999999999</v>
      </c>
      <c r="V1522" s="34">
        <v>9</v>
      </c>
      <c r="W1522" s="34">
        <v>416.95</v>
      </c>
      <c r="X1522" s="34">
        <v>89291</v>
      </c>
      <c r="Y1522" s="34" t="s">
        <v>3218</v>
      </c>
      <c r="Z1522" s="34">
        <v>684.09233052592651</v>
      </c>
    </row>
    <row r="1523" spans="1:26" customFormat="1" x14ac:dyDescent="0.2">
      <c r="A1523" s="34">
        <v>825</v>
      </c>
      <c r="B1523" s="34" t="s">
        <v>2574</v>
      </c>
      <c r="C1523" s="34" t="s">
        <v>1</v>
      </c>
      <c r="D1523" s="34">
        <v>0</v>
      </c>
      <c r="E1523" s="34">
        <v>11.97</v>
      </c>
      <c r="F1523" s="34">
        <v>4.9800000000000004</v>
      </c>
      <c r="G1523" s="34" t="s">
        <v>14</v>
      </c>
      <c r="H1523" s="34" t="s">
        <v>47</v>
      </c>
      <c r="I1523" s="34" t="s">
        <v>24</v>
      </c>
      <c r="J1523" s="34" t="s">
        <v>71</v>
      </c>
      <c r="K1523" s="34" t="s">
        <v>49</v>
      </c>
      <c r="L1523" s="34" t="s">
        <v>792</v>
      </c>
      <c r="M1523" s="34">
        <v>0.57999999999999996</v>
      </c>
      <c r="N1523" s="34" t="s">
        <v>8</v>
      </c>
      <c r="O1523" s="34" t="s">
        <v>28</v>
      </c>
      <c r="P1523" s="34" t="s">
        <v>163</v>
      </c>
      <c r="Q1523" s="34" t="s">
        <v>2575</v>
      </c>
      <c r="R1523" s="34">
        <v>79605</v>
      </c>
      <c r="S1523" s="36">
        <v>42145</v>
      </c>
      <c r="T1523" s="36">
        <v>42148</v>
      </c>
      <c r="U1523" s="61">
        <v>3.3839999999999999</v>
      </c>
      <c r="V1523" s="34">
        <v>4</v>
      </c>
      <c r="W1523" s="34">
        <v>53.3</v>
      </c>
      <c r="X1523" s="34">
        <v>89258</v>
      </c>
      <c r="Y1523" s="34" t="s">
        <v>3216</v>
      </c>
      <c r="Z1523" s="34">
        <v>618.12056221428679</v>
      </c>
    </row>
    <row r="1524" spans="1:26" customFormat="1" x14ac:dyDescent="0.2">
      <c r="A1524" s="34">
        <v>406</v>
      </c>
      <c r="B1524" s="34" t="s">
        <v>2576</v>
      </c>
      <c r="C1524" s="34" t="s">
        <v>13</v>
      </c>
      <c r="D1524" s="34">
        <v>0.03</v>
      </c>
      <c r="E1524" s="34">
        <v>4.9800000000000004</v>
      </c>
      <c r="F1524" s="34">
        <v>0.8</v>
      </c>
      <c r="G1524" s="34" t="s">
        <v>14</v>
      </c>
      <c r="H1524" s="34" t="s">
        <v>3</v>
      </c>
      <c r="I1524" s="34" t="s">
        <v>24</v>
      </c>
      <c r="J1524" s="34" t="s">
        <v>64</v>
      </c>
      <c r="K1524" s="34" t="s">
        <v>26</v>
      </c>
      <c r="L1524" s="34" t="s">
        <v>870</v>
      </c>
      <c r="M1524" s="34">
        <v>0.36</v>
      </c>
      <c r="N1524" s="34" t="s">
        <v>8</v>
      </c>
      <c r="O1524" s="34" t="s">
        <v>87</v>
      </c>
      <c r="P1524" s="34" t="s">
        <v>373</v>
      </c>
      <c r="Q1524" s="34" t="s">
        <v>2577</v>
      </c>
      <c r="R1524" s="34">
        <v>8360</v>
      </c>
      <c r="S1524" s="36">
        <v>42145</v>
      </c>
      <c r="T1524" s="36">
        <v>42146</v>
      </c>
      <c r="U1524" s="61">
        <v>50.2044</v>
      </c>
      <c r="V1524" s="34">
        <v>15</v>
      </c>
      <c r="W1524" s="34">
        <v>72.760000000000005</v>
      </c>
      <c r="X1524" s="34">
        <v>87804</v>
      </c>
      <c r="Y1524" s="34" t="s">
        <v>3218</v>
      </c>
      <c r="Z1524" s="34">
        <v>-6.0285182548060057</v>
      </c>
    </row>
    <row r="1525" spans="1:26" customFormat="1" x14ac:dyDescent="0.2">
      <c r="A1525" s="34">
        <v>1106</v>
      </c>
      <c r="B1525" s="34" t="s">
        <v>2557</v>
      </c>
      <c r="C1525" s="34" t="s">
        <v>13</v>
      </c>
      <c r="D1525" s="34">
        <v>0.01</v>
      </c>
      <c r="E1525" s="34">
        <v>9.31</v>
      </c>
      <c r="F1525" s="34">
        <v>3.98</v>
      </c>
      <c r="G1525" s="34" t="s">
        <v>14</v>
      </c>
      <c r="H1525" s="34" t="s">
        <v>3</v>
      </c>
      <c r="I1525" s="34" t="s">
        <v>24</v>
      </c>
      <c r="J1525" s="34" t="s">
        <v>544</v>
      </c>
      <c r="K1525" s="34" t="s">
        <v>18</v>
      </c>
      <c r="L1525" s="34" t="s">
        <v>2578</v>
      </c>
      <c r="M1525" s="34">
        <v>0.56000000000000005</v>
      </c>
      <c r="N1525" s="34" t="s">
        <v>8</v>
      </c>
      <c r="O1525" s="34" t="s">
        <v>28</v>
      </c>
      <c r="P1525" s="34" t="s">
        <v>163</v>
      </c>
      <c r="Q1525" s="34" t="s">
        <v>530</v>
      </c>
      <c r="R1525" s="34">
        <v>75220</v>
      </c>
      <c r="S1525" s="36">
        <v>42145</v>
      </c>
      <c r="T1525" s="36">
        <v>42146</v>
      </c>
      <c r="U1525" s="61">
        <v>-10.9</v>
      </c>
      <c r="V1525" s="34">
        <v>61</v>
      </c>
      <c r="W1525" s="34">
        <v>586.96</v>
      </c>
      <c r="X1525" s="34">
        <v>646</v>
      </c>
      <c r="Y1525" s="34" t="s">
        <v>3216</v>
      </c>
      <c r="Z1525" s="34">
        <v>212.31232308556136</v>
      </c>
    </row>
    <row r="1526" spans="1:26" customFormat="1" x14ac:dyDescent="0.2">
      <c r="A1526" s="34">
        <v>1107</v>
      </c>
      <c r="B1526" s="34" t="s">
        <v>2579</v>
      </c>
      <c r="C1526" s="34" t="s">
        <v>13</v>
      </c>
      <c r="D1526" s="34">
        <v>0.01</v>
      </c>
      <c r="E1526" s="34">
        <v>9.31</v>
      </c>
      <c r="F1526" s="34">
        <v>3.98</v>
      </c>
      <c r="G1526" s="34" t="s">
        <v>14</v>
      </c>
      <c r="H1526" s="34" t="s">
        <v>3</v>
      </c>
      <c r="I1526" s="34" t="s">
        <v>24</v>
      </c>
      <c r="J1526" s="34" t="s">
        <v>544</v>
      </c>
      <c r="K1526" s="34" t="s">
        <v>18</v>
      </c>
      <c r="L1526" s="34" t="s">
        <v>2578</v>
      </c>
      <c r="M1526" s="34">
        <v>0.56000000000000005</v>
      </c>
      <c r="N1526" s="34" t="s">
        <v>8</v>
      </c>
      <c r="O1526" s="34" t="s">
        <v>28</v>
      </c>
      <c r="P1526" s="34" t="s">
        <v>163</v>
      </c>
      <c r="Q1526" s="34" t="s">
        <v>2580</v>
      </c>
      <c r="R1526" s="34">
        <v>77566</v>
      </c>
      <c r="S1526" s="36">
        <v>42145</v>
      </c>
      <c r="T1526" s="36">
        <v>42146</v>
      </c>
      <c r="U1526" s="61">
        <v>2.1800000000000002</v>
      </c>
      <c r="V1526" s="34">
        <v>15</v>
      </c>
      <c r="W1526" s="34">
        <v>144.33000000000001</v>
      </c>
      <c r="X1526" s="34">
        <v>86411</v>
      </c>
      <c r="Y1526" s="34" t="s">
        <v>3216</v>
      </c>
      <c r="Z1526" s="34">
        <v>225.70657953432269</v>
      </c>
    </row>
    <row r="1527" spans="1:26" customFormat="1" x14ac:dyDescent="0.2">
      <c r="A1527" s="34">
        <v>820</v>
      </c>
      <c r="B1527" s="34" t="s">
        <v>2581</v>
      </c>
      <c r="C1527" s="34" t="s">
        <v>23</v>
      </c>
      <c r="D1527" s="34">
        <v>0.09</v>
      </c>
      <c r="E1527" s="34">
        <v>5.84</v>
      </c>
      <c r="F1527" s="34">
        <v>0.83</v>
      </c>
      <c r="G1527" s="34" t="s">
        <v>14</v>
      </c>
      <c r="H1527" s="34" t="s">
        <v>3</v>
      </c>
      <c r="I1527" s="34" t="s">
        <v>24</v>
      </c>
      <c r="J1527" s="34" t="s">
        <v>25</v>
      </c>
      <c r="K1527" s="34" t="s">
        <v>26</v>
      </c>
      <c r="L1527" s="34" t="s">
        <v>2582</v>
      </c>
      <c r="M1527" s="34">
        <v>0.49</v>
      </c>
      <c r="N1527" s="34" t="s">
        <v>8</v>
      </c>
      <c r="O1527" s="34" t="s">
        <v>35</v>
      </c>
      <c r="P1527" s="34" t="s">
        <v>42</v>
      </c>
      <c r="Q1527" s="34" t="s">
        <v>2583</v>
      </c>
      <c r="R1527" s="34">
        <v>99362</v>
      </c>
      <c r="S1527" s="36">
        <v>42145</v>
      </c>
      <c r="T1527" s="36">
        <v>42149</v>
      </c>
      <c r="U1527" s="61">
        <v>-2.87</v>
      </c>
      <c r="V1527" s="34">
        <v>1</v>
      </c>
      <c r="W1527" s="34">
        <v>5.9</v>
      </c>
      <c r="X1527" s="34">
        <v>90244</v>
      </c>
      <c r="Y1527" s="34" t="s">
        <v>3217</v>
      </c>
      <c r="Z1527" s="34">
        <v>93.805995858125286</v>
      </c>
    </row>
    <row r="1528" spans="1:26" customFormat="1" x14ac:dyDescent="0.2">
      <c r="A1528" s="34">
        <v>1527</v>
      </c>
      <c r="B1528" s="34" t="s">
        <v>314</v>
      </c>
      <c r="C1528" s="34" t="s">
        <v>23</v>
      </c>
      <c r="D1528" s="34">
        <v>0.09</v>
      </c>
      <c r="E1528" s="34">
        <v>50.98</v>
      </c>
      <c r="F1528" s="34">
        <v>6.5</v>
      </c>
      <c r="G1528" s="34" t="s">
        <v>14</v>
      </c>
      <c r="H1528" s="34" t="s">
        <v>47</v>
      </c>
      <c r="I1528" s="34" t="s">
        <v>16</v>
      </c>
      <c r="J1528" s="34" t="s">
        <v>17</v>
      </c>
      <c r="K1528" s="34" t="s">
        <v>49</v>
      </c>
      <c r="L1528" s="34" t="s">
        <v>1842</v>
      </c>
      <c r="M1528" s="34">
        <v>0.73</v>
      </c>
      <c r="N1528" s="34" t="s">
        <v>8</v>
      </c>
      <c r="O1528" s="34" t="s">
        <v>9</v>
      </c>
      <c r="P1528" s="34" t="s">
        <v>140</v>
      </c>
      <c r="Q1528" s="34" t="s">
        <v>316</v>
      </c>
      <c r="R1528" s="34">
        <v>35601</v>
      </c>
      <c r="S1528" s="36">
        <v>42145</v>
      </c>
      <c r="T1528" s="36">
        <v>42152</v>
      </c>
      <c r="U1528" s="61">
        <v>70.176000000000002</v>
      </c>
      <c r="V1528" s="34">
        <v>28</v>
      </c>
      <c r="W1528" s="34">
        <v>1395.41</v>
      </c>
      <c r="X1528" s="34">
        <v>86815</v>
      </c>
      <c r="Y1528" s="34" t="s">
        <v>3215</v>
      </c>
      <c r="Z1528" s="34">
        <v>705.71345248347166</v>
      </c>
    </row>
    <row r="1529" spans="1:26" customFormat="1" x14ac:dyDescent="0.2">
      <c r="A1529" s="34">
        <v>3319</v>
      </c>
      <c r="B1529" s="34" t="s">
        <v>2584</v>
      </c>
      <c r="C1529" s="34" t="s">
        <v>23</v>
      </c>
      <c r="D1529" s="34">
        <v>0.03</v>
      </c>
      <c r="E1529" s="34">
        <v>20.98</v>
      </c>
      <c r="F1529" s="34">
        <v>1.49</v>
      </c>
      <c r="G1529" s="34" t="s">
        <v>14</v>
      </c>
      <c r="H1529" s="34" t="s">
        <v>3</v>
      </c>
      <c r="I1529" s="34" t="s">
        <v>24</v>
      </c>
      <c r="J1529" s="34" t="s">
        <v>48</v>
      </c>
      <c r="K1529" s="34" t="s">
        <v>49</v>
      </c>
      <c r="L1529" s="34" t="s">
        <v>2585</v>
      </c>
      <c r="M1529" s="34">
        <v>0.35</v>
      </c>
      <c r="N1529" s="34" t="s">
        <v>8</v>
      </c>
      <c r="O1529" s="34" t="s">
        <v>9</v>
      </c>
      <c r="P1529" s="34" t="s">
        <v>376</v>
      </c>
      <c r="Q1529" s="34" t="s">
        <v>479</v>
      </c>
      <c r="R1529" s="34">
        <v>37075</v>
      </c>
      <c r="S1529" s="36">
        <v>42145</v>
      </c>
      <c r="T1529" s="36">
        <v>42145</v>
      </c>
      <c r="U1529" s="61">
        <v>30.024000000000001</v>
      </c>
      <c r="V1529" s="34">
        <v>20</v>
      </c>
      <c r="W1529" s="34">
        <v>431.43</v>
      </c>
      <c r="X1529" s="34">
        <v>90104</v>
      </c>
      <c r="Y1529" s="34" t="s">
        <v>3215</v>
      </c>
      <c r="Z1529" s="34">
        <v>116.45313776740879</v>
      </c>
    </row>
    <row r="1530" spans="1:26" customFormat="1" x14ac:dyDescent="0.2">
      <c r="A1530" s="34">
        <v>1129</v>
      </c>
      <c r="B1530" s="34" t="s">
        <v>762</v>
      </c>
      <c r="C1530" s="34" t="s">
        <v>92</v>
      </c>
      <c r="D1530" s="34">
        <v>0.02</v>
      </c>
      <c r="E1530" s="34">
        <v>7.64</v>
      </c>
      <c r="F1530" s="34">
        <v>1.39</v>
      </c>
      <c r="G1530" s="34" t="s">
        <v>14</v>
      </c>
      <c r="H1530" s="34" t="s">
        <v>47</v>
      </c>
      <c r="I1530" s="34" t="s">
        <v>24</v>
      </c>
      <c r="J1530" s="34" t="s">
        <v>321</v>
      </c>
      <c r="K1530" s="34" t="s">
        <v>49</v>
      </c>
      <c r="L1530" s="34" t="s">
        <v>1534</v>
      </c>
      <c r="M1530" s="34">
        <v>0.36</v>
      </c>
      <c r="N1530" s="34" t="s">
        <v>8</v>
      </c>
      <c r="O1530" s="34" t="s">
        <v>87</v>
      </c>
      <c r="P1530" s="34" t="s">
        <v>379</v>
      </c>
      <c r="Q1530" s="34" t="s">
        <v>764</v>
      </c>
      <c r="R1530" s="34">
        <v>2118</v>
      </c>
      <c r="S1530" s="36">
        <v>42145</v>
      </c>
      <c r="T1530" s="36">
        <v>42147</v>
      </c>
      <c r="U1530" s="61">
        <v>117.38</v>
      </c>
      <c r="V1530" s="34">
        <v>52</v>
      </c>
      <c r="W1530" s="34">
        <v>406.91</v>
      </c>
      <c r="X1530" s="34">
        <v>13735</v>
      </c>
      <c r="Y1530" s="34" t="s">
        <v>3218</v>
      </c>
      <c r="Z1530" s="34">
        <v>148.73816681132584</v>
      </c>
    </row>
    <row r="1531" spans="1:26" customFormat="1" x14ac:dyDescent="0.2">
      <c r="A1531" s="34">
        <v>1131</v>
      </c>
      <c r="B1531" s="34" t="s">
        <v>2586</v>
      </c>
      <c r="C1531" s="34" t="s">
        <v>92</v>
      </c>
      <c r="D1531" s="34">
        <v>0.02</v>
      </c>
      <c r="E1531" s="34">
        <v>7.64</v>
      </c>
      <c r="F1531" s="34">
        <v>1.39</v>
      </c>
      <c r="G1531" s="34" t="s">
        <v>14</v>
      </c>
      <c r="H1531" s="34" t="s">
        <v>47</v>
      </c>
      <c r="I1531" s="34" t="s">
        <v>24</v>
      </c>
      <c r="J1531" s="34" t="s">
        <v>321</v>
      </c>
      <c r="K1531" s="34" t="s">
        <v>49</v>
      </c>
      <c r="L1531" s="34" t="s">
        <v>1534</v>
      </c>
      <c r="M1531" s="34">
        <v>0.36</v>
      </c>
      <c r="N1531" s="34" t="s">
        <v>8</v>
      </c>
      <c r="O1531" s="34" t="s">
        <v>28</v>
      </c>
      <c r="P1531" s="34" t="s">
        <v>163</v>
      </c>
      <c r="Q1531" s="34" t="s">
        <v>2587</v>
      </c>
      <c r="R1531" s="34">
        <v>79907</v>
      </c>
      <c r="S1531" s="36">
        <v>42145</v>
      </c>
      <c r="T1531" s="36">
        <v>42147</v>
      </c>
      <c r="U1531" s="61">
        <v>70.193700000000007</v>
      </c>
      <c r="V1531" s="34">
        <v>13</v>
      </c>
      <c r="W1531" s="34">
        <v>101.73</v>
      </c>
      <c r="X1531" s="34">
        <v>88103</v>
      </c>
      <c r="Y1531" s="34" t="s">
        <v>3216</v>
      </c>
      <c r="Z1531" s="34">
        <v>100.41818186727491</v>
      </c>
    </row>
    <row r="1532" spans="1:26" customFormat="1" x14ac:dyDescent="0.2">
      <c r="A1532" s="34">
        <v>1254</v>
      </c>
      <c r="B1532" s="34" t="s">
        <v>1566</v>
      </c>
      <c r="C1532" s="34" t="s">
        <v>92</v>
      </c>
      <c r="D1532" s="34">
        <v>0.04</v>
      </c>
      <c r="E1532" s="34">
        <v>2.08</v>
      </c>
      <c r="F1532" s="34">
        <v>1.49</v>
      </c>
      <c r="G1532" s="34" t="s">
        <v>14</v>
      </c>
      <c r="H1532" s="34" t="s">
        <v>47</v>
      </c>
      <c r="I1532" s="34" t="s">
        <v>24</v>
      </c>
      <c r="J1532" s="34" t="s">
        <v>48</v>
      </c>
      <c r="K1532" s="34" t="s">
        <v>49</v>
      </c>
      <c r="L1532" s="34" t="s">
        <v>1386</v>
      </c>
      <c r="M1532" s="34">
        <v>0.36</v>
      </c>
      <c r="N1532" s="34" t="s">
        <v>8</v>
      </c>
      <c r="O1532" s="34" t="s">
        <v>28</v>
      </c>
      <c r="P1532" s="34" t="s">
        <v>163</v>
      </c>
      <c r="Q1532" s="34" t="s">
        <v>1567</v>
      </c>
      <c r="R1532" s="34">
        <v>77530</v>
      </c>
      <c r="S1532" s="36">
        <v>42145</v>
      </c>
      <c r="T1532" s="36">
        <v>42147</v>
      </c>
      <c r="U1532" s="61">
        <v>-11.281499999999999</v>
      </c>
      <c r="V1532" s="34">
        <v>16</v>
      </c>
      <c r="W1532" s="34">
        <v>33.770000000000003</v>
      </c>
      <c r="X1532" s="34">
        <v>89982</v>
      </c>
      <c r="Y1532" s="34" t="s">
        <v>3216</v>
      </c>
      <c r="Z1532" s="34">
        <v>-10.887818645150904</v>
      </c>
    </row>
    <row r="1533" spans="1:26" customFormat="1" x14ac:dyDescent="0.2">
      <c r="A1533" s="34">
        <v>19</v>
      </c>
      <c r="B1533" s="34" t="s">
        <v>2588</v>
      </c>
      <c r="C1533" s="34" t="s">
        <v>46</v>
      </c>
      <c r="D1533" s="34">
        <v>7.0000000000000007E-2</v>
      </c>
      <c r="E1533" s="34">
        <v>12.99</v>
      </c>
      <c r="F1533" s="34">
        <v>9.44</v>
      </c>
      <c r="G1533" s="34" t="s">
        <v>14</v>
      </c>
      <c r="H1533" s="34" t="s">
        <v>3</v>
      </c>
      <c r="I1533" s="34" t="s">
        <v>16</v>
      </c>
      <c r="J1533" s="34" t="s">
        <v>32</v>
      </c>
      <c r="K1533" s="34" t="s">
        <v>120</v>
      </c>
      <c r="L1533" s="34" t="s">
        <v>2589</v>
      </c>
      <c r="M1533" s="34">
        <v>0.39</v>
      </c>
      <c r="N1533" s="34" t="s">
        <v>8</v>
      </c>
      <c r="O1533" s="34" t="s">
        <v>35</v>
      </c>
      <c r="P1533" s="34" t="s">
        <v>253</v>
      </c>
      <c r="Q1533" s="34" t="s">
        <v>2590</v>
      </c>
      <c r="R1533" s="34">
        <v>59801</v>
      </c>
      <c r="S1533" s="36">
        <v>42145</v>
      </c>
      <c r="T1533" s="36">
        <v>42147</v>
      </c>
      <c r="U1533" s="61">
        <v>-114.6399</v>
      </c>
      <c r="V1533" s="34">
        <v>18</v>
      </c>
      <c r="W1533" s="34">
        <v>231.79</v>
      </c>
      <c r="X1533" s="34">
        <v>90032</v>
      </c>
      <c r="Y1533" s="34" t="s">
        <v>3217</v>
      </c>
      <c r="Z1533" s="34">
        <v>291.08698920614847</v>
      </c>
    </row>
    <row r="1534" spans="1:26" customFormat="1" x14ac:dyDescent="0.2">
      <c r="A1534" s="34">
        <v>21</v>
      </c>
      <c r="B1534" s="34" t="s">
        <v>2496</v>
      </c>
      <c r="C1534" s="34" t="s">
        <v>46</v>
      </c>
      <c r="D1534" s="34">
        <v>0.08</v>
      </c>
      <c r="E1534" s="34">
        <v>5</v>
      </c>
      <c r="F1534" s="34">
        <v>3.39</v>
      </c>
      <c r="G1534" s="34" t="s">
        <v>14</v>
      </c>
      <c r="H1534" s="34" t="s">
        <v>3</v>
      </c>
      <c r="I1534" s="34" t="s">
        <v>24</v>
      </c>
      <c r="J1534" s="34" t="s">
        <v>152</v>
      </c>
      <c r="K1534" s="34" t="s">
        <v>26</v>
      </c>
      <c r="L1534" s="34" t="s">
        <v>2591</v>
      </c>
      <c r="M1534" s="34">
        <v>0.37</v>
      </c>
      <c r="N1534" s="34" t="s">
        <v>8</v>
      </c>
      <c r="O1534" s="34" t="s">
        <v>87</v>
      </c>
      <c r="P1534" s="34" t="s">
        <v>88</v>
      </c>
      <c r="Q1534" s="34" t="s">
        <v>89</v>
      </c>
      <c r="R1534" s="34">
        <v>10012</v>
      </c>
      <c r="S1534" s="36">
        <v>42145</v>
      </c>
      <c r="T1534" s="36">
        <v>42146</v>
      </c>
      <c r="U1534" s="61">
        <v>-17.489999999999998</v>
      </c>
      <c r="V1534" s="34">
        <v>58</v>
      </c>
      <c r="W1534" s="34">
        <v>293.06</v>
      </c>
      <c r="X1534" s="34">
        <v>42949</v>
      </c>
      <c r="Y1534" s="34" t="s">
        <v>3218</v>
      </c>
      <c r="Z1534" s="34">
        <v>175.08680859967191</v>
      </c>
    </row>
    <row r="1535" spans="1:26" customFormat="1" x14ac:dyDescent="0.2">
      <c r="A1535" s="34">
        <v>21</v>
      </c>
      <c r="B1535" s="34" t="s">
        <v>2496</v>
      </c>
      <c r="C1535" s="34" t="s">
        <v>46</v>
      </c>
      <c r="D1535" s="34">
        <v>7.0000000000000007E-2</v>
      </c>
      <c r="E1535" s="34">
        <v>12.99</v>
      </c>
      <c r="F1535" s="34">
        <v>9.44</v>
      </c>
      <c r="G1535" s="34" t="s">
        <v>14</v>
      </c>
      <c r="H1535" s="34" t="s">
        <v>3</v>
      </c>
      <c r="I1535" s="34" t="s">
        <v>16</v>
      </c>
      <c r="J1535" s="34" t="s">
        <v>32</v>
      </c>
      <c r="K1535" s="34" t="s">
        <v>120</v>
      </c>
      <c r="L1535" s="34" t="s">
        <v>2589</v>
      </c>
      <c r="M1535" s="34">
        <v>0.39</v>
      </c>
      <c r="N1535" s="34" t="s">
        <v>8</v>
      </c>
      <c r="O1535" s="34" t="s">
        <v>87</v>
      </c>
      <c r="P1535" s="34" t="s">
        <v>88</v>
      </c>
      <c r="Q1535" s="34" t="s">
        <v>89</v>
      </c>
      <c r="R1535" s="34">
        <v>10012</v>
      </c>
      <c r="S1535" s="36">
        <v>42145</v>
      </c>
      <c r="T1535" s="36">
        <v>42147</v>
      </c>
      <c r="U1535" s="61">
        <v>-114.6399</v>
      </c>
      <c r="V1535" s="34">
        <v>71</v>
      </c>
      <c r="W1535" s="34">
        <v>914.29</v>
      </c>
      <c r="X1535" s="34">
        <v>42949</v>
      </c>
      <c r="Y1535" s="34" t="s">
        <v>3218</v>
      </c>
      <c r="Z1535" s="34">
        <v>291.08698920614847</v>
      </c>
    </row>
    <row r="1536" spans="1:26" customFormat="1" x14ac:dyDescent="0.2">
      <c r="A1536" s="34">
        <v>3206</v>
      </c>
      <c r="B1536" s="34" t="s">
        <v>1902</v>
      </c>
      <c r="C1536" s="34" t="s">
        <v>46</v>
      </c>
      <c r="D1536" s="34">
        <v>0.06</v>
      </c>
      <c r="E1536" s="34">
        <v>218.08</v>
      </c>
      <c r="F1536" s="34">
        <v>18.059999999999999</v>
      </c>
      <c r="G1536" s="34" t="s">
        <v>63</v>
      </c>
      <c r="H1536" s="34" t="s">
        <v>15</v>
      </c>
      <c r="I1536" s="34" t="s">
        <v>4</v>
      </c>
      <c r="J1536" s="34" t="s">
        <v>85</v>
      </c>
      <c r="K1536" s="34" t="s">
        <v>40</v>
      </c>
      <c r="L1536" s="34" t="s">
        <v>2592</v>
      </c>
      <c r="M1536" s="34">
        <v>0.56999999999999995</v>
      </c>
      <c r="N1536" s="34" t="s">
        <v>8</v>
      </c>
      <c r="O1536" s="34" t="s">
        <v>35</v>
      </c>
      <c r="P1536" s="34" t="s">
        <v>466</v>
      </c>
      <c r="Q1536" s="34" t="s">
        <v>1904</v>
      </c>
      <c r="R1536" s="34">
        <v>83301</v>
      </c>
      <c r="S1536" s="36">
        <v>42145</v>
      </c>
      <c r="T1536" s="36">
        <v>42147</v>
      </c>
      <c r="U1536" s="61">
        <v>969.42</v>
      </c>
      <c r="V1536" s="34">
        <v>7</v>
      </c>
      <c r="W1536" s="34">
        <v>1488.51</v>
      </c>
      <c r="X1536" s="34">
        <v>87934</v>
      </c>
      <c r="Y1536" s="34" t="s">
        <v>3217</v>
      </c>
      <c r="Z1536" s="34">
        <v>2336.1328039334344</v>
      </c>
    </row>
    <row r="1537" spans="1:26" customFormat="1" x14ac:dyDescent="0.2">
      <c r="A1537" s="34">
        <v>2385</v>
      </c>
      <c r="B1537" s="34" t="s">
        <v>2593</v>
      </c>
      <c r="C1537" s="34" t="s">
        <v>1</v>
      </c>
      <c r="D1537" s="34">
        <v>0.1</v>
      </c>
      <c r="E1537" s="34">
        <v>130.97999999999999</v>
      </c>
      <c r="F1537" s="34">
        <v>30</v>
      </c>
      <c r="G1537" s="34" t="s">
        <v>2</v>
      </c>
      <c r="H1537" s="34" t="s">
        <v>3</v>
      </c>
      <c r="I1537" s="34" t="s">
        <v>4</v>
      </c>
      <c r="J1537" s="34" t="s">
        <v>85</v>
      </c>
      <c r="K1537" s="34" t="s">
        <v>33</v>
      </c>
      <c r="L1537" s="34" t="s">
        <v>2175</v>
      </c>
      <c r="M1537" s="34">
        <v>0.78</v>
      </c>
      <c r="N1537" s="34" t="s">
        <v>8</v>
      </c>
      <c r="O1537" s="34" t="s">
        <v>35</v>
      </c>
      <c r="P1537" s="34" t="s">
        <v>616</v>
      </c>
      <c r="Q1537" s="34" t="s">
        <v>2594</v>
      </c>
      <c r="R1537" s="34">
        <v>88001</v>
      </c>
      <c r="S1537" s="36">
        <v>42146</v>
      </c>
      <c r="T1537" s="36">
        <v>42148</v>
      </c>
      <c r="U1537" s="61">
        <v>2000.11</v>
      </c>
      <c r="V1537" s="34">
        <v>18</v>
      </c>
      <c r="W1537" s="34">
        <v>2259.9899999999998</v>
      </c>
      <c r="X1537" s="34">
        <v>89184</v>
      </c>
      <c r="Y1537" s="34" t="s">
        <v>3217</v>
      </c>
      <c r="Z1537" s="34">
        <v>3984.3445450491122</v>
      </c>
    </row>
    <row r="1538" spans="1:26" customFormat="1" x14ac:dyDescent="0.2">
      <c r="A1538" s="34">
        <v>2699</v>
      </c>
      <c r="B1538" s="34" t="s">
        <v>2065</v>
      </c>
      <c r="C1538" s="34" t="s">
        <v>1</v>
      </c>
      <c r="D1538" s="34">
        <v>0.06</v>
      </c>
      <c r="E1538" s="34">
        <v>4.9800000000000004</v>
      </c>
      <c r="F1538" s="34">
        <v>4.95</v>
      </c>
      <c r="G1538" s="34" t="s">
        <v>14</v>
      </c>
      <c r="H1538" s="34" t="s">
        <v>70</v>
      </c>
      <c r="I1538" s="34" t="s">
        <v>24</v>
      </c>
      <c r="J1538" s="34" t="s">
        <v>48</v>
      </c>
      <c r="K1538" s="34" t="s">
        <v>49</v>
      </c>
      <c r="L1538" s="34" t="s">
        <v>2595</v>
      </c>
      <c r="M1538" s="34">
        <v>0.37</v>
      </c>
      <c r="N1538" s="34" t="s">
        <v>8</v>
      </c>
      <c r="O1538" s="34" t="s">
        <v>35</v>
      </c>
      <c r="P1538" s="34" t="s">
        <v>564</v>
      </c>
      <c r="Q1538" s="34" t="s">
        <v>2067</v>
      </c>
      <c r="R1538" s="34">
        <v>86442</v>
      </c>
      <c r="S1538" s="36">
        <v>42146</v>
      </c>
      <c r="T1538" s="36">
        <v>42148</v>
      </c>
      <c r="U1538" s="61">
        <v>-103.224</v>
      </c>
      <c r="V1538" s="34">
        <v>16</v>
      </c>
      <c r="W1538" s="34">
        <v>78.989999999999995</v>
      </c>
      <c r="X1538" s="34">
        <v>87677</v>
      </c>
      <c r="Y1538" s="34" t="s">
        <v>3217</v>
      </c>
      <c r="Z1538" s="34">
        <v>241.58308722621118</v>
      </c>
    </row>
    <row r="1539" spans="1:26" customFormat="1" x14ac:dyDescent="0.2">
      <c r="A1539" s="34">
        <v>181</v>
      </c>
      <c r="B1539" s="34" t="s">
        <v>1263</v>
      </c>
      <c r="C1539" s="34" t="s">
        <v>13</v>
      </c>
      <c r="D1539" s="34">
        <v>7.0000000000000007E-2</v>
      </c>
      <c r="E1539" s="34">
        <v>1.68</v>
      </c>
      <c r="F1539" s="34">
        <v>1.57</v>
      </c>
      <c r="G1539" s="34" t="s">
        <v>14</v>
      </c>
      <c r="H1539" s="34" t="s">
        <v>70</v>
      </c>
      <c r="I1539" s="34" t="s">
        <v>24</v>
      </c>
      <c r="J1539" s="34" t="s">
        <v>25</v>
      </c>
      <c r="K1539" s="34" t="s">
        <v>26</v>
      </c>
      <c r="L1539" s="34" t="s">
        <v>550</v>
      </c>
      <c r="M1539" s="34">
        <v>0.59</v>
      </c>
      <c r="N1539" s="34" t="s">
        <v>8</v>
      </c>
      <c r="O1539" s="34" t="s">
        <v>35</v>
      </c>
      <c r="P1539" s="34" t="s">
        <v>66</v>
      </c>
      <c r="Q1539" s="34" t="s">
        <v>917</v>
      </c>
      <c r="R1539" s="34">
        <v>94122</v>
      </c>
      <c r="S1539" s="36">
        <v>42146</v>
      </c>
      <c r="T1539" s="36">
        <v>42147</v>
      </c>
      <c r="U1539" s="61">
        <v>-35.75</v>
      </c>
      <c r="V1539" s="34">
        <v>116</v>
      </c>
      <c r="W1539" s="34">
        <v>186.59</v>
      </c>
      <c r="X1539" s="34">
        <v>3585</v>
      </c>
      <c r="Y1539" s="34" t="s">
        <v>3217</v>
      </c>
      <c r="Z1539" s="34">
        <v>90.670109999577306</v>
      </c>
    </row>
    <row r="1540" spans="1:26" customFormat="1" x14ac:dyDescent="0.2">
      <c r="A1540" s="34">
        <v>188</v>
      </c>
      <c r="B1540" s="34" t="s">
        <v>2596</v>
      </c>
      <c r="C1540" s="34" t="s">
        <v>13</v>
      </c>
      <c r="D1540" s="34">
        <v>7.0000000000000007E-2</v>
      </c>
      <c r="E1540" s="34">
        <v>10.06</v>
      </c>
      <c r="F1540" s="34">
        <v>2.06</v>
      </c>
      <c r="G1540" s="34" t="s">
        <v>14</v>
      </c>
      <c r="H1540" s="34" t="s">
        <v>70</v>
      </c>
      <c r="I1540" s="34" t="s">
        <v>24</v>
      </c>
      <c r="J1540" s="34" t="s">
        <v>64</v>
      </c>
      <c r="K1540" s="34" t="s">
        <v>26</v>
      </c>
      <c r="L1540" s="34" t="s">
        <v>149</v>
      </c>
      <c r="M1540" s="34">
        <v>0.39</v>
      </c>
      <c r="N1540" s="34" t="s">
        <v>8</v>
      </c>
      <c r="O1540" s="34" t="s">
        <v>28</v>
      </c>
      <c r="P1540" s="34" t="s">
        <v>163</v>
      </c>
      <c r="Q1540" s="34" t="s">
        <v>1933</v>
      </c>
      <c r="R1540" s="34">
        <v>76240</v>
      </c>
      <c r="S1540" s="36">
        <v>42146</v>
      </c>
      <c r="T1540" s="36">
        <v>42146</v>
      </c>
      <c r="U1540" s="61">
        <v>152.65559999999999</v>
      </c>
      <c r="V1540" s="34">
        <v>23</v>
      </c>
      <c r="W1540" s="34">
        <v>221.24</v>
      </c>
      <c r="X1540" s="34">
        <v>88361</v>
      </c>
      <c r="Y1540" s="34" t="s">
        <v>3216</v>
      </c>
      <c r="Z1540" s="34">
        <v>157.16480841134225</v>
      </c>
    </row>
    <row r="1541" spans="1:26" customFormat="1" x14ac:dyDescent="0.2">
      <c r="A1541" s="34">
        <v>188</v>
      </c>
      <c r="B1541" s="34" t="s">
        <v>2596</v>
      </c>
      <c r="C1541" s="34" t="s">
        <v>13</v>
      </c>
      <c r="D1541" s="34">
        <v>7.0000000000000007E-2</v>
      </c>
      <c r="E1541" s="34">
        <v>1.68</v>
      </c>
      <c r="F1541" s="34">
        <v>1.57</v>
      </c>
      <c r="G1541" s="34" t="s">
        <v>14</v>
      </c>
      <c r="H1541" s="34" t="s">
        <v>70</v>
      </c>
      <c r="I1541" s="34" t="s">
        <v>24</v>
      </c>
      <c r="J1541" s="34" t="s">
        <v>25</v>
      </c>
      <c r="K1541" s="34" t="s">
        <v>26</v>
      </c>
      <c r="L1541" s="34" t="s">
        <v>550</v>
      </c>
      <c r="M1541" s="34">
        <v>0.59</v>
      </c>
      <c r="N1541" s="34" t="s">
        <v>8</v>
      </c>
      <c r="O1541" s="34" t="s">
        <v>28</v>
      </c>
      <c r="P1541" s="34" t="s">
        <v>163</v>
      </c>
      <c r="Q1541" s="34" t="s">
        <v>1933</v>
      </c>
      <c r="R1541" s="34">
        <v>76240</v>
      </c>
      <c r="S1541" s="36">
        <v>42146</v>
      </c>
      <c r="T1541" s="36">
        <v>42147</v>
      </c>
      <c r="U1541" s="61">
        <v>7.15</v>
      </c>
      <c r="V1541" s="34">
        <v>29</v>
      </c>
      <c r="W1541" s="34">
        <v>46.65</v>
      </c>
      <c r="X1541" s="34">
        <v>88361</v>
      </c>
      <c r="Y1541" s="34" t="s">
        <v>3216</v>
      </c>
      <c r="Z1541" s="34">
        <v>134.60081348978073</v>
      </c>
    </row>
    <row r="1542" spans="1:26" customFormat="1" x14ac:dyDescent="0.2">
      <c r="A1542" s="34">
        <v>1246</v>
      </c>
      <c r="B1542" s="34" t="s">
        <v>1987</v>
      </c>
      <c r="C1542" s="34" t="s">
        <v>23</v>
      </c>
      <c r="D1542" s="34">
        <v>0.03</v>
      </c>
      <c r="E1542" s="34">
        <v>256.99</v>
      </c>
      <c r="F1542" s="34">
        <v>11.25</v>
      </c>
      <c r="G1542" s="34" t="s">
        <v>14</v>
      </c>
      <c r="H1542" s="34" t="s">
        <v>47</v>
      </c>
      <c r="I1542" s="34" t="s">
        <v>16</v>
      </c>
      <c r="J1542" s="34" t="s">
        <v>17</v>
      </c>
      <c r="K1542" s="34" t="s">
        <v>49</v>
      </c>
      <c r="L1542" s="34" t="s">
        <v>2597</v>
      </c>
      <c r="M1542" s="34">
        <v>0.51</v>
      </c>
      <c r="N1542" s="34" t="s">
        <v>8</v>
      </c>
      <c r="O1542" s="34" t="s">
        <v>87</v>
      </c>
      <c r="P1542" s="34" t="s">
        <v>88</v>
      </c>
      <c r="Q1542" s="34" t="s">
        <v>89</v>
      </c>
      <c r="R1542" s="34">
        <v>10009</v>
      </c>
      <c r="S1542" s="36">
        <v>42146</v>
      </c>
      <c r="T1542" s="36">
        <v>42146</v>
      </c>
      <c r="U1542" s="61">
        <v>1489.8</v>
      </c>
      <c r="V1542" s="34">
        <v>32</v>
      </c>
      <c r="W1542" s="34">
        <v>8216.2800000000007</v>
      </c>
      <c r="X1542" s="34">
        <v>46853</v>
      </c>
      <c r="Y1542" s="34" t="s">
        <v>3218</v>
      </c>
      <c r="Z1542" s="34">
        <v>2792.9872232019779</v>
      </c>
    </row>
    <row r="1543" spans="1:26" customFormat="1" x14ac:dyDescent="0.2">
      <c r="A1543" s="34">
        <v>1257</v>
      </c>
      <c r="B1543" s="34" t="s">
        <v>2257</v>
      </c>
      <c r="C1543" s="34" t="s">
        <v>92</v>
      </c>
      <c r="D1543" s="34">
        <v>0.01</v>
      </c>
      <c r="E1543" s="34">
        <v>115.99</v>
      </c>
      <c r="F1543" s="34">
        <v>56.14</v>
      </c>
      <c r="G1543" s="34" t="s">
        <v>2</v>
      </c>
      <c r="H1543" s="34" t="s">
        <v>47</v>
      </c>
      <c r="I1543" s="34" t="s">
        <v>16</v>
      </c>
      <c r="J1543" s="34" t="s">
        <v>32</v>
      </c>
      <c r="K1543" s="34" t="s">
        <v>33</v>
      </c>
      <c r="L1543" s="34" t="s">
        <v>456</v>
      </c>
      <c r="M1543" s="34">
        <v>0.4</v>
      </c>
      <c r="N1543" s="34" t="s">
        <v>8</v>
      </c>
      <c r="O1543" s="34" t="s">
        <v>35</v>
      </c>
      <c r="P1543" s="34" t="s">
        <v>36</v>
      </c>
      <c r="Q1543" s="34" t="s">
        <v>1099</v>
      </c>
      <c r="R1543" s="34">
        <v>80013</v>
      </c>
      <c r="S1543" s="36">
        <v>42146</v>
      </c>
      <c r="T1543" s="36">
        <v>42147</v>
      </c>
      <c r="U1543" s="61">
        <v>-164.39519999999999</v>
      </c>
      <c r="V1543" s="34">
        <v>5</v>
      </c>
      <c r="W1543" s="34">
        <v>604.35</v>
      </c>
      <c r="X1543" s="34">
        <v>86535</v>
      </c>
      <c r="Y1543" s="34" t="s">
        <v>3217</v>
      </c>
      <c r="Z1543" s="34">
        <v>1949.2149644661174</v>
      </c>
    </row>
    <row r="1544" spans="1:26" customFormat="1" x14ac:dyDescent="0.2">
      <c r="A1544" s="34">
        <v>2976</v>
      </c>
      <c r="B1544" s="34" t="s">
        <v>2598</v>
      </c>
      <c r="C1544" s="34" t="s">
        <v>92</v>
      </c>
      <c r="D1544" s="34">
        <v>0.01</v>
      </c>
      <c r="E1544" s="34">
        <v>35.99</v>
      </c>
      <c r="F1544" s="34">
        <v>0.99</v>
      </c>
      <c r="G1544" s="34" t="s">
        <v>14</v>
      </c>
      <c r="H1544" s="34" t="s">
        <v>3</v>
      </c>
      <c r="I1544" s="34" t="s">
        <v>16</v>
      </c>
      <c r="J1544" s="34" t="s">
        <v>111</v>
      </c>
      <c r="K1544" s="34" t="s">
        <v>18</v>
      </c>
      <c r="L1544" s="34" t="s">
        <v>1961</v>
      </c>
      <c r="M1544" s="34">
        <v>0.35</v>
      </c>
      <c r="N1544" s="34" t="s">
        <v>8</v>
      </c>
      <c r="O1544" s="34" t="s">
        <v>28</v>
      </c>
      <c r="P1544" s="34" t="s">
        <v>333</v>
      </c>
      <c r="Q1544" s="34" t="s">
        <v>2599</v>
      </c>
      <c r="R1544" s="34">
        <v>53154</v>
      </c>
      <c r="S1544" s="36">
        <v>42146</v>
      </c>
      <c r="T1544" s="36">
        <v>42147</v>
      </c>
      <c r="U1544" s="61">
        <v>882.48239999999998</v>
      </c>
      <c r="V1544" s="34">
        <v>41</v>
      </c>
      <c r="W1544" s="34">
        <v>1278.96</v>
      </c>
      <c r="X1544" s="34">
        <v>89047</v>
      </c>
      <c r="Y1544" s="34" t="s">
        <v>3216</v>
      </c>
      <c r="Z1544" s="34">
        <v>968.81333213871449</v>
      </c>
    </row>
    <row r="1545" spans="1:26" customFormat="1" x14ac:dyDescent="0.2">
      <c r="A1545" s="34">
        <v>2198</v>
      </c>
      <c r="B1545" s="34" t="s">
        <v>2600</v>
      </c>
      <c r="C1545" s="34" t="s">
        <v>46</v>
      </c>
      <c r="D1545" s="34">
        <v>0.03</v>
      </c>
      <c r="E1545" s="34">
        <v>25.98</v>
      </c>
      <c r="F1545" s="34">
        <v>4.08</v>
      </c>
      <c r="G1545" s="34" t="s">
        <v>14</v>
      </c>
      <c r="H1545" s="34" t="s">
        <v>3</v>
      </c>
      <c r="I1545" s="34" t="s">
        <v>24</v>
      </c>
      <c r="J1545" s="34" t="s">
        <v>25</v>
      </c>
      <c r="K1545" s="34" t="s">
        <v>18</v>
      </c>
      <c r="L1545" s="34" t="s">
        <v>2601</v>
      </c>
      <c r="M1545" s="34">
        <v>0.56999999999999995</v>
      </c>
      <c r="N1545" s="34" t="s">
        <v>8</v>
      </c>
      <c r="O1545" s="34" t="s">
        <v>87</v>
      </c>
      <c r="P1545" s="34" t="s">
        <v>88</v>
      </c>
      <c r="Q1545" s="34" t="s">
        <v>2602</v>
      </c>
      <c r="R1545" s="34">
        <v>11757</v>
      </c>
      <c r="S1545" s="36">
        <v>42146</v>
      </c>
      <c r="T1545" s="36">
        <v>42149</v>
      </c>
      <c r="U1545" s="61">
        <v>295.90649999999999</v>
      </c>
      <c r="V1545" s="34">
        <v>16</v>
      </c>
      <c r="W1545" s="34">
        <v>428.85</v>
      </c>
      <c r="X1545" s="34">
        <v>89174</v>
      </c>
      <c r="Y1545" s="34" t="s">
        <v>3218</v>
      </c>
      <c r="Z1545" s="34">
        <v>780.09677629826081</v>
      </c>
    </row>
    <row r="1546" spans="1:26" customFormat="1" x14ac:dyDescent="0.2">
      <c r="A1546" s="34">
        <v>2198</v>
      </c>
      <c r="B1546" s="34" t="s">
        <v>2600</v>
      </c>
      <c r="C1546" s="34" t="s">
        <v>46</v>
      </c>
      <c r="D1546" s="34">
        <v>0.1</v>
      </c>
      <c r="E1546" s="34">
        <v>20.98</v>
      </c>
      <c r="F1546" s="34">
        <v>53.03</v>
      </c>
      <c r="G1546" s="34" t="s">
        <v>2</v>
      </c>
      <c r="H1546" s="34" t="s">
        <v>3</v>
      </c>
      <c r="I1546" s="34" t="s">
        <v>24</v>
      </c>
      <c r="J1546" s="34" t="s">
        <v>54</v>
      </c>
      <c r="K1546" s="34" t="s">
        <v>33</v>
      </c>
      <c r="L1546" s="34" t="s">
        <v>1066</v>
      </c>
      <c r="M1546" s="34">
        <v>0.78</v>
      </c>
      <c r="N1546" s="34" t="s">
        <v>8</v>
      </c>
      <c r="O1546" s="34" t="s">
        <v>87</v>
      </c>
      <c r="P1546" s="34" t="s">
        <v>88</v>
      </c>
      <c r="Q1546" s="34" t="s">
        <v>2602</v>
      </c>
      <c r="R1546" s="34">
        <v>11757</v>
      </c>
      <c r="S1546" s="36">
        <v>42146</v>
      </c>
      <c r="T1546" s="36">
        <v>42146</v>
      </c>
      <c r="U1546" s="61">
        <v>-2111.36</v>
      </c>
      <c r="V1546" s="34">
        <v>16</v>
      </c>
      <c r="W1546" s="34">
        <v>342.54</v>
      </c>
      <c r="X1546" s="34">
        <v>89174</v>
      </c>
      <c r="Y1546" s="34" t="s">
        <v>3218</v>
      </c>
      <c r="Z1546" s="34">
        <v>-23.003701256391299</v>
      </c>
    </row>
    <row r="1547" spans="1:26" customFormat="1" x14ac:dyDescent="0.2">
      <c r="A1547" s="34">
        <v>2526</v>
      </c>
      <c r="B1547" s="34" t="s">
        <v>2603</v>
      </c>
      <c r="C1547" s="34" t="s">
        <v>1</v>
      </c>
      <c r="D1547" s="34">
        <v>0.01</v>
      </c>
      <c r="E1547" s="34">
        <v>2.16</v>
      </c>
      <c r="F1547" s="34">
        <v>6.05</v>
      </c>
      <c r="G1547" s="34" t="s">
        <v>14</v>
      </c>
      <c r="H1547" s="34" t="s">
        <v>70</v>
      </c>
      <c r="I1547" s="34" t="s">
        <v>24</v>
      </c>
      <c r="J1547" s="34" t="s">
        <v>48</v>
      </c>
      <c r="K1547" s="34" t="s">
        <v>49</v>
      </c>
      <c r="L1547" s="34" t="s">
        <v>872</v>
      </c>
      <c r="M1547" s="34">
        <v>0.37</v>
      </c>
      <c r="N1547" s="34" t="s">
        <v>8</v>
      </c>
      <c r="O1547" s="34" t="s">
        <v>9</v>
      </c>
      <c r="P1547" s="34" t="s">
        <v>144</v>
      </c>
      <c r="Q1547" s="34" t="s">
        <v>2005</v>
      </c>
      <c r="R1547" s="34">
        <v>70506</v>
      </c>
      <c r="S1547" s="36">
        <v>42147</v>
      </c>
      <c r="T1547" s="36">
        <v>42149</v>
      </c>
      <c r="U1547" s="61">
        <v>395.76</v>
      </c>
      <c r="V1547" s="34">
        <v>24</v>
      </c>
      <c r="W1547" s="34">
        <v>58.05</v>
      </c>
      <c r="X1547" s="34">
        <v>87208</v>
      </c>
      <c r="Y1547" s="34" t="s">
        <v>3215</v>
      </c>
      <c r="Z1547" s="34">
        <v>807.16520806867254</v>
      </c>
    </row>
    <row r="1548" spans="1:26" customFormat="1" x14ac:dyDescent="0.2">
      <c r="A1548" s="34">
        <v>2527</v>
      </c>
      <c r="B1548" s="34" t="s">
        <v>2604</v>
      </c>
      <c r="C1548" s="34" t="s">
        <v>1</v>
      </c>
      <c r="D1548" s="34">
        <v>7.0000000000000007E-2</v>
      </c>
      <c r="E1548" s="34">
        <v>21.38</v>
      </c>
      <c r="F1548" s="34">
        <v>8.99</v>
      </c>
      <c r="G1548" s="34" t="s">
        <v>14</v>
      </c>
      <c r="H1548" s="34" t="s">
        <v>70</v>
      </c>
      <c r="I1548" s="34" t="s">
        <v>24</v>
      </c>
      <c r="J1548" s="34" t="s">
        <v>25</v>
      </c>
      <c r="K1548" s="34" t="s">
        <v>18</v>
      </c>
      <c r="L1548" s="34" t="s">
        <v>1653</v>
      </c>
      <c r="M1548" s="34">
        <v>0.59</v>
      </c>
      <c r="N1548" s="34" t="s">
        <v>8</v>
      </c>
      <c r="O1548" s="34" t="s">
        <v>9</v>
      </c>
      <c r="P1548" s="34" t="s">
        <v>144</v>
      </c>
      <c r="Q1548" s="34" t="s">
        <v>2605</v>
      </c>
      <c r="R1548" s="34">
        <v>70601</v>
      </c>
      <c r="S1548" s="36">
        <v>42147</v>
      </c>
      <c r="T1548" s="36">
        <v>42149</v>
      </c>
      <c r="U1548" s="61">
        <v>-39.396000000000001</v>
      </c>
      <c r="V1548" s="34">
        <v>3</v>
      </c>
      <c r="W1548" s="34">
        <v>68.64</v>
      </c>
      <c r="X1548" s="34">
        <v>87208</v>
      </c>
      <c r="Y1548" s="34" t="s">
        <v>3215</v>
      </c>
      <c r="Z1548" s="34">
        <v>646.24369602612228</v>
      </c>
    </row>
    <row r="1549" spans="1:26" customFormat="1" x14ac:dyDescent="0.2">
      <c r="A1549" s="34">
        <v>1182</v>
      </c>
      <c r="B1549" s="34" t="s">
        <v>2606</v>
      </c>
      <c r="C1549" s="34" t="s">
        <v>13</v>
      </c>
      <c r="D1549" s="34">
        <v>7.0000000000000007E-2</v>
      </c>
      <c r="E1549" s="34">
        <v>2.61</v>
      </c>
      <c r="F1549" s="34">
        <v>0.5</v>
      </c>
      <c r="G1549" s="34" t="s">
        <v>14</v>
      </c>
      <c r="H1549" s="34" t="s">
        <v>47</v>
      </c>
      <c r="I1549" s="34" t="s">
        <v>24</v>
      </c>
      <c r="J1549" s="34" t="s">
        <v>128</v>
      </c>
      <c r="K1549" s="34" t="s">
        <v>49</v>
      </c>
      <c r="L1549" s="34" t="s">
        <v>1343</v>
      </c>
      <c r="M1549" s="34">
        <v>0.39</v>
      </c>
      <c r="N1549" s="34" t="s">
        <v>8</v>
      </c>
      <c r="O1549" s="34" t="s">
        <v>35</v>
      </c>
      <c r="P1549" s="34" t="s">
        <v>122</v>
      </c>
      <c r="Q1549" s="34" t="s">
        <v>2607</v>
      </c>
      <c r="R1549" s="34">
        <v>84660</v>
      </c>
      <c r="S1549" s="36">
        <v>42147</v>
      </c>
      <c r="T1549" s="36">
        <v>42147</v>
      </c>
      <c r="U1549" s="61">
        <v>27.013500000000001</v>
      </c>
      <c r="V1549" s="34">
        <v>15</v>
      </c>
      <c r="W1549" s="34">
        <v>39.15</v>
      </c>
      <c r="X1549" s="34">
        <v>86913</v>
      </c>
      <c r="Y1549" s="34" t="s">
        <v>3217</v>
      </c>
      <c r="Z1549" s="34">
        <v>-7.5163532949742127</v>
      </c>
    </row>
    <row r="1550" spans="1:26" customFormat="1" x14ac:dyDescent="0.2">
      <c r="A1550" s="34">
        <v>3249</v>
      </c>
      <c r="B1550" s="34" t="s">
        <v>2608</v>
      </c>
      <c r="C1550" s="34" t="s">
        <v>13</v>
      </c>
      <c r="D1550" s="34">
        <v>0.03</v>
      </c>
      <c r="E1550" s="34">
        <v>42.8</v>
      </c>
      <c r="F1550" s="34">
        <v>2.99</v>
      </c>
      <c r="G1550" s="34" t="s">
        <v>14</v>
      </c>
      <c r="H1550" s="34" t="s">
        <v>70</v>
      </c>
      <c r="I1550" s="34" t="s">
        <v>24</v>
      </c>
      <c r="J1550" s="34" t="s">
        <v>48</v>
      </c>
      <c r="K1550" s="34" t="s">
        <v>49</v>
      </c>
      <c r="L1550" s="34" t="s">
        <v>2609</v>
      </c>
      <c r="M1550" s="34">
        <v>0.36</v>
      </c>
      <c r="N1550" s="34" t="s">
        <v>8</v>
      </c>
      <c r="O1550" s="34" t="s">
        <v>87</v>
      </c>
      <c r="P1550" s="34" t="s">
        <v>394</v>
      </c>
      <c r="Q1550" s="34" t="s">
        <v>2610</v>
      </c>
      <c r="R1550" s="34">
        <v>21403</v>
      </c>
      <c r="S1550" s="36">
        <v>42147</v>
      </c>
      <c r="T1550" s="36">
        <v>42148</v>
      </c>
      <c r="U1550" s="61">
        <v>462.92099999999999</v>
      </c>
      <c r="V1550" s="34">
        <v>16</v>
      </c>
      <c r="W1550" s="34">
        <v>670.9</v>
      </c>
      <c r="X1550" s="34">
        <v>87298</v>
      </c>
      <c r="Y1550" s="34" t="s">
        <v>3218</v>
      </c>
      <c r="Z1550" s="34">
        <v>604.66735919293137</v>
      </c>
    </row>
    <row r="1551" spans="1:26" customFormat="1" x14ac:dyDescent="0.2">
      <c r="A1551" s="34">
        <v>460</v>
      </c>
      <c r="B1551" s="34" t="s">
        <v>2611</v>
      </c>
      <c r="C1551" s="34" t="s">
        <v>23</v>
      </c>
      <c r="D1551" s="34">
        <v>7.0000000000000007E-2</v>
      </c>
      <c r="E1551" s="34">
        <v>16.91</v>
      </c>
      <c r="F1551" s="34">
        <v>6.25</v>
      </c>
      <c r="G1551" s="34" t="s">
        <v>14</v>
      </c>
      <c r="H1551" s="34" t="s">
        <v>47</v>
      </c>
      <c r="I1551" s="34" t="s">
        <v>24</v>
      </c>
      <c r="J1551" s="34" t="s">
        <v>54</v>
      </c>
      <c r="K1551" s="34" t="s">
        <v>49</v>
      </c>
      <c r="L1551" s="34" t="s">
        <v>2612</v>
      </c>
      <c r="M1551" s="34">
        <v>0.57999999999999996</v>
      </c>
      <c r="N1551" s="34" t="s">
        <v>8</v>
      </c>
      <c r="O1551" s="34" t="s">
        <v>87</v>
      </c>
      <c r="P1551" s="34" t="s">
        <v>373</v>
      </c>
      <c r="Q1551" s="34" t="s">
        <v>2613</v>
      </c>
      <c r="R1551" s="34">
        <v>8332</v>
      </c>
      <c r="S1551" s="36">
        <v>42147</v>
      </c>
      <c r="T1551" s="36">
        <v>42154</v>
      </c>
      <c r="U1551" s="61">
        <v>7.9</v>
      </c>
      <c r="V1551" s="34">
        <v>31</v>
      </c>
      <c r="W1551" s="34">
        <v>492.9</v>
      </c>
      <c r="X1551" s="34">
        <v>86014</v>
      </c>
      <c r="Y1551" s="34" t="s">
        <v>3218</v>
      </c>
      <c r="Z1551" s="34">
        <v>416.82329619720588</v>
      </c>
    </row>
    <row r="1552" spans="1:26" customFormat="1" x14ac:dyDescent="0.2">
      <c r="A1552" s="34">
        <v>2858</v>
      </c>
      <c r="B1552" s="34" t="s">
        <v>2527</v>
      </c>
      <c r="C1552" s="34" t="s">
        <v>23</v>
      </c>
      <c r="D1552" s="34">
        <v>0.04</v>
      </c>
      <c r="E1552" s="34">
        <v>67.28</v>
      </c>
      <c r="F1552" s="34">
        <v>19.989999999999998</v>
      </c>
      <c r="G1552" s="34" t="s">
        <v>14</v>
      </c>
      <c r="H1552" s="34" t="s">
        <v>70</v>
      </c>
      <c r="I1552" s="34" t="s">
        <v>24</v>
      </c>
      <c r="J1552" s="34" t="s">
        <v>48</v>
      </c>
      <c r="K1552" s="34" t="s">
        <v>49</v>
      </c>
      <c r="L1552" s="34" t="s">
        <v>1927</v>
      </c>
      <c r="M1552" s="34">
        <v>0.4</v>
      </c>
      <c r="N1552" s="34" t="s">
        <v>8</v>
      </c>
      <c r="O1552" s="34" t="s">
        <v>9</v>
      </c>
      <c r="P1552" s="34" t="s">
        <v>99</v>
      </c>
      <c r="Q1552" s="34" t="s">
        <v>1339</v>
      </c>
      <c r="R1552" s="34">
        <v>32259</v>
      </c>
      <c r="S1552" s="36">
        <v>42147</v>
      </c>
      <c r="T1552" s="36">
        <v>42152</v>
      </c>
      <c r="U1552" s="61">
        <v>14.754</v>
      </c>
      <c r="V1552" s="34">
        <v>30</v>
      </c>
      <c r="W1552" s="34">
        <v>2051.6799999999998</v>
      </c>
      <c r="X1552" s="34">
        <v>88282</v>
      </c>
      <c r="Y1552" s="34" t="s">
        <v>3215</v>
      </c>
      <c r="Z1552" s="34">
        <v>801.19757945446861</v>
      </c>
    </row>
    <row r="1553" spans="1:26" customFormat="1" x14ac:dyDescent="0.2">
      <c r="A1553" s="34">
        <v>2858</v>
      </c>
      <c r="B1553" s="34" t="s">
        <v>2527</v>
      </c>
      <c r="C1553" s="34" t="s">
        <v>23</v>
      </c>
      <c r="D1553" s="34">
        <v>0.1</v>
      </c>
      <c r="E1553" s="34">
        <v>130.97999999999999</v>
      </c>
      <c r="F1553" s="34">
        <v>54.74</v>
      </c>
      <c r="G1553" s="34" t="s">
        <v>2</v>
      </c>
      <c r="H1553" s="34" t="s">
        <v>70</v>
      </c>
      <c r="I1553" s="34" t="s">
        <v>4</v>
      </c>
      <c r="J1553" s="34" t="s">
        <v>93</v>
      </c>
      <c r="K1553" s="34" t="s">
        <v>6</v>
      </c>
      <c r="L1553" s="34" t="s">
        <v>1379</v>
      </c>
      <c r="M1553" s="34">
        <v>0.69</v>
      </c>
      <c r="N1553" s="34" t="s">
        <v>8</v>
      </c>
      <c r="O1553" s="34" t="s">
        <v>9</v>
      </c>
      <c r="P1553" s="34" t="s">
        <v>99</v>
      </c>
      <c r="Q1553" s="34" t="s">
        <v>1339</v>
      </c>
      <c r="R1553" s="34">
        <v>32259</v>
      </c>
      <c r="S1553" s="36">
        <v>42147</v>
      </c>
      <c r="T1553" s="36">
        <v>42147</v>
      </c>
      <c r="U1553" s="61">
        <v>669.61199999999997</v>
      </c>
      <c r="V1553" s="34">
        <v>42</v>
      </c>
      <c r="W1553" s="34">
        <v>5295.03</v>
      </c>
      <c r="X1553" s="34">
        <v>88282</v>
      </c>
      <c r="Y1553" s="34" t="s">
        <v>3215</v>
      </c>
      <c r="Z1553" s="34">
        <v>3029.6649167515752</v>
      </c>
    </row>
    <row r="1554" spans="1:26" customFormat="1" x14ac:dyDescent="0.2">
      <c r="A1554" s="34">
        <v>2858</v>
      </c>
      <c r="B1554" s="34" t="s">
        <v>2527</v>
      </c>
      <c r="C1554" s="34" t="s">
        <v>23</v>
      </c>
      <c r="D1554" s="34">
        <v>0.04</v>
      </c>
      <c r="E1554" s="34">
        <v>2.78</v>
      </c>
      <c r="F1554" s="34">
        <v>1.25</v>
      </c>
      <c r="G1554" s="34" t="s">
        <v>14</v>
      </c>
      <c r="H1554" s="34" t="s">
        <v>70</v>
      </c>
      <c r="I1554" s="34" t="s">
        <v>24</v>
      </c>
      <c r="J1554" s="34" t="s">
        <v>25</v>
      </c>
      <c r="K1554" s="34" t="s">
        <v>26</v>
      </c>
      <c r="L1554" s="34" t="s">
        <v>358</v>
      </c>
      <c r="M1554" s="34">
        <v>0.59</v>
      </c>
      <c r="N1554" s="34" t="s">
        <v>8</v>
      </c>
      <c r="O1554" s="34" t="s">
        <v>9</v>
      </c>
      <c r="P1554" s="34" t="s">
        <v>99</v>
      </c>
      <c r="Q1554" s="34" t="s">
        <v>1339</v>
      </c>
      <c r="R1554" s="34">
        <v>32259</v>
      </c>
      <c r="S1554" s="36">
        <v>42147</v>
      </c>
      <c r="T1554" s="36">
        <v>42147</v>
      </c>
      <c r="U1554" s="61">
        <v>213</v>
      </c>
      <c r="V1554" s="34">
        <v>28</v>
      </c>
      <c r="W1554" s="34">
        <v>80.27</v>
      </c>
      <c r="X1554" s="34">
        <v>88282</v>
      </c>
      <c r="Y1554" s="34" t="s">
        <v>3215</v>
      </c>
      <c r="Z1554" s="34">
        <v>442.08036407039788</v>
      </c>
    </row>
    <row r="1555" spans="1:26" customFormat="1" x14ac:dyDescent="0.2">
      <c r="A1555" s="34">
        <v>398</v>
      </c>
      <c r="B1555" s="34" t="s">
        <v>2614</v>
      </c>
      <c r="C1555" s="34" t="s">
        <v>92</v>
      </c>
      <c r="D1555" s="34">
        <v>0.05</v>
      </c>
      <c r="E1555" s="34">
        <v>63.94</v>
      </c>
      <c r="F1555" s="34">
        <v>14.48</v>
      </c>
      <c r="G1555" s="34" t="s">
        <v>14</v>
      </c>
      <c r="H1555" s="34" t="s">
        <v>70</v>
      </c>
      <c r="I1555" s="34" t="s">
        <v>4</v>
      </c>
      <c r="J1555" s="34" t="s">
        <v>102</v>
      </c>
      <c r="K1555" s="34" t="s">
        <v>49</v>
      </c>
      <c r="L1555" s="34" t="s">
        <v>1970</v>
      </c>
      <c r="M1555" s="34">
        <v>0.46</v>
      </c>
      <c r="N1555" s="34" t="s">
        <v>8</v>
      </c>
      <c r="O1555" s="34" t="s">
        <v>87</v>
      </c>
      <c r="P1555" s="34" t="s">
        <v>293</v>
      </c>
      <c r="Q1555" s="34" t="s">
        <v>2615</v>
      </c>
      <c r="R1555" s="34">
        <v>45406</v>
      </c>
      <c r="S1555" s="36">
        <v>42147</v>
      </c>
      <c r="T1555" s="36">
        <v>42149</v>
      </c>
      <c r="U1555" s="61">
        <v>1372.6307999999999</v>
      </c>
      <c r="V1555" s="34">
        <v>31</v>
      </c>
      <c r="W1555" s="34">
        <v>1989.32</v>
      </c>
      <c r="X1555" s="34">
        <v>89320</v>
      </c>
      <c r="Y1555" s="34" t="s">
        <v>3218</v>
      </c>
      <c r="Z1555" s="34">
        <v>2005.1981895174617</v>
      </c>
    </row>
    <row r="1556" spans="1:26" customFormat="1" x14ac:dyDescent="0.2">
      <c r="A1556" s="34">
        <v>540</v>
      </c>
      <c r="B1556" s="34" t="s">
        <v>2484</v>
      </c>
      <c r="C1556" s="34" t="s">
        <v>92</v>
      </c>
      <c r="D1556" s="34">
        <v>0.05</v>
      </c>
      <c r="E1556" s="34">
        <v>204.1</v>
      </c>
      <c r="F1556" s="34">
        <v>13.99</v>
      </c>
      <c r="G1556" s="34" t="s">
        <v>14</v>
      </c>
      <c r="H1556" s="34" t="s">
        <v>3</v>
      </c>
      <c r="I1556" s="34" t="s">
        <v>16</v>
      </c>
      <c r="J1556" s="34" t="s">
        <v>32</v>
      </c>
      <c r="K1556" s="34" t="s">
        <v>120</v>
      </c>
      <c r="L1556" s="34" t="s">
        <v>2616</v>
      </c>
      <c r="M1556" s="34">
        <v>0.37</v>
      </c>
      <c r="N1556" s="34" t="s">
        <v>8</v>
      </c>
      <c r="O1556" s="34" t="s">
        <v>28</v>
      </c>
      <c r="P1556" s="34" t="s">
        <v>79</v>
      </c>
      <c r="Q1556" s="34" t="s">
        <v>2486</v>
      </c>
      <c r="R1556" s="34">
        <v>60061</v>
      </c>
      <c r="S1556" s="36">
        <v>42147</v>
      </c>
      <c r="T1556" s="36">
        <v>42149</v>
      </c>
      <c r="U1556" s="61">
        <v>5924.1122999999998</v>
      </c>
      <c r="V1556" s="34">
        <v>41</v>
      </c>
      <c r="W1556" s="34">
        <v>8585.67</v>
      </c>
      <c r="X1556" s="34">
        <v>91175</v>
      </c>
      <c r="Y1556" s="34" t="s">
        <v>3216</v>
      </c>
      <c r="Z1556" s="34">
        <v>7007.7917894269403</v>
      </c>
    </row>
    <row r="1557" spans="1:26" customFormat="1" x14ac:dyDescent="0.2">
      <c r="A1557" s="34">
        <v>2458</v>
      </c>
      <c r="B1557" s="34" t="s">
        <v>133</v>
      </c>
      <c r="C1557" s="34" t="s">
        <v>92</v>
      </c>
      <c r="D1557" s="34">
        <v>0.05</v>
      </c>
      <c r="E1557" s="34">
        <v>12.88</v>
      </c>
      <c r="F1557" s="34">
        <v>4.59</v>
      </c>
      <c r="G1557" s="34" t="s">
        <v>14</v>
      </c>
      <c r="H1557" s="34" t="s">
        <v>47</v>
      </c>
      <c r="I1557" s="34" t="s">
        <v>24</v>
      </c>
      <c r="J1557" s="34" t="s">
        <v>544</v>
      </c>
      <c r="K1557" s="34" t="s">
        <v>26</v>
      </c>
      <c r="L1557" s="34" t="s">
        <v>2007</v>
      </c>
      <c r="M1557" s="34">
        <v>0.82</v>
      </c>
      <c r="N1557" s="34" t="s">
        <v>8</v>
      </c>
      <c r="O1557" s="34" t="s">
        <v>28</v>
      </c>
      <c r="P1557" s="34" t="s">
        <v>60</v>
      </c>
      <c r="Q1557" s="34" t="s">
        <v>135</v>
      </c>
      <c r="R1557" s="34">
        <v>55410</v>
      </c>
      <c r="S1557" s="36">
        <v>42147</v>
      </c>
      <c r="T1557" s="36">
        <v>42149</v>
      </c>
      <c r="U1557" s="61">
        <v>5.98</v>
      </c>
      <c r="V1557" s="34">
        <v>3</v>
      </c>
      <c r="W1557" s="34">
        <v>42.35</v>
      </c>
      <c r="X1557" s="34">
        <v>91286</v>
      </c>
      <c r="Y1557" s="34" t="s">
        <v>3216</v>
      </c>
      <c r="Z1557" s="34">
        <v>502.04485602882357</v>
      </c>
    </row>
    <row r="1558" spans="1:26" customFormat="1" x14ac:dyDescent="0.2">
      <c r="A1558" s="34">
        <v>1814</v>
      </c>
      <c r="B1558" s="34" t="s">
        <v>2617</v>
      </c>
      <c r="C1558" s="34" t="s">
        <v>46</v>
      </c>
      <c r="D1558" s="34">
        <v>0.09</v>
      </c>
      <c r="E1558" s="34">
        <v>77.510000000000005</v>
      </c>
      <c r="F1558" s="34">
        <v>4</v>
      </c>
      <c r="G1558" s="34" t="s">
        <v>63</v>
      </c>
      <c r="H1558" s="34" t="s">
        <v>47</v>
      </c>
      <c r="I1558" s="34" t="s">
        <v>16</v>
      </c>
      <c r="J1558" s="34" t="s">
        <v>17</v>
      </c>
      <c r="K1558" s="34" t="s">
        <v>49</v>
      </c>
      <c r="L1558" s="34" t="s">
        <v>2025</v>
      </c>
      <c r="M1558" s="34">
        <v>0.76</v>
      </c>
      <c r="N1558" s="34" t="s">
        <v>8</v>
      </c>
      <c r="O1558" s="34" t="s">
        <v>9</v>
      </c>
      <c r="P1558" s="34" t="s">
        <v>10</v>
      </c>
      <c r="Q1558" s="34" t="s">
        <v>2618</v>
      </c>
      <c r="R1558" s="34">
        <v>38654</v>
      </c>
      <c r="S1558" s="36">
        <v>42147</v>
      </c>
      <c r="T1558" s="36">
        <v>42149</v>
      </c>
      <c r="U1558" s="61">
        <v>-986.524</v>
      </c>
      <c r="V1558" s="34">
        <v>17</v>
      </c>
      <c r="W1558" s="34">
        <v>1300.54</v>
      </c>
      <c r="X1558" s="34">
        <v>90524</v>
      </c>
      <c r="Y1558" s="34" t="s">
        <v>3215</v>
      </c>
      <c r="Z1558" s="34">
        <v>-298.36922476576729</v>
      </c>
    </row>
    <row r="1559" spans="1:26" customFormat="1" x14ac:dyDescent="0.2">
      <c r="A1559" s="34">
        <v>1814</v>
      </c>
      <c r="B1559" s="34" t="s">
        <v>2617</v>
      </c>
      <c r="C1559" s="34" t="s">
        <v>46</v>
      </c>
      <c r="D1559" s="34">
        <v>0</v>
      </c>
      <c r="E1559" s="34">
        <v>2.88</v>
      </c>
      <c r="F1559" s="34">
        <v>0.7</v>
      </c>
      <c r="G1559" s="34" t="s">
        <v>14</v>
      </c>
      <c r="H1559" s="34" t="s">
        <v>47</v>
      </c>
      <c r="I1559" s="34" t="s">
        <v>24</v>
      </c>
      <c r="J1559" s="34" t="s">
        <v>25</v>
      </c>
      <c r="K1559" s="34" t="s">
        <v>26</v>
      </c>
      <c r="L1559" s="34" t="s">
        <v>615</v>
      </c>
      <c r="M1559" s="34">
        <v>0.56000000000000005</v>
      </c>
      <c r="N1559" s="34" t="s">
        <v>8</v>
      </c>
      <c r="O1559" s="34" t="s">
        <v>9</v>
      </c>
      <c r="P1559" s="34" t="s">
        <v>10</v>
      </c>
      <c r="Q1559" s="34" t="s">
        <v>2618</v>
      </c>
      <c r="R1559" s="34">
        <v>38654</v>
      </c>
      <c r="S1559" s="36">
        <v>42147</v>
      </c>
      <c r="T1559" s="36">
        <v>42149</v>
      </c>
      <c r="U1559" s="61">
        <v>-141.666</v>
      </c>
      <c r="V1559" s="34">
        <v>13</v>
      </c>
      <c r="W1559" s="34">
        <v>38.06</v>
      </c>
      <c r="X1559" s="34">
        <v>90524</v>
      </c>
      <c r="Y1559" s="34" t="s">
        <v>3215</v>
      </c>
      <c r="Z1559" s="34">
        <v>217.20297993490297</v>
      </c>
    </row>
    <row r="1560" spans="1:26" customFormat="1" x14ac:dyDescent="0.2">
      <c r="A1560" s="34">
        <v>2450</v>
      </c>
      <c r="B1560" s="34" t="s">
        <v>2619</v>
      </c>
      <c r="C1560" s="34" t="s">
        <v>46</v>
      </c>
      <c r="D1560" s="34">
        <v>0.08</v>
      </c>
      <c r="E1560" s="34">
        <v>4.13</v>
      </c>
      <c r="F1560" s="34">
        <v>1.17</v>
      </c>
      <c r="G1560" s="34" t="s">
        <v>14</v>
      </c>
      <c r="H1560" s="34" t="s">
        <v>47</v>
      </c>
      <c r="I1560" s="34" t="s">
        <v>24</v>
      </c>
      <c r="J1560" s="34" t="s">
        <v>25</v>
      </c>
      <c r="K1560" s="34" t="s">
        <v>26</v>
      </c>
      <c r="L1560" s="34" t="s">
        <v>2620</v>
      </c>
      <c r="M1560" s="34">
        <v>0.56999999999999995</v>
      </c>
      <c r="N1560" s="34" t="s">
        <v>8</v>
      </c>
      <c r="O1560" s="34" t="s">
        <v>28</v>
      </c>
      <c r="P1560" s="34" t="s">
        <v>333</v>
      </c>
      <c r="Q1560" s="34" t="s">
        <v>2621</v>
      </c>
      <c r="R1560" s="34">
        <v>53545</v>
      </c>
      <c r="S1560" s="36">
        <v>42147</v>
      </c>
      <c r="T1560" s="36">
        <v>42149</v>
      </c>
      <c r="U1560" s="61">
        <v>-5.54</v>
      </c>
      <c r="V1560" s="34">
        <v>1</v>
      </c>
      <c r="W1560" s="34">
        <v>4.21</v>
      </c>
      <c r="X1560" s="34">
        <v>90322</v>
      </c>
      <c r="Y1560" s="34" t="s">
        <v>3216</v>
      </c>
      <c r="Z1560" s="34">
        <v>328.95119313132466</v>
      </c>
    </row>
    <row r="1561" spans="1:26" customFormat="1" x14ac:dyDescent="0.2">
      <c r="A1561" s="34">
        <v>357</v>
      </c>
      <c r="B1561" s="34" t="s">
        <v>2622</v>
      </c>
      <c r="C1561" s="34" t="s">
        <v>1</v>
      </c>
      <c r="D1561" s="34">
        <v>7.0000000000000007E-2</v>
      </c>
      <c r="E1561" s="34">
        <v>124.49</v>
      </c>
      <c r="F1561" s="34">
        <v>51.94</v>
      </c>
      <c r="G1561" s="34" t="s">
        <v>2</v>
      </c>
      <c r="H1561" s="34" t="s">
        <v>70</v>
      </c>
      <c r="I1561" s="34" t="s">
        <v>4</v>
      </c>
      <c r="J1561" s="34" t="s">
        <v>5</v>
      </c>
      <c r="K1561" s="34" t="s">
        <v>6</v>
      </c>
      <c r="L1561" s="34" t="s">
        <v>1125</v>
      </c>
      <c r="M1561" s="34">
        <v>0.63</v>
      </c>
      <c r="N1561" s="34" t="s">
        <v>8</v>
      </c>
      <c r="O1561" s="34" t="s">
        <v>35</v>
      </c>
      <c r="P1561" s="34" t="s">
        <v>564</v>
      </c>
      <c r="Q1561" s="34" t="s">
        <v>2623</v>
      </c>
      <c r="R1561" s="34">
        <v>86401</v>
      </c>
      <c r="S1561" s="36">
        <v>42148</v>
      </c>
      <c r="T1561" s="36">
        <v>42149</v>
      </c>
      <c r="U1561" s="61">
        <v>1074.44</v>
      </c>
      <c r="V1561" s="34">
        <v>14</v>
      </c>
      <c r="W1561" s="34">
        <v>1714.93</v>
      </c>
      <c r="X1561" s="34">
        <v>91131</v>
      </c>
      <c r="Y1561" s="34" t="s">
        <v>3217</v>
      </c>
      <c r="Z1561" s="34">
        <v>3526.6917597602942</v>
      </c>
    </row>
    <row r="1562" spans="1:26" customFormat="1" x14ac:dyDescent="0.2">
      <c r="A1562" s="34">
        <v>885</v>
      </c>
      <c r="B1562" s="34" t="s">
        <v>2624</v>
      </c>
      <c r="C1562" s="34" t="s">
        <v>1</v>
      </c>
      <c r="D1562" s="34">
        <v>0.06</v>
      </c>
      <c r="E1562" s="34">
        <v>25.98</v>
      </c>
      <c r="F1562" s="34">
        <v>14.36</v>
      </c>
      <c r="G1562" s="34" t="s">
        <v>2</v>
      </c>
      <c r="H1562" s="34" t="s">
        <v>70</v>
      </c>
      <c r="I1562" s="34" t="s">
        <v>4</v>
      </c>
      <c r="J1562" s="34" t="s">
        <v>85</v>
      </c>
      <c r="K1562" s="34" t="s">
        <v>33</v>
      </c>
      <c r="L1562" s="34" t="s">
        <v>760</v>
      </c>
      <c r="M1562" s="34">
        <v>0.6</v>
      </c>
      <c r="N1562" s="34" t="s">
        <v>8</v>
      </c>
      <c r="O1562" s="34" t="s">
        <v>28</v>
      </c>
      <c r="P1562" s="34" t="s">
        <v>163</v>
      </c>
      <c r="Q1562" s="34" t="s">
        <v>2625</v>
      </c>
      <c r="R1562" s="34">
        <v>79109</v>
      </c>
      <c r="S1562" s="36">
        <v>42148</v>
      </c>
      <c r="T1562" s="36">
        <v>42149</v>
      </c>
      <c r="U1562" s="61">
        <v>55.887999999999998</v>
      </c>
      <c r="V1562" s="34">
        <v>41</v>
      </c>
      <c r="W1562" s="34">
        <v>1033.56</v>
      </c>
      <c r="X1562" s="34">
        <v>89537</v>
      </c>
      <c r="Y1562" s="34" t="s">
        <v>3216</v>
      </c>
      <c r="Z1562" s="34">
        <v>1118.0054689525305</v>
      </c>
    </row>
    <row r="1563" spans="1:26" customFormat="1" x14ac:dyDescent="0.2">
      <c r="A1563" s="34">
        <v>1623</v>
      </c>
      <c r="B1563" s="34" t="s">
        <v>2626</v>
      </c>
      <c r="C1563" s="34" t="s">
        <v>13</v>
      </c>
      <c r="D1563" s="34">
        <v>0.06</v>
      </c>
      <c r="E1563" s="34">
        <v>15.01</v>
      </c>
      <c r="F1563" s="34">
        <v>8.4</v>
      </c>
      <c r="G1563" s="34" t="s">
        <v>14</v>
      </c>
      <c r="H1563" s="34" t="s">
        <v>3</v>
      </c>
      <c r="I1563" s="34" t="s">
        <v>24</v>
      </c>
      <c r="J1563" s="34" t="s">
        <v>48</v>
      </c>
      <c r="K1563" s="34" t="s">
        <v>49</v>
      </c>
      <c r="L1563" s="34" t="s">
        <v>2627</v>
      </c>
      <c r="M1563" s="34">
        <v>0.39</v>
      </c>
      <c r="N1563" s="34" t="s">
        <v>8</v>
      </c>
      <c r="O1563" s="34" t="s">
        <v>28</v>
      </c>
      <c r="P1563" s="34" t="s">
        <v>29</v>
      </c>
      <c r="Q1563" s="34" t="s">
        <v>2628</v>
      </c>
      <c r="R1563" s="34">
        <v>46375</v>
      </c>
      <c r="S1563" s="36">
        <v>42148</v>
      </c>
      <c r="T1563" s="36">
        <v>42150</v>
      </c>
      <c r="U1563" s="61">
        <v>1.6169</v>
      </c>
      <c r="V1563" s="34">
        <v>22</v>
      </c>
      <c r="W1563" s="34">
        <v>333.04</v>
      </c>
      <c r="X1563" s="34">
        <v>87611</v>
      </c>
      <c r="Y1563" s="34" t="s">
        <v>3216</v>
      </c>
      <c r="Z1563" s="34">
        <v>190.81175452227743</v>
      </c>
    </row>
    <row r="1564" spans="1:26" customFormat="1" x14ac:dyDescent="0.2">
      <c r="A1564" s="34">
        <v>1623</v>
      </c>
      <c r="B1564" s="34" t="s">
        <v>2626</v>
      </c>
      <c r="C1564" s="34" t="s">
        <v>13</v>
      </c>
      <c r="D1564" s="34">
        <v>0.09</v>
      </c>
      <c r="E1564" s="34">
        <v>40.479999999999997</v>
      </c>
      <c r="F1564" s="34">
        <v>19.989999999999998</v>
      </c>
      <c r="G1564" s="34" t="s">
        <v>14</v>
      </c>
      <c r="H1564" s="34" t="s">
        <v>3</v>
      </c>
      <c r="I1564" s="34" t="s">
        <v>16</v>
      </c>
      <c r="J1564" s="34" t="s">
        <v>17</v>
      </c>
      <c r="K1564" s="34" t="s">
        <v>49</v>
      </c>
      <c r="L1564" s="34" t="s">
        <v>2030</v>
      </c>
      <c r="M1564" s="34">
        <v>0.77</v>
      </c>
      <c r="N1564" s="34" t="s">
        <v>8</v>
      </c>
      <c r="O1564" s="34" t="s">
        <v>28</v>
      </c>
      <c r="P1564" s="34" t="s">
        <v>29</v>
      </c>
      <c r="Q1564" s="34" t="s">
        <v>2628</v>
      </c>
      <c r="R1564" s="34">
        <v>46375</v>
      </c>
      <c r="S1564" s="36">
        <v>42148</v>
      </c>
      <c r="T1564" s="36">
        <v>42150</v>
      </c>
      <c r="U1564" s="61">
        <v>65.394000000000005</v>
      </c>
      <c r="V1564" s="34">
        <v>12</v>
      </c>
      <c r="W1564" s="34">
        <v>472.44</v>
      </c>
      <c r="X1564" s="34">
        <v>87611</v>
      </c>
      <c r="Y1564" s="34" t="s">
        <v>3216</v>
      </c>
      <c r="Z1564" s="34">
        <v>952.28783856876976</v>
      </c>
    </row>
    <row r="1565" spans="1:26" customFormat="1" x14ac:dyDescent="0.2">
      <c r="A1565" s="34">
        <v>1623</v>
      </c>
      <c r="B1565" s="34" t="s">
        <v>2626</v>
      </c>
      <c r="C1565" s="34" t="s">
        <v>13</v>
      </c>
      <c r="D1565" s="34">
        <v>0.05</v>
      </c>
      <c r="E1565" s="34">
        <v>12.28</v>
      </c>
      <c r="F1565" s="34">
        <v>6.13</v>
      </c>
      <c r="G1565" s="34" t="s">
        <v>14</v>
      </c>
      <c r="H1565" s="34" t="s">
        <v>3</v>
      </c>
      <c r="I1565" s="34" t="s">
        <v>24</v>
      </c>
      <c r="J1565" s="34" t="s">
        <v>54</v>
      </c>
      <c r="K1565" s="34" t="s">
        <v>49</v>
      </c>
      <c r="L1565" s="34" t="s">
        <v>2362</v>
      </c>
      <c r="M1565" s="34">
        <v>0.56999999999999995</v>
      </c>
      <c r="N1565" s="34" t="s">
        <v>8</v>
      </c>
      <c r="O1565" s="34" t="s">
        <v>28</v>
      </c>
      <c r="P1565" s="34" t="s">
        <v>29</v>
      </c>
      <c r="Q1565" s="34" t="s">
        <v>2628</v>
      </c>
      <c r="R1565" s="34">
        <v>46375</v>
      </c>
      <c r="S1565" s="36">
        <v>42148</v>
      </c>
      <c r="T1565" s="36">
        <v>42149</v>
      </c>
      <c r="U1565" s="61">
        <v>1.3360000000000001</v>
      </c>
      <c r="V1565" s="34">
        <v>1</v>
      </c>
      <c r="W1565" s="34">
        <v>18.73</v>
      </c>
      <c r="X1565" s="34">
        <v>87611</v>
      </c>
      <c r="Y1565" s="34" t="s">
        <v>3216</v>
      </c>
      <c r="Z1565" s="34">
        <v>275.45070760992115</v>
      </c>
    </row>
    <row r="1566" spans="1:26" customFormat="1" x14ac:dyDescent="0.2">
      <c r="A1566" s="34">
        <v>3096</v>
      </c>
      <c r="B1566" s="34" t="s">
        <v>2629</v>
      </c>
      <c r="C1566" s="34" t="s">
        <v>13</v>
      </c>
      <c r="D1566" s="34">
        <v>0.08</v>
      </c>
      <c r="E1566" s="34">
        <v>40.98</v>
      </c>
      <c r="F1566" s="34">
        <v>7.2</v>
      </c>
      <c r="G1566" s="34" t="s">
        <v>63</v>
      </c>
      <c r="H1566" s="34" t="s">
        <v>15</v>
      </c>
      <c r="I1566" s="34" t="s">
        <v>24</v>
      </c>
      <c r="J1566" s="34" t="s">
        <v>71</v>
      </c>
      <c r="K1566" s="34" t="s">
        <v>49</v>
      </c>
      <c r="L1566" s="34" t="s">
        <v>2630</v>
      </c>
      <c r="M1566" s="34">
        <v>0.6</v>
      </c>
      <c r="N1566" s="34" t="s">
        <v>8</v>
      </c>
      <c r="O1566" s="34" t="s">
        <v>87</v>
      </c>
      <c r="P1566" s="34" t="s">
        <v>293</v>
      </c>
      <c r="Q1566" s="34" t="s">
        <v>2416</v>
      </c>
      <c r="R1566" s="34">
        <v>43026</v>
      </c>
      <c r="S1566" s="36">
        <v>42148</v>
      </c>
      <c r="T1566" s="36">
        <v>42149</v>
      </c>
      <c r="U1566" s="61">
        <v>-16.64</v>
      </c>
      <c r="V1566" s="34">
        <v>3</v>
      </c>
      <c r="W1566" s="34">
        <v>119.86</v>
      </c>
      <c r="X1566" s="34">
        <v>86221</v>
      </c>
      <c r="Y1566" s="34" t="s">
        <v>3218</v>
      </c>
      <c r="Z1566" s="34">
        <v>279.53437856062288</v>
      </c>
    </row>
    <row r="1567" spans="1:26" customFormat="1" x14ac:dyDescent="0.2">
      <c r="A1567" s="34">
        <v>3096</v>
      </c>
      <c r="B1567" s="34" t="s">
        <v>2629</v>
      </c>
      <c r="C1567" s="34" t="s">
        <v>13</v>
      </c>
      <c r="D1567" s="34">
        <v>0.08</v>
      </c>
      <c r="E1567" s="34">
        <v>8.1199999999999992</v>
      </c>
      <c r="F1567" s="34">
        <v>2.83</v>
      </c>
      <c r="G1567" s="34" t="s">
        <v>63</v>
      </c>
      <c r="H1567" s="34" t="s">
        <v>15</v>
      </c>
      <c r="I1567" s="34" t="s">
        <v>16</v>
      </c>
      <c r="J1567" s="34" t="s">
        <v>17</v>
      </c>
      <c r="K1567" s="34" t="s">
        <v>18</v>
      </c>
      <c r="L1567" s="34" t="s">
        <v>1674</v>
      </c>
      <c r="M1567" s="34">
        <v>0.77</v>
      </c>
      <c r="N1567" s="34" t="s">
        <v>8</v>
      </c>
      <c r="O1567" s="34" t="s">
        <v>87</v>
      </c>
      <c r="P1567" s="34" t="s">
        <v>293</v>
      </c>
      <c r="Q1567" s="34" t="s">
        <v>2416</v>
      </c>
      <c r="R1567" s="34">
        <v>43026</v>
      </c>
      <c r="S1567" s="36">
        <v>42148</v>
      </c>
      <c r="T1567" s="36">
        <v>42149</v>
      </c>
      <c r="U1567" s="61">
        <v>-59.73</v>
      </c>
      <c r="V1567" s="34">
        <v>12</v>
      </c>
      <c r="W1567" s="34">
        <v>98.77</v>
      </c>
      <c r="X1567" s="34">
        <v>86221</v>
      </c>
      <c r="Y1567" s="34" t="s">
        <v>3218</v>
      </c>
      <c r="Z1567" s="34">
        <v>152.97027891272714</v>
      </c>
    </row>
    <row r="1568" spans="1:26" customFormat="1" x14ac:dyDescent="0.2">
      <c r="A1568" s="34">
        <v>3096</v>
      </c>
      <c r="B1568" s="34" t="s">
        <v>2629</v>
      </c>
      <c r="C1568" s="34" t="s">
        <v>13</v>
      </c>
      <c r="D1568" s="34">
        <v>0.02</v>
      </c>
      <c r="E1568" s="34">
        <v>262.11</v>
      </c>
      <c r="F1568" s="34">
        <v>62.74</v>
      </c>
      <c r="G1568" s="34" t="s">
        <v>2</v>
      </c>
      <c r="H1568" s="34" t="s">
        <v>15</v>
      </c>
      <c r="I1568" s="34" t="s">
        <v>4</v>
      </c>
      <c r="J1568" s="34" t="s">
        <v>5</v>
      </c>
      <c r="K1568" s="34" t="s">
        <v>6</v>
      </c>
      <c r="L1568" s="34" t="s">
        <v>2631</v>
      </c>
      <c r="M1568" s="34">
        <v>0.75</v>
      </c>
      <c r="N1568" s="34" t="s">
        <v>8</v>
      </c>
      <c r="O1568" s="34" t="s">
        <v>87</v>
      </c>
      <c r="P1568" s="34" t="s">
        <v>293</v>
      </c>
      <c r="Q1568" s="34" t="s">
        <v>2416</v>
      </c>
      <c r="R1568" s="34">
        <v>43026</v>
      </c>
      <c r="S1568" s="36">
        <v>42148</v>
      </c>
      <c r="T1568" s="36">
        <v>42149</v>
      </c>
      <c r="U1568" s="61">
        <v>-633.441237</v>
      </c>
      <c r="V1568" s="34">
        <v>9</v>
      </c>
      <c r="W1568" s="34">
        <v>2495.35</v>
      </c>
      <c r="X1568" s="34">
        <v>86221</v>
      </c>
      <c r="Y1568" s="34" t="s">
        <v>3218</v>
      </c>
      <c r="Z1568" s="34">
        <v>2318.818579562068</v>
      </c>
    </row>
    <row r="1569" spans="1:26" customFormat="1" x14ac:dyDescent="0.2">
      <c r="A1569" s="34">
        <v>3366</v>
      </c>
      <c r="B1569" s="34" t="s">
        <v>2632</v>
      </c>
      <c r="C1569" s="34" t="s">
        <v>23</v>
      </c>
      <c r="D1569" s="34">
        <v>0.1</v>
      </c>
      <c r="E1569" s="34">
        <v>80.97</v>
      </c>
      <c r="F1569" s="34">
        <v>33.6</v>
      </c>
      <c r="G1569" s="34" t="s">
        <v>2</v>
      </c>
      <c r="H1569" s="34" t="s">
        <v>47</v>
      </c>
      <c r="I1569" s="34" t="s">
        <v>16</v>
      </c>
      <c r="J1569" s="34" t="s">
        <v>32</v>
      </c>
      <c r="K1569" s="34" t="s">
        <v>33</v>
      </c>
      <c r="L1569" s="34" t="s">
        <v>885</v>
      </c>
      <c r="M1569" s="34">
        <v>0.37</v>
      </c>
      <c r="N1569" s="34" t="s">
        <v>8</v>
      </c>
      <c r="O1569" s="34" t="s">
        <v>87</v>
      </c>
      <c r="P1569" s="34" t="s">
        <v>293</v>
      </c>
      <c r="Q1569" s="34" t="s">
        <v>557</v>
      </c>
      <c r="R1569" s="34">
        <v>45373</v>
      </c>
      <c r="S1569" s="36">
        <v>42148</v>
      </c>
      <c r="T1569" s="36">
        <v>42153</v>
      </c>
      <c r="U1569" s="61">
        <v>66.22</v>
      </c>
      <c r="V1569" s="34">
        <v>11</v>
      </c>
      <c r="W1569" s="34">
        <v>837.57</v>
      </c>
      <c r="X1569" s="34">
        <v>90501</v>
      </c>
      <c r="Y1569" s="34" t="s">
        <v>3218</v>
      </c>
      <c r="Z1569" s="34">
        <v>1435.2504018731677</v>
      </c>
    </row>
    <row r="1570" spans="1:26" customFormat="1" x14ac:dyDescent="0.2">
      <c r="A1570" s="34">
        <v>3366</v>
      </c>
      <c r="B1570" s="34" t="s">
        <v>2632</v>
      </c>
      <c r="C1570" s="34" t="s">
        <v>23</v>
      </c>
      <c r="D1570" s="34">
        <v>0.02</v>
      </c>
      <c r="E1570" s="34">
        <v>6.48</v>
      </c>
      <c r="F1570" s="34">
        <v>5.1100000000000003</v>
      </c>
      <c r="G1570" s="34" t="s">
        <v>14</v>
      </c>
      <c r="H1570" s="34" t="s">
        <v>47</v>
      </c>
      <c r="I1570" s="34" t="s">
        <v>24</v>
      </c>
      <c r="J1570" s="34" t="s">
        <v>64</v>
      </c>
      <c r="K1570" s="34" t="s">
        <v>49</v>
      </c>
      <c r="L1570" s="34" t="s">
        <v>2568</v>
      </c>
      <c r="M1570" s="34">
        <v>0.37</v>
      </c>
      <c r="N1570" s="34" t="s">
        <v>8</v>
      </c>
      <c r="O1570" s="34" t="s">
        <v>87</v>
      </c>
      <c r="P1570" s="34" t="s">
        <v>293</v>
      </c>
      <c r="Q1570" s="34" t="s">
        <v>557</v>
      </c>
      <c r="R1570" s="34">
        <v>45373</v>
      </c>
      <c r="S1570" s="36">
        <v>42148</v>
      </c>
      <c r="T1570" s="36">
        <v>42152</v>
      </c>
      <c r="U1570" s="61">
        <v>-23.53</v>
      </c>
      <c r="V1570" s="34">
        <v>8</v>
      </c>
      <c r="W1570" s="34">
        <v>56.22</v>
      </c>
      <c r="X1570" s="34">
        <v>90501</v>
      </c>
      <c r="Y1570" s="34" t="s">
        <v>3218</v>
      </c>
      <c r="Z1570" s="34">
        <v>178.94362676043687</v>
      </c>
    </row>
    <row r="1571" spans="1:26" customFormat="1" x14ac:dyDescent="0.2">
      <c r="A1571" s="34">
        <v>1450</v>
      </c>
      <c r="B1571" s="34" t="s">
        <v>2633</v>
      </c>
      <c r="C1571" s="34" t="s">
        <v>92</v>
      </c>
      <c r="D1571" s="34">
        <v>0.1</v>
      </c>
      <c r="E1571" s="34">
        <v>218.08</v>
      </c>
      <c r="F1571" s="34">
        <v>18.059999999999999</v>
      </c>
      <c r="G1571" s="34" t="s">
        <v>63</v>
      </c>
      <c r="H1571" s="34" t="s">
        <v>15</v>
      </c>
      <c r="I1571" s="34" t="s">
        <v>4</v>
      </c>
      <c r="J1571" s="34" t="s">
        <v>85</v>
      </c>
      <c r="K1571" s="34" t="s">
        <v>40</v>
      </c>
      <c r="L1571" s="34" t="s">
        <v>2592</v>
      </c>
      <c r="M1571" s="34">
        <v>0.56999999999999995</v>
      </c>
      <c r="N1571" s="34" t="s">
        <v>8</v>
      </c>
      <c r="O1571" s="34" t="s">
        <v>35</v>
      </c>
      <c r="P1571" s="34" t="s">
        <v>66</v>
      </c>
      <c r="Q1571" s="34" t="s">
        <v>2634</v>
      </c>
      <c r="R1571" s="34">
        <v>96150</v>
      </c>
      <c r="S1571" s="36">
        <v>42148</v>
      </c>
      <c r="T1571" s="36">
        <v>42149</v>
      </c>
      <c r="U1571" s="61">
        <v>1318.83</v>
      </c>
      <c r="V1571" s="34">
        <v>12</v>
      </c>
      <c r="W1571" s="34">
        <v>2366.5100000000002</v>
      </c>
      <c r="X1571" s="34">
        <v>86735</v>
      </c>
      <c r="Y1571" s="34" t="s">
        <v>3217</v>
      </c>
      <c r="Z1571" s="34">
        <v>2479.2379819140765</v>
      </c>
    </row>
    <row r="1572" spans="1:26" customFormat="1" x14ac:dyDescent="0.2">
      <c r="A1572" s="34">
        <v>2422</v>
      </c>
      <c r="B1572" s="34" t="s">
        <v>701</v>
      </c>
      <c r="C1572" s="34" t="s">
        <v>46</v>
      </c>
      <c r="D1572" s="34">
        <v>0.05</v>
      </c>
      <c r="E1572" s="34">
        <v>150.97999999999999</v>
      </c>
      <c r="F1572" s="34">
        <v>43.71</v>
      </c>
      <c r="G1572" s="34" t="s">
        <v>2</v>
      </c>
      <c r="H1572" s="34" t="s">
        <v>47</v>
      </c>
      <c r="I1572" s="34" t="s">
        <v>4</v>
      </c>
      <c r="J1572" s="34" t="s">
        <v>85</v>
      </c>
      <c r="K1572" s="34" t="s">
        <v>33</v>
      </c>
      <c r="L1572" s="34" t="s">
        <v>2635</v>
      </c>
      <c r="M1572" s="34">
        <v>0.55000000000000004</v>
      </c>
      <c r="N1572" s="34" t="s">
        <v>8</v>
      </c>
      <c r="O1572" s="34" t="s">
        <v>28</v>
      </c>
      <c r="P1572" s="34" t="s">
        <v>163</v>
      </c>
      <c r="Q1572" s="34" t="s">
        <v>703</v>
      </c>
      <c r="R1572" s="34">
        <v>77340</v>
      </c>
      <c r="S1572" s="36">
        <v>42148</v>
      </c>
      <c r="T1572" s="36">
        <v>42149</v>
      </c>
      <c r="U1572" s="61">
        <v>650.29999999999995</v>
      </c>
      <c r="V1572" s="34">
        <v>12</v>
      </c>
      <c r="W1572" s="34">
        <v>1857.08</v>
      </c>
      <c r="X1572" s="34">
        <v>89053</v>
      </c>
      <c r="Y1572" s="34" t="s">
        <v>3216</v>
      </c>
      <c r="Z1572" s="34">
        <v>2836.0666767110674</v>
      </c>
    </row>
    <row r="1573" spans="1:26" customFormat="1" x14ac:dyDescent="0.2">
      <c r="A1573" s="34">
        <v>3063</v>
      </c>
      <c r="B1573" s="34" t="s">
        <v>1367</v>
      </c>
      <c r="C1573" s="34" t="s">
        <v>46</v>
      </c>
      <c r="D1573" s="34">
        <v>0.03</v>
      </c>
      <c r="E1573" s="34">
        <v>20.99</v>
      </c>
      <c r="F1573" s="34">
        <v>0.99</v>
      </c>
      <c r="G1573" s="34" t="s">
        <v>14</v>
      </c>
      <c r="H1573" s="34" t="s">
        <v>15</v>
      </c>
      <c r="I1573" s="34" t="s">
        <v>16</v>
      </c>
      <c r="J1573" s="34" t="s">
        <v>111</v>
      </c>
      <c r="K1573" s="34" t="s">
        <v>26</v>
      </c>
      <c r="L1573" s="34" t="s">
        <v>2307</v>
      </c>
      <c r="M1573" s="34">
        <v>0.56999999999999995</v>
      </c>
      <c r="N1573" s="34" t="s">
        <v>8</v>
      </c>
      <c r="O1573" s="34" t="s">
        <v>35</v>
      </c>
      <c r="P1573" s="34" t="s">
        <v>42</v>
      </c>
      <c r="Q1573" s="34" t="s">
        <v>1368</v>
      </c>
      <c r="R1573" s="34">
        <v>98034</v>
      </c>
      <c r="S1573" s="36">
        <v>42148</v>
      </c>
      <c r="T1573" s="36">
        <v>42150</v>
      </c>
      <c r="U1573" s="61">
        <v>4.1821999999999999</v>
      </c>
      <c r="V1573" s="34">
        <v>9</v>
      </c>
      <c r="W1573" s="34">
        <v>158.87</v>
      </c>
      <c r="X1573" s="34">
        <v>88449</v>
      </c>
      <c r="Y1573" s="34" t="s">
        <v>3217</v>
      </c>
      <c r="Z1573" s="34">
        <v>360.42432223031847</v>
      </c>
    </row>
    <row r="1574" spans="1:26" customFormat="1" x14ac:dyDescent="0.2">
      <c r="A1574" s="34">
        <v>444</v>
      </c>
      <c r="B1574" s="34" t="s">
        <v>2636</v>
      </c>
      <c r="C1574" s="34" t="s">
        <v>1</v>
      </c>
      <c r="D1574" s="34">
        <v>0</v>
      </c>
      <c r="E1574" s="34">
        <v>7.59</v>
      </c>
      <c r="F1574" s="34">
        <v>4</v>
      </c>
      <c r="G1574" s="34" t="s">
        <v>14</v>
      </c>
      <c r="H1574" s="34" t="s">
        <v>3</v>
      </c>
      <c r="I1574" s="34" t="s">
        <v>4</v>
      </c>
      <c r="J1574" s="34" t="s">
        <v>102</v>
      </c>
      <c r="K1574" s="34" t="s">
        <v>26</v>
      </c>
      <c r="L1574" s="34" t="s">
        <v>1663</v>
      </c>
      <c r="M1574" s="34">
        <v>0.42</v>
      </c>
      <c r="N1574" s="34" t="s">
        <v>8</v>
      </c>
      <c r="O1574" s="34" t="s">
        <v>28</v>
      </c>
      <c r="P1574" s="34" t="s">
        <v>79</v>
      </c>
      <c r="Q1574" s="34" t="s">
        <v>2483</v>
      </c>
      <c r="R1574" s="34">
        <v>61801</v>
      </c>
      <c r="S1574" s="36">
        <v>42149</v>
      </c>
      <c r="T1574" s="36">
        <v>42152</v>
      </c>
      <c r="U1574" s="61">
        <v>86.438000000000002</v>
      </c>
      <c r="V1574" s="34">
        <v>43</v>
      </c>
      <c r="W1574" s="34">
        <v>355.92</v>
      </c>
      <c r="X1574" s="34">
        <v>88085</v>
      </c>
      <c r="Y1574" s="34" t="s">
        <v>3216</v>
      </c>
      <c r="Z1574" s="34">
        <v>489.89499582737722</v>
      </c>
    </row>
    <row r="1575" spans="1:26" customFormat="1" x14ac:dyDescent="0.2">
      <c r="A1575" s="34">
        <v>526</v>
      </c>
      <c r="B1575" s="34" t="s">
        <v>588</v>
      </c>
      <c r="C1575" s="34" t="s">
        <v>13</v>
      </c>
      <c r="D1575" s="34">
        <v>0.09</v>
      </c>
      <c r="E1575" s="34">
        <v>17.98</v>
      </c>
      <c r="F1575" s="34">
        <v>8.51</v>
      </c>
      <c r="G1575" s="34" t="s">
        <v>14</v>
      </c>
      <c r="H1575" s="34" t="s">
        <v>47</v>
      </c>
      <c r="I1575" s="34" t="s">
        <v>16</v>
      </c>
      <c r="J1575" s="34" t="s">
        <v>32</v>
      </c>
      <c r="K1575" s="34" t="s">
        <v>120</v>
      </c>
      <c r="L1575" s="34" t="s">
        <v>1856</v>
      </c>
      <c r="M1575" s="34">
        <v>0.4</v>
      </c>
      <c r="N1575" s="34" t="s">
        <v>8</v>
      </c>
      <c r="O1575" s="34" t="s">
        <v>35</v>
      </c>
      <c r="P1575" s="34" t="s">
        <v>564</v>
      </c>
      <c r="Q1575" s="34" t="s">
        <v>590</v>
      </c>
      <c r="R1575" s="34">
        <v>85204</v>
      </c>
      <c r="S1575" s="36">
        <v>42149</v>
      </c>
      <c r="T1575" s="36">
        <v>42151</v>
      </c>
      <c r="U1575" s="61">
        <v>-6.6120000000000001</v>
      </c>
      <c r="V1575" s="34">
        <v>12</v>
      </c>
      <c r="W1575" s="34">
        <v>211.13</v>
      </c>
      <c r="X1575" s="34">
        <v>90026</v>
      </c>
      <c r="Y1575" s="34" t="s">
        <v>3217</v>
      </c>
      <c r="Z1575" s="34">
        <v>222.6933933150014</v>
      </c>
    </row>
    <row r="1576" spans="1:26" customFormat="1" x14ac:dyDescent="0.2">
      <c r="A1576" s="34">
        <v>1008</v>
      </c>
      <c r="B1576" s="34" t="s">
        <v>2637</v>
      </c>
      <c r="C1576" s="34" t="s">
        <v>13</v>
      </c>
      <c r="D1576" s="34">
        <v>0.01</v>
      </c>
      <c r="E1576" s="34">
        <v>3.15</v>
      </c>
      <c r="F1576" s="34">
        <v>0.49</v>
      </c>
      <c r="G1576" s="34" t="s">
        <v>14</v>
      </c>
      <c r="H1576" s="34" t="s">
        <v>47</v>
      </c>
      <c r="I1576" s="34" t="s">
        <v>24</v>
      </c>
      <c r="J1576" s="34" t="s">
        <v>128</v>
      </c>
      <c r="K1576" s="34" t="s">
        <v>49</v>
      </c>
      <c r="L1576" s="34" t="s">
        <v>2638</v>
      </c>
      <c r="M1576" s="34">
        <v>0.37</v>
      </c>
      <c r="N1576" s="34" t="s">
        <v>8</v>
      </c>
      <c r="O1576" s="34" t="s">
        <v>87</v>
      </c>
      <c r="P1576" s="34" t="s">
        <v>307</v>
      </c>
      <c r="Q1576" s="34" t="s">
        <v>2639</v>
      </c>
      <c r="R1576" s="34">
        <v>4038</v>
      </c>
      <c r="S1576" s="36">
        <v>42149</v>
      </c>
      <c r="T1576" s="36">
        <v>42151</v>
      </c>
      <c r="U1576" s="61">
        <v>17.505299999999998</v>
      </c>
      <c r="V1576" s="34">
        <v>8</v>
      </c>
      <c r="W1576" s="34">
        <v>25.37</v>
      </c>
      <c r="X1576" s="34">
        <v>88371</v>
      </c>
      <c r="Y1576" s="34" t="s">
        <v>3218</v>
      </c>
      <c r="Z1576" s="34">
        <v>7.1891838830543087</v>
      </c>
    </row>
    <row r="1577" spans="1:26" customFormat="1" x14ac:dyDescent="0.2">
      <c r="A1577" s="34">
        <v>744</v>
      </c>
      <c r="B1577" s="34" t="s">
        <v>562</v>
      </c>
      <c r="C1577" s="34" t="s">
        <v>23</v>
      </c>
      <c r="D1577" s="34">
        <v>0.09</v>
      </c>
      <c r="E1577" s="34">
        <v>125.99</v>
      </c>
      <c r="F1577" s="34">
        <v>8.99</v>
      </c>
      <c r="G1577" s="34" t="s">
        <v>14</v>
      </c>
      <c r="H1577" s="34" t="s">
        <v>15</v>
      </c>
      <c r="I1577" s="34" t="s">
        <v>16</v>
      </c>
      <c r="J1577" s="34" t="s">
        <v>111</v>
      </c>
      <c r="K1577" s="34" t="s">
        <v>49</v>
      </c>
      <c r="L1577" s="34" t="s">
        <v>1630</v>
      </c>
      <c r="M1577" s="34">
        <v>0.55000000000000004</v>
      </c>
      <c r="N1577" s="34" t="s">
        <v>8</v>
      </c>
      <c r="O1577" s="34" t="s">
        <v>35</v>
      </c>
      <c r="P1577" s="34" t="s">
        <v>564</v>
      </c>
      <c r="Q1577" s="34" t="s">
        <v>565</v>
      </c>
      <c r="R1577" s="34">
        <v>85737</v>
      </c>
      <c r="S1577" s="36">
        <v>42149</v>
      </c>
      <c r="T1577" s="36">
        <v>42157</v>
      </c>
      <c r="U1577" s="61">
        <v>916.68060000000003</v>
      </c>
      <c r="V1577" s="34">
        <v>20</v>
      </c>
      <c r="W1577" s="34">
        <v>2104.9899999999998</v>
      </c>
      <c r="X1577" s="34">
        <v>87727</v>
      </c>
      <c r="Y1577" s="34" t="s">
        <v>3217</v>
      </c>
      <c r="Z1577" s="34">
        <v>1667.4094547220529</v>
      </c>
    </row>
    <row r="1578" spans="1:26" customFormat="1" x14ac:dyDescent="0.2">
      <c r="A1578" s="34">
        <v>3287</v>
      </c>
      <c r="B1578" s="34" t="s">
        <v>2640</v>
      </c>
      <c r="C1578" s="34" t="s">
        <v>23</v>
      </c>
      <c r="D1578" s="34">
        <v>0.08</v>
      </c>
      <c r="E1578" s="34">
        <v>30.56</v>
      </c>
      <c r="F1578" s="34">
        <v>2.99</v>
      </c>
      <c r="G1578" s="34" t="s">
        <v>14</v>
      </c>
      <c r="H1578" s="34" t="s">
        <v>3</v>
      </c>
      <c r="I1578" s="34" t="s">
        <v>24</v>
      </c>
      <c r="J1578" s="34" t="s">
        <v>48</v>
      </c>
      <c r="K1578" s="34" t="s">
        <v>49</v>
      </c>
      <c r="L1578" s="34" t="s">
        <v>1029</v>
      </c>
      <c r="M1578" s="34">
        <v>0.35</v>
      </c>
      <c r="N1578" s="34" t="s">
        <v>8</v>
      </c>
      <c r="O1578" s="34" t="s">
        <v>35</v>
      </c>
      <c r="P1578" s="34" t="s">
        <v>66</v>
      </c>
      <c r="Q1578" s="34" t="s">
        <v>2641</v>
      </c>
      <c r="R1578" s="34">
        <v>95746</v>
      </c>
      <c r="S1578" s="36">
        <v>42149</v>
      </c>
      <c r="T1578" s="36">
        <v>42151</v>
      </c>
      <c r="U1578" s="61">
        <v>352.87979999999999</v>
      </c>
      <c r="V1578" s="34">
        <v>17</v>
      </c>
      <c r="W1578" s="34">
        <v>511.42</v>
      </c>
      <c r="X1578" s="34">
        <v>89897</v>
      </c>
      <c r="Y1578" s="34" t="s">
        <v>3217</v>
      </c>
      <c r="Z1578" s="34">
        <v>485.49867606055597</v>
      </c>
    </row>
    <row r="1579" spans="1:26" customFormat="1" x14ac:dyDescent="0.2">
      <c r="A1579" s="34">
        <v>827</v>
      </c>
      <c r="B1579" s="34" t="s">
        <v>2642</v>
      </c>
      <c r="C1579" s="34" t="s">
        <v>92</v>
      </c>
      <c r="D1579" s="34">
        <v>0.01</v>
      </c>
      <c r="E1579" s="34">
        <v>6.98</v>
      </c>
      <c r="F1579" s="34">
        <v>1.6</v>
      </c>
      <c r="G1579" s="34" t="s">
        <v>14</v>
      </c>
      <c r="H1579" s="34" t="s">
        <v>47</v>
      </c>
      <c r="I1579" s="34" t="s">
        <v>24</v>
      </c>
      <c r="J1579" s="34" t="s">
        <v>64</v>
      </c>
      <c r="K1579" s="34" t="s">
        <v>26</v>
      </c>
      <c r="L1579" s="34" t="s">
        <v>698</v>
      </c>
      <c r="M1579" s="34">
        <v>0.38</v>
      </c>
      <c r="N1579" s="34" t="s">
        <v>8</v>
      </c>
      <c r="O1579" s="34" t="s">
        <v>28</v>
      </c>
      <c r="P1579" s="34" t="s">
        <v>163</v>
      </c>
      <c r="Q1579" s="34" t="s">
        <v>2625</v>
      </c>
      <c r="R1579" s="34">
        <v>79109</v>
      </c>
      <c r="S1579" s="36">
        <v>42149</v>
      </c>
      <c r="T1579" s="36">
        <v>42150</v>
      </c>
      <c r="U1579" s="61">
        <v>0.34599999999999997</v>
      </c>
      <c r="V1579" s="34">
        <v>3</v>
      </c>
      <c r="W1579" s="34">
        <v>21.93</v>
      </c>
      <c r="X1579" s="34">
        <v>89259</v>
      </c>
      <c r="Y1579" s="34" t="s">
        <v>3216</v>
      </c>
      <c r="Z1579" s="34">
        <v>55.860773350521868</v>
      </c>
    </row>
    <row r="1580" spans="1:26" customFormat="1" x14ac:dyDescent="0.2">
      <c r="A1580" s="34">
        <v>1237</v>
      </c>
      <c r="B1580" s="34" t="s">
        <v>1892</v>
      </c>
      <c r="C1580" s="34" t="s">
        <v>92</v>
      </c>
      <c r="D1580" s="34">
        <v>0.05</v>
      </c>
      <c r="E1580" s="34">
        <v>300.98</v>
      </c>
      <c r="F1580" s="34">
        <v>13.99</v>
      </c>
      <c r="G1580" s="34" t="s">
        <v>14</v>
      </c>
      <c r="H1580" s="34" t="s">
        <v>70</v>
      </c>
      <c r="I1580" s="34" t="s">
        <v>16</v>
      </c>
      <c r="J1580" s="34" t="s">
        <v>32</v>
      </c>
      <c r="K1580" s="34" t="s">
        <v>120</v>
      </c>
      <c r="L1580" s="34" t="s">
        <v>2643</v>
      </c>
      <c r="M1580" s="34">
        <v>0.39</v>
      </c>
      <c r="N1580" s="34" t="s">
        <v>8</v>
      </c>
      <c r="O1580" s="34" t="s">
        <v>28</v>
      </c>
      <c r="P1580" s="34" t="s">
        <v>163</v>
      </c>
      <c r="Q1580" s="34" t="s">
        <v>1894</v>
      </c>
      <c r="R1580" s="34">
        <v>75007</v>
      </c>
      <c r="S1580" s="36">
        <v>42149</v>
      </c>
      <c r="T1580" s="36">
        <v>42150</v>
      </c>
      <c r="U1580" s="61">
        <v>3985.3089</v>
      </c>
      <c r="V1580" s="34">
        <v>20</v>
      </c>
      <c r="W1580" s="34">
        <v>5775.81</v>
      </c>
      <c r="X1580" s="34">
        <v>86077</v>
      </c>
      <c r="Y1580" s="34" t="s">
        <v>3216</v>
      </c>
      <c r="Z1580" s="34">
        <v>5351.6095626076658</v>
      </c>
    </row>
    <row r="1581" spans="1:26" customFormat="1" x14ac:dyDescent="0.2">
      <c r="A1581" s="34">
        <v>1237</v>
      </c>
      <c r="B1581" s="34" t="s">
        <v>1892</v>
      </c>
      <c r="C1581" s="34" t="s">
        <v>92</v>
      </c>
      <c r="D1581" s="34">
        <v>0.04</v>
      </c>
      <c r="E1581" s="34">
        <v>205.99</v>
      </c>
      <c r="F1581" s="34">
        <v>5</v>
      </c>
      <c r="G1581" s="34" t="s">
        <v>63</v>
      </c>
      <c r="H1581" s="34" t="s">
        <v>70</v>
      </c>
      <c r="I1581" s="34" t="s">
        <v>16</v>
      </c>
      <c r="J1581" s="34" t="s">
        <v>111</v>
      </c>
      <c r="K1581" s="34" t="s">
        <v>49</v>
      </c>
      <c r="L1581" s="34" t="s">
        <v>2644</v>
      </c>
      <c r="M1581" s="34">
        <v>0.59</v>
      </c>
      <c r="N1581" s="34" t="s">
        <v>8</v>
      </c>
      <c r="O1581" s="34" t="s">
        <v>28</v>
      </c>
      <c r="P1581" s="34" t="s">
        <v>163</v>
      </c>
      <c r="Q1581" s="34" t="s">
        <v>1894</v>
      </c>
      <c r="R1581" s="34">
        <v>75007</v>
      </c>
      <c r="S1581" s="36">
        <v>42149</v>
      </c>
      <c r="T1581" s="36">
        <v>42150</v>
      </c>
      <c r="U1581" s="61">
        <v>13.956799999999999</v>
      </c>
      <c r="V1581" s="34">
        <v>11</v>
      </c>
      <c r="W1581" s="34">
        <v>1878.24</v>
      </c>
      <c r="X1581" s="34">
        <v>86077</v>
      </c>
      <c r="Y1581" s="34" t="s">
        <v>3216</v>
      </c>
      <c r="Z1581" s="34">
        <v>829.37407327336973</v>
      </c>
    </row>
    <row r="1582" spans="1:26" customFormat="1" x14ac:dyDescent="0.2">
      <c r="A1582" s="34">
        <v>1472</v>
      </c>
      <c r="B1582" s="34" t="s">
        <v>2645</v>
      </c>
      <c r="C1582" s="34" t="s">
        <v>92</v>
      </c>
      <c r="D1582" s="34">
        <v>0.05</v>
      </c>
      <c r="E1582" s="34">
        <v>20.27</v>
      </c>
      <c r="F1582" s="34">
        <v>3.99</v>
      </c>
      <c r="G1582" s="34" t="s">
        <v>14</v>
      </c>
      <c r="H1582" s="34" t="s">
        <v>47</v>
      </c>
      <c r="I1582" s="34" t="s">
        <v>24</v>
      </c>
      <c r="J1582" s="34" t="s">
        <v>71</v>
      </c>
      <c r="K1582" s="34" t="s">
        <v>49</v>
      </c>
      <c r="L1582" s="34" t="s">
        <v>1776</v>
      </c>
      <c r="M1582" s="34">
        <v>0.56999999999999995</v>
      </c>
      <c r="N1582" s="34" t="s">
        <v>8</v>
      </c>
      <c r="O1582" s="34" t="s">
        <v>87</v>
      </c>
      <c r="P1582" s="34" t="s">
        <v>293</v>
      </c>
      <c r="Q1582" s="34" t="s">
        <v>2646</v>
      </c>
      <c r="R1582" s="34">
        <v>44145</v>
      </c>
      <c r="S1582" s="36">
        <v>42149</v>
      </c>
      <c r="T1582" s="36">
        <v>42150</v>
      </c>
      <c r="U1582" s="61">
        <v>309.25400000000002</v>
      </c>
      <c r="V1582" s="34">
        <v>30</v>
      </c>
      <c r="W1582" s="34">
        <v>621.55999999999995</v>
      </c>
      <c r="X1582" s="34">
        <v>87079</v>
      </c>
      <c r="Y1582" s="34" t="s">
        <v>3218</v>
      </c>
      <c r="Z1582" s="34">
        <v>611.37982753942617</v>
      </c>
    </row>
    <row r="1583" spans="1:26" customFormat="1" x14ac:dyDescent="0.2">
      <c r="A1583" s="34">
        <v>2339</v>
      </c>
      <c r="B1583" s="34" t="s">
        <v>2647</v>
      </c>
      <c r="C1583" s="34" t="s">
        <v>92</v>
      </c>
      <c r="D1583" s="34">
        <v>0.05</v>
      </c>
      <c r="E1583" s="34">
        <v>11.58</v>
      </c>
      <c r="F1583" s="34">
        <v>6.97</v>
      </c>
      <c r="G1583" s="34" t="s">
        <v>14</v>
      </c>
      <c r="H1583" s="34" t="s">
        <v>47</v>
      </c>
      <c r="I1583" s="34" t="s">
        <v>24</v>
      </c>
      <c r="J1583" s="34" t="s">
        <v>321</v>
      </c>
      <c r="K1583" s="34" t="s">
        <v>49</v>
      </c>
      <c r="L1583" s="34" t="s">
        <v>600</v>
      </c>
      <c r="M1583" s="34">
        <v>0.35</v>
      </c>
      <c r="N1583" s="34" t="s">
        <v>8</v>
      </c>
      <c r="O1583" s="34" t="s">
        <v>28</v>
      </c>
      <c r="P1583" s="34" t="s">
        <v>163</v>
      </c>
      <c r="Q1583" s="34" t="s">
        <v>2648</v>
      </c>
      <c r="R1583" s="34">
        <v>77015</v>
      </c>
      <c r="S1583" s="36">
        <v>42149</v>
      </c>
      <c r="T1583" s="36">
        <v>42152</v>
      </c>
      <c r="U1583" s="61">
        <v>2.806</v>
      </c>
      <c r="V1583" s="34">
        <v>6</v>
      </c>
      <c r="W1583" s="34">
        <v>73.959999999999994</v>
      </c>
      <c r="X1583" s="34">
        <v>91482</v>
      </c>
      <c r="Y1583" s="34" t="s">
        <v>3216</v>
      </c>
      <c r="Z1583" s="34">
        <v>169.84669523086706</v>
      </c>
    </row>
    <row r="1584" spans="1:26" customFormat="1" x14ac:dyDescent="0.2">
      <c r="A1584" s="34">
        <v>2652</v>
      </c>
      <c r="B1584" s="34" t="s">
        <v>2649</v>
      </c>
      <c r="C1584" s="34" t="s">
        <v>92</v>
      </c>
      <c r="D1584" s="34">
        <v>0.06</v>
      </c>
      <c r="E1584" s="34">
        <v>47.9</v>
      </c>
      <c r="F1584" s="34">
        <v>5.86</v>
      </c>
      <c r="G1584" s="34" t="s">
        <v>14</v>
      </c>
      <c r="H1584" s="34" t="s">
        <v>15</v>
      </c>
      <c r="I1584" s="34" t="s">
        <v>24</v>
      </c>
      <c r="J1584" s="34" t="s">
        <v>64</v>
      </c>
      <c r="K1584" s="34" t="s">
        <v>49</v>
      </c>
      <c r="L1584" s="34" t="s">
        <v>1285</v>
      </c>
      <c r="M1584" s="34">
        <v>0.37</v>
      </c>
      <c r="N1584" s="34" t="s">
        <v>8</v>
      </c>
      <c r="O1584" s="34" t="s">
        <v>35</v>
      </c>
      <c r="P1584" s="34" t="s">
        <v>66</v>
      </c>
      <c r="Q1584" s="34" t="s">
        <v>1670</v>
      </c>
      <c r="R1584" s="34">
        <v>93309</v>
      </c>
      <c r="S1584" s="36">
        <v>42149</v>
      </c>
      <c r="T1584" s="36">
        <v>42151</v>
      </c>
      <c r="U1584" s="61">
        <v>21.78</v>
      </c>
      <c r="V1584" s="34">
        <v>2</v>
      </c>
      <c r="W1584" s="34">
        <v>94.2</v>
      </c>
      <c r="X1584" s="34">
        <v>89361</v>
      </c>
      <c r="Y1584" s="34" t="s">
        <v>3217</v>
      </c>
      <c r="Z1584" s="34">
        <v>223.03425455930412</v>
      </c>
    </row>
    <row r="1585" spans="1:26" customFormat="1" x14ac:dyDescent="0.2">
      <c r="A1585" s="34">
        <v>129</v>
      </c>
      <c r="B1585" s="34" t="s">
        <v>807</v>
      </c>
      <c r="C1585" s="34" t="s">
        <v>46</v>
      </c>
      <c r="D1585" s="34">
        <v>7.0000000000000007E-2</v>
      </c>
      <c r="E1585" s="34">
        <v>15.74</v>
      </c>
      <c r="F1585" s="34">
        <v>1.39</v>
      </c>
      <c r="G1585" s="34" t="s">
        <v>14</v>
      </c>
      <c r="H1585" s="34" t="s">
        <v>3</v>
      </c>
      <c r="I1585" s="34" t="s">
        <v>24</v>
      </c>
      <c r="J1585" s="34" t="s">
        <v>321</v>
      </c>
      <c r="K1585" s="34" t="s">
        <v>49</v>
      </c>
      <c r="L1585" s="34" t="s">
        <v>2650</v>
      </c>
      <c r="M1585" s="34">
        <v>0.4</v>
      </c>
      <c r="N1585" s="34" t="s">
        <v>8</v>
      </c>
      <c r="O1585" s="34" t="s">
        <v>28</v>
      </c>
      <c r="P1585" s="34" t="s">
        <v>79</v>
      </c>
      <c r="Q1585" s="34" t="s">
        <v>808</v>
      </c>
      <c r="R1585" s="34">
        <v>62002</v>
      </c>
      <c r="S1585" s="36">
        <v>42149</v>
      </c>
      <c r="T1585" s="36">
        <v>42150</v>
      </c>
      <c r="U1585" s="61">
        <v>149.8887</v>
      </c>
      <c r="V1585" s="34">
        <v>14</v>
      </c>
      <c r="W1585" s="34">
        <v>217.23</v>
      </c>
      <c r="X1585" s="34">
        <v>86694</v>
      </c>
      <c r="Y1585" s="34" t="s">
        <v>3216</v>
      </c>
      <c r="Z1585" s="34">
        <v>356.40242355269669</v>
      </c>
    </row>
    <row r="1586" spans="1:26" customFormat="1" x14ac:dyDescent="0.2">
      <c r="A1586" s="34">
        <v>1054</v>
      </c>
      <c r="B1586" s="34" t="s">
        <v>2651</v>
      </c>
      <c r="C1586" s="34" t="s">
        <v>46</v>
      </c>
      <c r="D1586" s="34">
        <v>0.03</v>
      </c>
      <c r="E1586" s="34">
        <v>5.44</v>
      </c>
      <c r="F1586" s="34">
        <v>7.46</v>
      </c>
      <c r="G1586" s="34" t="s">
        <v>63</v>
      </c>
      <c r="H1586" s="34" t="s">
        <v>70</v>
      </c>
      <c r="I1586" s="34" t="s">
        <v>24</v>
      </c>
      <c r="J1586" s="34" t="s">
        <v>48</v>
      </c>
      <c r="K1586" s="34" t="s">
        <v>49</v>
      </c>
      <c r="L1586" s="34" t="s">
        <v>1218</v>
      </c>
      <c r="M1586" s="34">
        <v>0.36</v>
      </c>
      <c r="N1586" s="34" t="s">
        <v>8</v>
      </c>
      <c r="O1586" s="34" t="s">
        <v>35</v>
      </c>
      <c r="P1586" s="34" t="s">
        <v>564</v>
      </c>
      <c r="Q1586" s="34" t="s">
        <v>2652</v>
      </c>
      <c r="R1586" s="34">
        <v>85374</v>
      </c>
      <c r="S1586" s="36">
        <v>42149</v>
      </c>
      <c r="T1586" s="36">
        <v>42151</v>
      </c>
      <c r="U1586" s="61">
        <v>-51.704000000000001</v>
      </c>
      <c r="V1586" s="34">
        <v>4</v>
      </c>
      <c r="W1586" s="34">
        <v>26.31</v>
      </c>
      <c r="X1586" s="34">
        <v>90069</v>
      </c>
      <c r="Y1586" s="34" t="s">
        <v>3217</v>
      </c>
      <c r="Z1586" s="34">
        <v>205.47234133855886</v>
      </c>
    </row>
    <row r="1587" spans="1:26" customFormat="1" x14ac:dyDescent="0.2">
      <c r="A1587" s="34">
        <v>1054</v>
      </c>
      <c r="B1587" s="34" t="s">
        <v>2651</v>
      </c>
      <c r="C1587" s="34" t="s">
        <v>46</v>
      </c>
      <c r="D1587" s="34">
        <v>0.08</v>
      </c>
      <c r="E1587" s="34">
        <v>26.38</v>
      </c>
      <c r="F1587" s="34">
        <v>5.58</v>
      </c>
      <c r="G1587" s="34" t="s">
        <v>14</v>
      </c>
      <c r="H1587" s="34" t="s">
        <v>70</v>
      </c>
      <c r="I1587" s="34" t="s">
        <v>24</v>
      </c>
      <c r="J1587" s="34" t="s">
        <v>64</v>
      </c>
      <c r="K1587" s="34" t="s">
        <v>49</v>
      </c>
      <c r="L1587" s="34" t="s">
        <v>2653</v>
      </c>
      <c r="M1587" s="34">
        <v>0.39</v>
      </c>
      <c r="N1587" s="34" t="s">
        <v>8</v>
      </c>
      <c r="O1587" s="34" t="s">
        <v>35</v>
      </c>
      <c r="P1587" s="34" t="s">
        <v>564</v>
      </c>
      <c r="Q1587" s="34" t="s">
        <v>2652</v>
      </c>
      <c r="R1587" s="34">
        <v>85374</v>
      </c>
      <c r="S1587" s="36">
        <v>42149</v>
      </c>
      <c r="T1587" s="36">
        <v>42150</v>
      </c>
      <c r="U1587" s="61">
        <v>144.7482</v>
      </c>
      <c r="V1587" s="34">
        <v>8</v>
      </c>
      <c r="W1587" s="34">
        <v>209.78</v>
      </c>
      <c r="X1587" s="34">
        <v>90069</v>
      </c>
      <c r="Y1587" s="34" t="s">
        <v>3217</v>
      </c>
      <c r="Z1587" s="34">
        <v>494.40063198375719</v>
      </c>
    </row>
    <row r="1588" spans="1:26" customFormat="1" x14ac:dyDescent="0.2">
      <c r="A1588" s="34">
        <v>1054</v>
      </c>
      <c r="B1588" s="34" t="s">
        <v>2651</v>
      </c>
      <c r="C1588" s="34" t="s">
        <v>46</v>
      </c>
      <c r="D1588" s="34">
        <v>0.06</v>
      </c>
      <c r="E1588" s="34">
        <v>20.99</v>
      </c>
      <c r="F1588" s="34">
        <v>2.5</v>
      </c>
      <c r="G1588" s="34" t="s">
        <v>14</v>
      </c>
      <c r="H1588" s="34" t="s">
        <v>70</v>
      </c>
      <c r="I1588" s="34" t="s">
        <v>16</v>
      </c>
      <c r="J1588" s="34" t="s">
        <v>111</v>
      </c>
      <c r="K1588" s="34" t="s">
        <v>26</v>
      </c>
      <c r="L1588" s="34" t="s">
        <v>1177</v>
      </c>
      <c r="M1588" s="34">
        <v>0.81</v>
      </c>
      <c r="N1588" s="34" t="s">
        <v>8</v>
      </c>
      <c r="O1588" s="34" t="s">
        <v>35</v>
      </c>
      <c r="P1588" s="34" t="s">
        <v>564</v>
      </c>
      <c r="Q1588" s="34" t="s">
        <v>2652</v>
      </c>
      <c r="R1588" s="34">
        <v>85374</v>
      </c>
      <c r="S1588" s="36">
        <v>42149</v>
      </c>
      <c r="T1588" s="36">
        <v>42151</v>
      </c>
      <c r="U1588" s="61">
        <v>-112.18899999999999</v>
      </c>
      <c r="V1588" s="34">
        <v>1</v>
      </c>
      <c r="W1588" s="34">
        <v>17.829999999999998</v>
      </c>
      <c r="X1588" s="34">
        <v>90069</v>
      </c>
      <c r="Y1588" s="34" t="s">
        <v>3217</v>
      </c>
      <c r="Z1588" s="34">
        <v>491.58733193370705</v>
      </c>
    </row>
    <row r="1589" spans="1:26" customFormat="1" x14ac:dyDescent="0.2">
      <c r="A1589" s="34">
        <v>2391</v>
      </c>
      <c r="B1589" s="34" t="s">
        <v>2654</v>
      </c>
      <c r="C1589" s="34" t="s">
        <v>46</v>
      </c>
      <c r="D1589" s="34">
        <v>0.06</v>
      </c>
      <c r="E1589" s="34">
        <v>4.7699999999999996</v>
      </c>
      <c r="F1589" s="34">
        <v>2.39</v>
      </c>
      <c r="G1589" s="34" t="s">
        <v>14</v>
      </c>
      <c r="H1589" s="34" t="s">
        <v>70</v>
      </c>
      <c r="I1589" s="34" t="s">
        <v>16</v>
      </c>
      <c r="J1589" s="34" t="s">
        <v>17</v>
      </c>
      <c r="K1589" s="34" t="s">
        <v>18</v>
      </c>
      <c r="L1589" s="34" t="s">
        <v>2655</v>
      </c>
      <c r="M1589" s="34">
        <v>0.72</v>
      </c>
      <c r="N1589" s="34" t="s">
        <v>8</v>
      </c>
      <c r="O1589" s="34" t="s">
        <v>87</v>
      </c>
      <c r="P1589" s="34" t="s">
        <v>88</v>
      </c>
      <c r="Q1589" s="34" t="s">
        <v>2656</v>
      </c>
      <c r="R1589" s="34">
        <v>11572</v>
      </c>
      <c r="S1589" s="36">
        <v>42149</v>
      </c>
      <c r="T1589" s="36">
        <v>42150</v>
      </c>
      <c r="U1589" s="61">
        <v>-45.64</v>
      </c>
      <c r="V1589" s="34">
        <v>9</v>
      </c>
      <c r="W1589" s="34">
        <v>42.46</v>
      </c>
      <c r="X1589" s="34">
        <v>91122</v>
      </c>
      <c r="Y1589" s="34" t="s">
        <v>3218</v>
      </c>
      <c r="Z1589" s="34">
        <v>431.06823578233286</v>
      </c>
    </row>
    <row r="1590" spans="1:26" customFormat="1" x14ac:dyDescent="0.2">
      <c r="A1590" s="34">
        <v>2391</v>
      </c>
      <c r="B1590" s="34" t="s">
        <v>2654</v>
      </c>
      <c r="C1590" s="34" t="s">
        <v>46</v>
      </c>
      <c r="D1590" s="34">
        <v>0.1</v>
      </c>
      <c r="E1590" s="34">
        <v>27.18</v>
      </c>
      <c r="F1590" s="34">
        <v>8.23</v>
      </c>
      <c r="G1590" s="34" t="s">
        <v>14</v>
      </c>
      <c r="H1590" s="34" t="s">
        <v>70</v>
      </c>
      <c r="I1590" s="34" t="s">
        <v>24</v>
      </c>
      <c r="J1590" s="34" t="s">
        <v>321</v>
      </c>
      <c r="K1590" s="34" t="s">
        <v>49</v>
      </c>
      <c r="L1590" s="34" t="s">
        <v>2657</v>
      </c>
      <c r="M1590" s="34">
        <v>0.38</v>
      </c>
      <c r="N1590" s="34" t="s">
        <v>8</v>
      </c>
      <c r="O1590" s="34" t="s">
        <v>87</v>
      </c>
      <c r="P1590" s="34" t="s">
        <v>88</v>
      </c>
      <c r="Q1590" s="34" t="s">
        <v>2656</v>
      </c>
      <c r="R1590" s="34">
        <v>11572</v>
      </c>
      <c r="S1590" s="36">
        <v>42149</v>
      </c>
      <c r="T1590" s="36">
        <v>42151</v>
      </c>
      <c r="U1590" s="61">
        <v>204.49</v>
      </c>
      <c r="V1590" s="34">
        <v>12</v>
      </c>
      <c r="W1590" s="34">
        <v>314.06</v>
      </c>
      <c r="X1590" s="34">
        <v>91122</v>
      </c>
      <c r="Y1590" s="34" t="s">
        <v>3218</v>
      </c>
      <c r="Z1590" s="34">
        <v>609.79996003156384</v>
      </c>
    </row>
    <row r="1591" spans="1:26" customFormat="1" x14ac:dyDescent="0.2">
      <c r="A1591" s="34">
        <v>2868</v>
      </c>
      <c r="B1591" s="34" t="s">
        <v>298</v>
      </c>
      <c r="C1591" s="34" t="s">
        <v>46</v>
      </c>
      <c r="D1591" s="34">
        <v>0.08</v>
      </c>
      <c r="E1591" s="34">
        <v>15.99</v>
      </c>
      <c r="F1591" s="34">
        <v>13.18</v>
      </c>
      <c r="G1591" s="34" t="s">
        <v>63</v>
      </c>
      <c r="H1591" s="34" t="s">
        <v>70</v>
      </c>
      <c r="I1591" s="34" t="s">
        <v>24</v>
      </c>
      <c r="J1591" s="34" t="s">
        <v>48</v>
      </c>
      <c r="K1591" s="34" t="s">
        <v>49</v>
      </c>
      <c r="L1591" s="34" t="s">
        <v>271</v>
      </c>
      <c r="M1591" s="34">
        <v>0.37</v>
      </c>
      <c r="N1591" s="34" t="s">
        <v>8</v>
      </c>
      <c r="O1591" s="34" t="s">
        <v>35</v>
      </c>
      <c r="P1591" s="34" t="s">
        <v>42</v>
      </c>
      <c r="Q1591" s="34" t="s">
        <v>300</v>
      </c>
      <c r="R1591" s="34">
        <v>98026</v>
      </c>
      <c r="S1591" s="36">
        <v>42149</v>
      </c>
      <c r="T1591" s="36">
        <v>42151</v>
      </c>
      <c r="U1591" s="61">
        <v>-66.584999999999994</v>
      </c>
      <c r="V1591" s="34">
        <v>4</v>
      </c>
      <c r="W1591" s="34">
        <v>66.02</v>
      </c>
      <c r="X1591" s="34">
        <v>85828</v>
      </c>
      <c r="Y1591" s="34" t="s">
        <v>3217</v>
      </c>
      <c r="Z1591" s="34">
        <v>356.65576424919965</v>
      </c>
    </row>
    <row r="1592" spans="1:26" customFormat="1" x14ac:dyDescent="0.2">
      <c r="A1592" s="34">
        <v>2266</v>
      </c>
      <c r="B1592" s="34" t="s">
        <v>2658</v>
      </c>
      <c r="C1592" s="34" t="s">
        <v>1</v>
      </c>
      <c r="D1592" s="34">
        <v>0.02</v>
      </c>
      <c r="E1592" s="34">
        <v>11.33</v>
      </c>
      <c r="F1592" s="34">
        <v>6.12</v>
      </c>
      <c r="G1592" s="34" t="s">
        <v>14</v>
      </c>
      <c r="H1592" s="34" t="s">
        <v>70</v>
      </c>
      <c r="I1592" s="34" t="s">
        <v>24</v>
      </c>
      <c r="J1592" s="34" t="s">
        <v>71</v>
      </c>
      <c r="K1592" s="34" t="s">
        <v>120</v>
      </c>
      <c r="L1592" s="34" t="s">
        <v>1929</v>
      </c>
      <c r="M1592" s="34">
        <v>0.42</v>
      </c>
      <c r="N1592" s="34" t="s">
        <v>8</v>
      </c>
      <c r="O1592" s="34" t="s">
        <v>28</v>
      </c>
      <c r="P1592" s="34" t="s">
        <v>56</v>
      </c>
      <c r="Q1592" s="34" t="s">
        <v>2659</v>
      </c>
      <c r="R1592" s="34">
        <v>63122</v>
      </c>
      <c r="S1592" s="36">
        <v>42150</v>
      </c>
      <c r="T1592" s="36">
        <v>42152</v>
      </c>
      <c r="U1592" s="61">
        <v>-14.52</v>
      </c>
      <c r="V1592" s="34">
        <v>3</v>
      </c>
      <c r="W1592" s="34">
        <v>35.35</v>
      </c>
      <c r="X1592" s="34">
        <v>86610</v>
      </c>
      <c r="Y1592" s="34" t="s">
        <v>3216</v>
      </c>
      <c r="Z1592" s="34">
        <v>452.64471321961395</v>
      </c>
    </row>
    <row r="1593" spans="1:26" customFormat="1" x14ac:dyDescent="0.2">
      <c r="A1593" s="34">
        <v>2266</v>
      </c>
      <c r="B1593" s="34" t="s">
        <v>2658</v>
      </c>
      <c r="C1593" s="34" t="s">
        <v>1</v>
      </c>
      <c r="D1593" s="34">
        <v>0.01</v>
      </c>
      <c r="E1593" s="34">
        <v>15.67</v>
      </c>
      <c r="F1593" s="34">
        <v>1.39</v>
      </c>
      <c r="G1593" s="34" t="s">
        <v>14</v>
      </c>
      <c r="H1593" s="34" t="s">
        <v>70</v>
      </c>
      <c r="I1593" s="34" t="s">
        <v>24</v>
      </c>
      <c r="J1593" s="34" t="s">
        <v>321</v>
      </c>
      <c r="K1593" s="34" t="s">
        <v>49</v>
      </c>
      <c r="L1593" s="34" t="s">
        <v>2460</v>
      </c>
      <c r="M1593" s="34">
        <v>0.38</v>
      </c>
      <c r="N1593" s="34" t="s">
        <v>8</v>
      </c>
      <c r="O1593" s="34" t="s">
        <v>28</v>
      </c>
      <c r="P1593" s="34" t="s">
        <v>56</v>
      </c>
      <c r="Q1593" s="34" t="s">
        <v>2659</v>
      </c>
      <c r="R1593" s="34">
        <v>63122</v>
      </c>
      <c r="S1593" s="36">
        <v>42150</v>
      </c>
      <c r="T1593" s="36">
        <v>42151</v>
      </c>
      <c r="U1593" s="61">
        <v>171.26490000000001</v>
      </c>
      <c r="V1593" s="34">
        <v>16</v>
      </c>
      <c r="W1593" s="34">
        <v>248.21</v>
      </c>
      <c r="X1593" s="34">
        <v>86610</v>
      </c>
      <c r="Y1593" s="34" t="s">
        <v>3216</v>
      </c>
      <c r="Z1593" s="34">
        <v>499.11814402793755</v>
      </c>
    </row>
    <row r="1594" spans="1:26" customFormat="1" x14ac:dyDescent="0.2">
      <c r="A1594" s="34">
        <v>2928</v>
      </c>
      <c r="B1594" s="34" t="s">
        <v>2660</v>
      </c>
      <c r="C1594" s="34" t="s">
        <v>1</v>
      </c>
      <c r="D1594" s="34">
        <v>0.02</v>
      </c>
      <c r="E1594" s="34">
        <v>5.58</v>
      </c>
      <c r="F1594" s="34">
        <v>2.99</v>
      </c>
      <c r="G1594" s="34" t="s">
        <v>14</v>
      </c>
      <c r="H1594" s="34" t="s">
        <v>15</v>
      </c>
      <c r="I1594" s="34" t="s">
        <v>24</v>
      </c>
      <c r="J1594" s="34" t="s">
        <v>48</v>
      </c>
      <c r="K1594" s="34" t="s">
        <v>49</v>
      </c>
      <c r="L1594" s="34" t="s">
        <v>2661</v>
      </c>
      <c r="M1594" s="34">
        <v>0.37</v>
      </c>
      <c r="N1594" s="34" t="s">
        <v>8</v>
      </c>
      <c r="O1594" s="34" t="s">
        <v>9</v>
      </c>
      <c r="P1594" s="34" t="s">
        <v>247</v>
      </c>
      <c r="Q1594" s="34" t="s">
        <v>2662</v>
      </c>
      <c r="R1594" s="34">
        <v>29418</v>
      </c>
      <c r="S1594" s="36">
        <v>42150</v>
      </c>
      <c r="T1594" s="36">
        <v>42152</v>
      </c>
      <c r="U1594" s="61">
        <v>689.32799999999997</v>
      </c>
      <c r="V1594" s="34">
        <v>42</v>
      </c>
      <c r="W1594" s="34">
        <v>236.83</v>
      </c>
      <c r="X1594" s="34">
        <v>90218</v>
      </c>
      <c r="Y1594" s="34" t="s">
        <v>3215</v>
      </c>
      <c r="Z1594" s="34">
        <v>998.38132625915887</v>
      </c>
    </row>
    <row r="1595" spans="1:26" customFormat="1" x14ac:dyDescent="0.2">
      <c r="A1595" s="34">
        <v>2928</v>
      </c>
      <c r="B1595" s="34" t="s">
        <v>2660</v>
      </c>
      <c r="C1595" s="34" t="s">
        <v>1</v>
      </c>
      <c r="D1595" s="34">
        <v>0.02</v>
      </c>
      <c r="E1595" s="34">
        <v>54.1</v>
      </c>
      <c r="F1595" s="34">
        <v>19.989999999999998</v>
      </c>
      <c r="G1595" s="34" t="s">
        <v>14</v>
      </c>
      <c r="H1595" s="34" t="s">
        <v>15</v>
      </c>
      <c r="I1595" s="34" t="s">
        <v>24</v>
      </c>
      <c r="J1595" s="34" t="s">
        <v>54</v>
      </c>
      <c r="K1595" s="34" t="s">
        <v>49</v>
      </c>
      <c r="L1595" s="34" t="s">
        <v>1240</v>
      </c>
      <c r="M1595" s="34">
        <v>0.59</v>
      </c>
      <c r="N1595" s="34" t="s">
        <v>8</v>
      </c>
      <c r="O1595" s="34" t="s">
        <v>9</v>
      </c>
      <c r="P1595" s="34" t="s">
        <v>247</v>
      </c>
      <c r="Q1595" s="34" t="s">
        <v>2662</v>
      </c>
      <c r="R1595" s="34">
        <v>29418</v>
      </c>
      <c r="S1595" s="36">
        <v>42150</v>
      </c>
      <c r="T1595" s="36">
        <v>42151</v>
      </c>
      <c r="U1595" s="61">
        <v>-33.585999999999999</v>
      </c>
      <c r="V1595" s="34">
        <v>36</v>
      </c>
      <c r="W1595" s="34">
        <v>1944.87</v>
      </c>
      <c r="X1595" s="34">
        <v>90218</v>
      </c>
      <c r="Y1595" s="34" t="s">
        <v>3215</v>
      </c>
      <c r="Z1595" s="34">
        <v>1062.8497917383952</v>
      </c>
    </row>
    <row r="1596" spans="1:26" customFormat="1" x14ac:dyDescent="0.2">
      <c r="A1596" s="34">
        <v>2941</v>
      </c>
      <c r="B1596" s="34" t="s">
        <v>2663</v>
      </c>
      <c r="C1596" s="34" t="s">
        <v>1</v>
      </c>
      <c r="D1596" s="34">
        <v>0.05</v>
      </c>
      <c r="E1596" s="34">
        <v>2.62</v>
      </c>
      <c r="F1596" s="34">
        <v>0.8</v>
      </c>
      <c r="G1596" s="34" t="s">
        <v>14</v>
      </c>
      <c r="H1596" s="34" t="s">
        <v>3</v>
      </c>
      <c r="I1596" s="34" t="s">
        <v>24</v>
      </c>
      <c r="J1596" s="34" t="s">
        <v>152</v>
      </c>
      <c r="K1596" s="34" t="s">
        <v>26</v>
      </c>
      <c r="L1596" s="34" t="s">
        <v>2100</v>
      </c>
      <c r="M1596" s="34">
        <v>0.39</v>
      </c>
      <c r="N1596" s="34" t="s">
        <v>8</v>
      </c>
      <c r="O1596" s="34" t="s">
        <v>87</v>
      </c>
      <c r="P1596" s="34" t="s">
        <v>373</v>
      </c>
      <c r="Q1596" s="34" t="s">
        <v>1617</v>
      </c>
      <c r="R1596" s="34">
        <v>7960</v>
      </c>
      <c r="S1596" s="36">
        <v>42150</v>
      </c>
      <c r="T1596" s="36">
        <v>42151</v>
      </c>
      <c r="U1596" s="61">
        <v>12.71</v>
      </c>
      <c r="V1596" s="34">
        <v>8</v>
      </c>
      <c r="W1596" s="34">
        <v>21.41</v>
      </c>
      <c r="X1596" s="34">
        <v>87618</v>
      </c>
      <c r="Y1596" s="34" t="s">
        <v>3218</v>
      </c>
      <c r="Z1596" s="34">
        <v>252.40037907206448</v>
      </c>
    </row>
    <row r="1597" spans="1:26" customFormat="1" x14ac:dyDescent="0.2">
      <c r="A1597" s="34">
        <v>241</v>
      </c>
      <c r="B1597" s="34" t="s">
        <v>2216</v>
      </c>
      <c r="C1597" s="34" t="s">
        <v>23</v>
      </c>
      <c r="D1597" s="34">
        <v>0.01</v>
      </c>
      <c r="E1597" s="34">
        <v>5.94</v>
      </c>
      <c r="F1597" s="34">
        <v>9.92</v>
      </c>
      <c r="G1597" s="34" t="s">
        <v>14</v>
      </c>
      <c r="H1597" s="34" t="s">
        <v>3</v>
      </c>
      <c r="I1597" s="34" t="s">
        <v>24</v>
      </c>
      <c r="J1597" s="34" t="s">
        <v>48</v>
      </c>
      <c r="K1597" s="34" t="s">
        <v>49</v>
      </c>
      <c r="L1597" s="34" t="s">
        <v>2567</v>
      </c>
      <c r="M1597" s="34">
        <v>0.38</v>
      </c>
      <c r="N1597" s="34" t="s">
        <v>8</v>
      </c>
      <c r="O1597" s="34" t="s">
        <v>35</v>
      </c>
      <c r="P1597" s="34" t="s">
        <v>36</v>
      </c>
      <c r="Q1597" s="34" t="s">
        <v>2217</v>
      </c>
      <c r="R1597" s="34">
        <v>81503</v>
      </c>
      <c r="S1597" s="36">
        <v>42150</v>
      </c>
      <c r="T1597" s="36">
        <v>42157</v>
      </c>
      <c r="U1597" s="61">
        <v>-256.51900000000001</v>
      </c>
      <c r="V1597" s="34">
        <v>13</v>
      </c>
      <c r="W1597" s="34">
        <v>79.930000000000007</v>
      </c>
      <c r="X1597" s="34">
        <v>90480</v>
      </c>
      <c r="Y1597" s="34" t="s">
        <v>3217</v>
      </c>
      <c r="Z1597" s="34">
        <v>47.05474729967402</v>
      </c>
    </row>
    <row r="1598" spans="1:26" customFormat="1" x14ac:dyDescent="0.2">
      <c r="A1598" s="34">
        <v>241</v>
      </c>
      <c r="B1598" s="34" t="s">
        <v>2216</v>
      </c>
      <c r="C1598" s="34" t="s">
        <v>23</v>
      </c>
      <c r="D1598" s="34">
        <v>0.02</v>
      </c>
      <c r="E1598" s="34">
        <v>125.99</v>
      </c>
      <c r="F1598" s="34">
        <v>3</v>
      </c>
      <c r="G1598" s="34" t="s">
        <v>14</v>
      </c>
      <c r="H1598" s="34" t="s">
        <v>3</v>
      </c>
      <c r="I1598" s="34" t="s">
        <v>16</v>
      </c>
      <c r="J1598" s="34" t="s">
        <v>111</v>
      </c>
      <c r="K1598" s="34" t="s">
        <v>49</v>
      </c>
      <c r="L1598" s="34" t="s">
        <v>2664</v>
      </c>
      <c r="M1598" s="34">
        <v>0.59</v>
      </c>
      <c r="N1598" s="34" t="s">
        <v>8</v>
      </c>
      <c r="O1598" s="34" t="s">
        <v>35</v>
      </c>
      <c r="P1598" s="34" t="s">
        <v>36</v>
      </c>
      <c r="Q1598" s="34" t="s">
        <v>2217</v>
      </c>
      <c r="R1598" s="34">
        <v>81503</v>
      </c>
      <c r="S1598" s="36">
        <v>42150</v>
      </c>
      <c r="T1598" s="36">
        <v>42150</v>
      </c>
      <c r="U1598" s="61">
        <v>398.358</v>
      </c>
      <c r="V1598" s="34">
        <v>8</v>
      </c>
      <c r="W1598" s="34">
        <v>873.18</v>
      </c>
      <c r="X1598" s="34">
        <v>90480</v>
      </c>
      <c r="Y1598" s="34" t="s">
        <v>3217</v>
      </c>
      <c r="Z1598" s="34">
        <v>1070.4793253915634</v>
      </c>
    </row>
    <row r="1599" spans="1:26" customFormat="1" x14ac:dyDescent="0.2">
      <c r="A1599" s="34">
        <v>451</v>
      </c>
      <c r="B1599" s="34" t="s">
        <v>195</v>
      </c>
      <c r="C1599" s="34" t="s">
        <v>1</v>
      </c>
      <c r="D1599" s="34">
        <v>0.04</v>
      </c>
      <c r="E1599" s="34">
        <v>37.700000000000003</v>
      </c>
      <c r="F1599" s="34">
        <v>2.99</v>
      </c>
      <c r="G1599" s="34" t="s">
        <v>14</v>
      </c>
      <c r="H1599" s="34" t="s">
        <v>47</v>
      </c>
      <c r="I1599" s="34" t="s">
        <v>24</v>
      </c>
      <c r="J1599" s="34" t="s">
        <v>48</v>
      </c>
      <c r="K1599" s="34" t="s">
        <v>49</v>
      </c>
      <c r="L1599" s="34" t="s">
        <v>2492</v>
      </c>
      <c r="M1599" s="34">
        <v>0.35</v>
      </c>
      <c r="N1599" s="34" t="s">
        <v>8</v>
      </c>
      <c r="O1599" s="34" t="s">
        <v>35</v>
      </c>
      <c r="P1599" s="34" t="s">
        <v>66</v>
      </c>
      <c r="Q1599" s="34" t="s">
        <v>197</v>
      </c>
      <c r="R1599" s="34">
        <v>94024</v>
      </c>
      <c r="S1599" s="36">
        <v>42151</v>
      </c>
      <c r="T1599" s="36">
        <v>42152</v>
      </c>
      <c r="U1599" s="61">
        <v>299.6739</v>
      </c>
      <c r="V1599" s="34">
        <v>12</v>
      </c>
      <c r="W1599" s="34">
        <v>434.31</v>
      </c>
      <c r="X1599" s="34">
        <v>86012</v>
      </c>
      <c r="Y1599" s="34" t="s">
        <v>3217</v>
      </c>
      <c r="Z1599" s="34">
        <v>729.53750747472009</v>
      </c>
    </row>
    <row r="1600" spans="1:26" customFormat="1" x14ac:dyDescent="0.2">
      <c r="A1600" s="34">
        <v>452</v>
      </c>
      <c r="B1600" s="34" t="s">
        <v>2665</v>
      </c>
      <c r="C1600" s="34" t="s">
        <v>1</v>
      </c>
      <c r="D1600" s="34">
        <v>0.01</v>
      </c>
      <c r="E1600" s="34">
        <v>55.99</v>
      </c>
      <c r="F1600" s="34">
        <v>5</v>
      </c>
      <c r="G1600" s="34" t="s">
        <v>14</v>
      </c>
      <c r="H1600" s="34" t="s">
        <v>47</v>
      </c>
      <c r="I1600" s="34" t="s">
        <v>16</v>
      </c>
      <c r="J1600" s="34" t="s">
        <v>111</v>
      </c>
      <c r="K1600" s="34" t="s">
        <v>18</v>
      </c>
      <c r="L1600" s="34" t="s">
        <v>1914</v>
      </c>
      <c r="M1600" s="34">
        <v>0.83</v>
      </c>
      <c r="N1600" s="34" t="s">
        <v>8</v>
      </c>
      <c r="O1600" s="34" t="s">
        <v>35</v>
      </c>
      <c r="P1600" s="34" t="s">
        <v>66</v>
      </c>
      <c r="Q1600" s="34" t="s">
        <v>2666</v>
      </c>
      <c r="R1600" s="34">
        <v>93635</v>
      </c>
      <c r="S1600" s="36">
        <v>42151</v>
      </c>
      <c r="T1600" s="36">
        <v>42152</v>
      </c>
      <c r="U1600" s="61">
        <v>-235.89500000000001</v>
      </c>
      <c r="V1600" s="34">
        <v>1</v>
      </c>
      <c r="W1600" s="34">
        <v>51.83</v>
      </c>
      <c r="X1600" s="34">
        <v>86012</v>
      </c>
      <c r="Y1600" s="34" t="s">
        <v>3217</v>
      </c>
      <c r="Z1600" s="34">
        <v>712.75546512413723</v>
      </c>
    </row>
    <row r="1601" spans="1:26" customFormat="1" x14ac:dyDescent="0.2">
      <c r="A1601" s="34">
        <v>865</v>
      </c>
      <c r="B1601" s="34" t="s">
        <v>1362</v>
      </c>
      <c r="C1601" s="34" t="s">
        <v>1</v>
      </c>
      <c r="D1601" s="34">
        <v>0.03</v>
      </c>
      <c r="E1601" s="34">
        <v>14.2</v>
      </c>
      <c r="F1601" s="34">
        <v>5.3</v>
      </c>
      <c r="G1601" s="34" t="s">
        <v>14</v>
      </c>
      <c r="H1601" s="34" t="s">
        <v>70</v>
      </c>
      <c r="I1601" s="34" t="s">
        <v>4</v>
      </c>
      <c r="J1601" s="34" t="s">
        <v>102</v>
      </c>
      <c r="K1601" s="34" t="s">
        <v>26</v>
      </c>
      <c r="L1601" s="34" t="s">
        <v>264</v>
      </c>
      <c r="M1601" s="34">
        <v>0.46</v>
      </c>
      <c r="N1601" s="34" t="s">
        <v>8</v>
      </c>
      <c r="O1601" s="34" t="s">
        <v>28</v>
      </c>
      <c r="P1601" s="34" t="s">
        <v>29</v>
      </c>
      <c r="Q1601" s="34" t="s">
        <v>1018</v>
      </c>
      <c r="R1601" s="34">
        <v>46312</v>
      </c>
      <c r="S1601" s="36">
        <v>42151</v>
      </c>
      <c r="T1601" s="36">
        <v>42152</v>
      </c>
      <c r="U1601" s="61">
        <v>122.21</v>
      </c>
      <c r="V1601" s="34">
        <v>18</v>
      </c>
      <c r="W1601" s="34">
        <v>267.2</v>
      </c>
      <c r="X1601" s="34">
        <v>90674</v>
      </c>
      <c r="Y1601" s="34" t="s">
        <v>3216</v>
      </c>
      <c r="Z1601" s="34">
        <v>605.62666673420995</v>
      </c>
    </row>
    <row r="1602" spans="1:26" customFormat="1" x14ac:dyDescent="0.2">
      <c r="A1602" s="34">
        <v>370</v>
      </c>
      <c r="B1602" s="34" t="s">
        <v>2667</v>
      </c>
      <c r="C1602" s="34" t="s">
        <v>46</v>
      </c>
      <c r="D1602" s="34">
        <v>0.02</v>
      </c>
      <c r="E1602" s="34">
        <v>20.99</v>
      </c>
      <c r="F1602" s="34">
        <v>4.8099999999999996</v>
      </c>
      <c r="G1602" s="34" t="s">
        <v>14</v>
      </c>
      <c r="H1602" s="34" t="s">
        <v>70</v>
      </c>
      <c r="I1602" s="34" t="s">
        <v>16</v>
      </c>
      <c r="J1602" s="34" t="s">
        <v>111</v>
      </c>
      <c r="K1602" s="34" t="s">
        <v>120</v>
      </c>
      <c r="L1602" s="34" t="s">
        <v>1407</v>
      </c>
      <c r="M1602" s="34">
        <v>0.57999999999999996</v>
      </c>
      <c r="N1602" s="34" t="s">
        <v>8</v>
      </c>
      <c r="O1602" s="34" t="s">
        <v>87</v>
      </c>
      <c r="P1602" s="34" t="s">
        <v>307</v>
      </c>
      <c r="Q1602" s="34" t="s">
        <v>1634</v>
      </c>
      <c r="R1602" s="34">
        <v>4240</v>
      </c>
      <c r="S1602" s="36">
        <v>42151</v>
      </c>
      <c r="T1602" s="36">
        <v>42153</v>
      </c>
      <c r="U1602" s="61">
        <v>49.787999999999997</v>
      </c>
      <c r="V1602" s="34">
        <v>15</v>
      </c>
      <c r="W1602" s="34">
        <v>266.39</v>
      </c>
      <c r="X1602" s="34">
        <v>90291</v>
      </c>
      <c r="Y1602" s="34" t="s">
        <v>3218</v>
      </c>
      <c r="Z1602" s="34">
        <v>556.56410104937299</v>
      </c>
    </row>
    <row r="1603" spans="1:26" customFormat="1" x14ac:dyDescent="0.2">
      <c r="A1603" s="34">
        <v>371</v>
      </c>
      <c r="B1603" s="34" t="s">
        <v>2668</v>
      </c>
      <c r="C1603" s="34" t="s">
        <v>46</v>
      </c>
      <c r="D1603" s="34">
        <v>0.05</v>
      </c>
      <c r="E1603" s="34">
        <v>5.4</v>
      </c>
      <c r="F1603" s="34">
        <v>7.78</v>
      </c>
      <c r="G1603" s="34" t="s">
        <v>63</v>
      </c>
      <c r="H1603" s="34" t="s">
        <v>70</v>
      </c>
      <c r="I1603" s="34" t="s">
        <v>24</v>
      </c>
      <c r="J1603" s="34" t="s">
        <v>48</v>
      </c>
      <c r="K1603" s="34" t="s">
        <v>49</v>
      </c>
      <c r="L1603" s="34" t="s">
        <v>1460</v>
      </c>
      <c r="M1603" s="34">
        <v>0.37</v>
      </c>
      <c r="N1603" s="34" t="s">
        <v>8</v>
      </c>
      <c r="O1603" s="34" t="s">
        <v>87</v>
      </c>
      <c r="P1603" s="34" t="s">
        <v>379</v>
      </c>
      <c r="Q1603" s="34" t="s">
        <v>2669</v>
      </c>
      <c r="R1603" s="34">
        <v>2149</v>
      </c>
      <c r="S1603" s="36">
        <v>42151</v>
      </c>
      <c r="T1603" s="36">
        <v>42153</v>
      </c>
      <c r="U1603" s="61">
        <v>-132.62950000000001</v>
      </c>
      <c r="V1603" s="34">
        <v>9</v>
      </c>
      <c r="W1603" s="34">
        <v>51.82</v>
      </c>
      <c r="X1603" s="34">
        <v>90291</v>
      </c>
      <c r="Y1603" s="34" t="s">
        <v>3218</v>
      </c>
      <c r="Z1603" s="34">
        <v>126.41687163134696</v>
      </c>
    </row>
    <row r="1604" spans="1:26" customFormat="1" x14ac:dyDescent="0.2">
      <c r="A1604" s="34">
        <v>250</v>
      </c>
      <c r="B1604" s="34" t="s">
        <v>2670</v>
      </c>
      <c r="C1604" s="34" t="s">
        <v>1</v>
      </c>
      <c r="D1604" s="34">
        <v>0.02</v>
      </c>
      <c r="E1604" s="34">
        <v>2.58</v>
      </c>
      <c r="F1604" s="34">
        <v>1.3</v>
      </c>
      <c r="G1604" s="34" t="s">
        <v>63</v>
      </c>
      <c r="H1604" s="34" t="s">
        <v>70</v>
      </c>
      <c r="I1604" s="34" t="s">
        <v>24</v>
      </c>
      <c r="J1604" s="34" t="s">
        <v>25</v>
      </c>
      <c r="K1604" s="34" t="s">
        <v>26</v>
      </c>
      <c r="L1604" s="34" t="s">
        <v>2671</v>
      </c>
      <c r="M1604" s="34">
        <v>0.59</v>
      </c>
      <c r="N1604" s="34" t="s">
        <v>8</v>
      </c>
      <c r="O1604" s="34" t="s">
        <v>28</v>
      </c>
      <c r="P1604" s="34" t="s">
        <v>60</v>
      </c>
      <c r="Q1604" s="34" t="s">
        <v>2672</v>
      </c>
      <c r="R1604" s="34">
        <v>55423</v>
      </c>
      <c r="S1604" s="36">
        <v>42152</v>
      </c>
      <c r="T1604" s="36">
        <v>42153</v>
      </c>
      <c r="U1604" s="61">
        <v>1.1080000000000001</v>
      </c>
      <c r="V1604" s="34">
        <v>39</v>
      </c>
      <c r="W1604" s="34">
        <v>109.74</v>
      </c>
      <c r="X1604" s="34">
        <v>87214</v>
      </c>
      <c r="Y1604" s="34" t="s">
        <v>3216</v>
      </c>
      <c r="Z1604" s="34">
        <v>367.09662854568376</v>
      </c>
    </row>
    <row r="1605" spans="1:26" customFormat="1" x14ac:dyDescent="0.2">
      <c r="A1605" s="34">
        <v>250</v>
      </c>
      <c r="B1605" s="34" t="s">
        <v>2670</v>
      </c>
      <c r="C1605" s="34" t="s">
        <v>1</v>
      </c>
      <c r="D1605" s="34">
        <v>0.02</v>
      </c>
      <c r="E1605" s="34">
        <v>65.989999999999995</v>
      </c>
      <c r="F1605" s="34">
        <v>3.9</v>
      </c>
      <c r="G1605" s="34" t="s">
        <v>14</v>
      </c>
      <c r="H1605" s="34" t="s">
        <v>70</v>
      </c>
      <c r="I1605" s="34" t="s">
        <v>16</v>
      </c>
      <c r="J1605" s="34" t="s">
        <v>111</v>
      </c>
      <c r="K1605" s="34" t="s">
        <v>49</v>
      </c>
      <c r="L1605" s="34" t="s">
        <v>2673</v>
      </c>
      <c r="M1605" s="34">
        <v>0.55000000000000004</v>
      </c>
      <c r="N1605" s="34" t="s">
        <v>8</v>
      </c>
      <c r="O1605" s="34" t="s">
        <v>28</v>
      </c>
      <c r="P1605" s="34" t="s">
        <v>60</v>
      </c>
      <c r="Q1605" s="34" t="s">
        <v>2672</v>
      </c>
      <c r="R1605" s="34">
        <v>55423</v>
      </c>
      <c r="S1605" s="36">
        <v>42152</v>
      </c>
      <c r="T1605" s="36">
        <v>42153</v>
      </c>
      <c r="U1605" s="61">
        <v>1061.3789999999999</v>
      </c>
      <c r="V1605" s="34">
        <v>27</v>
      </c>
      <c r="W1605" s="34">
        <v>1543.55</v>
      </c>
      <c r="X1605" s="34">
        <v>87214</v>
      </c>
      <c r="Y1605" s="34" t="s">
        <v>3216</v>
      </c>
      <c r="Z1605" s="34">
        <v>1772.346898407613</v>
      </c>
    </row>
    <row r="1606" spans="1:26" customFormat="1" x14ac:dyDescent="0.2">
      <c r="A1606" s="34">
        <v>3011</v>
      </c>
      <c r="B1606" s="34" t="s">
        <v>2290</v>
      </c>
      <c r="C1606" s="34" t="s">
        <v>1</v>
      </c>
      <c r="D1606" s="34">
        <v>0.03</v>
      </c>
      <c r="E1606" s="34">
        <v>5.98</v>
      </c>
      <c r="F1606" s="34">
        <v>5.35</v>
      </c>
      <c r="G1606" s="34" t="s">
        <v>14</v>
      </c>
      <c r="H1606" s="34" t="s">
        <v>70</v>
      </c>
      <c r="I1606" s="34" t="s">
        <v>24</v>
      </c>
      <c r="J1606" s="34" t="s">
        <v>64</v>
      </c>
      <c r="K1606" s="34" t="s">
        <v>49</v>
      </c>
      <c r="L1606" s="34" t="s">
        <v>785</v>
      </c>
      <c r="M1606" s="34">
        <v>0.4</v>
      </c>
      <c r="N1606" s="34" t="s">
        <v>8</v>
      </c>
      <c r="O1606" s="34" t="s">
        <v>87</v>
      </c>
      <c r="P1606" s="34" t="s">
        <v>379</v>
      </c>
      <c r="Q1606" s="34" t="s">
        <v>764</v>
      </c>
      <c r="R1606" s="34">
        <v>2113</v>
      </c>
      <c r="S1606" s="36">
        <v>42152</v>
      </c>
      <c r="T1606" s="36">
        <v>42153</v>
      </c>
      <c r="U1606" s="61">
        <v>-23.5</v>
      </c>
      <c r="V1606" s="34">
        <v>16</v>
      </c>
      <c r="W1606" s="34">
        <v>107.08</v>
      </c>
      <c r="X1606" s="34">
        <v>56486</v>
      </c>
      <c r="Y1606" s="34" t="s">
        <v>3218</v>
      </c>
      <c r="Z1606" s="34">
        <v>382.17211070553645</v>
      </c>
    </row>
    <row r="1607" spans="1:26" customFormat="1" x14ac:dyDescent="0.2">
      <c r="A1607" s="34">
        <v>3154</v>
      </c>
      <c r="B1607" s="34" t="s">
        <v>757</v>
      </c>
      <c r="C1607" s="34" t="s">
        <v>1</v>
      </c>
      <c r="D1607" s="34">
        <v>0.03</v>
      </c>
      <c r="E1607" s="34">
        <v>17.7</v>
      </c>
      <c r="F1607" s="34">
        <v>9.4700000000000006</v>
      </c>
      <c r="G1607" s="34" t="s">
        <v>14</v>
      </c>
      <c r="H1607" s="34" t="s">
        <v>15</v>
      </c>
      <c r="I1607" s="34" t="s">
        <v>24</v>
      </c>
      <c r="J1607" s="34" t="s">
        <v>54</v>
      </c>
      <c r="K1607" s="34" t="s">
        <v>49</v>
      </c>
      <c r="L1607" s="34" t="s">
        <v>1027</v>
      </c>
      <c r="M1607" s="34">
        <v>0.59</v>
      </c>
      <c r="N1607" s="34" t="s">
        <v>8</v>
      </c>
      <c r="O1607" s="34" t="s">
        <v>9</v>
      </c>
      <c r="P1607" s="34" t="s">
        <v>99</v>
      </c>
      <c r="Q1607" s="34" t="s">
        <v>759</v>
      </c>
      <c r="R1607" s="34">
        <v>33710</v>
      </c>
      <c r="S1607" s="36">
        <v>42152</v>
      </c>
      <c r="T1607" s="36">
        <v>42154</v>
      </c>
      <c r="U1607" s="61">
        <v>28.182600000000001</v>
      </c>
      <c r="V1607" s="34">
        <v>11</v>
      </c>
      <c r="W1607" s="34">
        <v>201.77</v>
      </c>
      <c r="X1607" s="34">
        <v>86900</v>
      </c>
      <c r="Y1607" s="34" t="s">
        <v>3215</v>
      </c>
      <c r="Z1607" s="34">
        <v>714.68053584915674</v>
      </c>
    </row>
    <row r="1608" spans="1:26" customFormat="1" x14ac:dyDescent="0.2">
      <c r="A1608" s="34">
        <v>1627</v>
      </c>
      <c r="B1608" s="34" t="s">
        <v>2674</v>
      </c>
      <c r="C1608" s="34" t="s">
        <v>13</v>
      </c>
      <c r="D1608" s="34">
        <v>0.06</v>
      </c>
      <c r="E1608" s="34">
        <v>43.57</v>
      </c>
      <c r="F1608" s="34">
        <v>16.36</v>
      </c>
      <c r="G1608" s="34" t="s">
        <v>14</v>
      </c>
      <c r="H1608" s="34" t="s">
        <v>70</v>
      </c>
      <c r="I1608" s="34" t="s">
        <v>24</v>
      </c>
      <c r="J1608" s="34" t="s">
        <v>54</v>
      </c>
      <c r="K1608" s="34" t="s">
        <v>49</v>
      </c>
      <c r="L1608" s="34" t="s">
        <v>2675</v>
      </c>
      <c r="M1608" s="34">
        <v>0.55000000000000004</v>
      </c>
      <c r="N1608" s="34" t="s">
        <v>8</v>
      </c>
      <c r="O1608" s="34" t="s">
        <v>9</v>
      </c>
      <c r="P1608" s="34" t="s">
        <v>376</v>
      </c>
      <c r="Q1608" s="34" t="s">
        <v>2676</v>
      </c>
      <c r="R1608" s="34">
        <v>37743</v>
      </c>
      <c r="S1608" s="36">
        <v>42152</v>
      </c>
      <c r="T1608" s="36">
        <v>42154</v>
      </c>
      <c r="U1608" s="61">
        <v>-38.808</v>
      </c>
      <c r="V1608" s="34">
        <v>17</v>
      </c>
      <c r="W1608" s="34">
        <v>710.16</v>
      </c>
      <c r="X1608" s="34">
        <v>90602</v>
      </c>
      <c r="Y1608" s="34" t="s">
        <v>3215</v>
      </c>
      <c r="Z1608" s="34">
        <v>600.93431342968074</v>
      </c>
    </row>
    <row r="1609" spans="1:26" customFormat="1" x14ac:dyDescent="0.2">
      <c r="A1609" s="34">
        <v>2765</v>
      </c>
      <c r="B1609" s="34" t="s">
        <v>2677</v>
      </c>
      <c r="C1609" s="34" t="s">
        <v>23</v>
      </c>
      <c r="D1609" s="34">
        <v>0.03</v>
      </c>
      <c r="E1609" s="34">
        <v>5.85</v>
      </c>
      <c r="F1609" s="34">
        <v>2.27</v>
      </c>
      <c r="G1609" s="34" t="s">
        <v>14</v>
      </c>
      <c r="H1609" s="34" t="s">
        <v>70</v>
      </c>
      <c r="I1609" s="34" t="s">
        <v>24</v>
      </c>
      <c r="J1609" s="34" t="s">
        <v>25</v>
      </c>
      <c r="K1609" s="34" t="s">
        <v>26</v>
      </c>
      <c r="L1609" s="34" t="s">
        <v>2678</v>
      </c>
      <c r="M1609" s="34">
        <v>0.56000000000000005</v>
      </c>
      <c r="N1609" s="34" t="s">
        <v>8</v>
      </c>
      <c r="O1609" s="34" t="s">
        <v>87</v>
      </c>
      <c r="P1609" s="34" t="s">
        <v>373</v>
      </c>
      <c r="Q1609" s="34" t="s">
        <v>2679</v>
      </c>
      <c r="R1609" s="34">
        <v>8021</v>
      </c>
      <c r="S1609" s="36">
        <v>42152</v>
      </c>
      <c r="T1609" s="36">
        <v>42154</v>
      </c>
      <c r="U1609" s="61">
        <v>-5.08</v>
      </c>
      <c r="V1609" s="34">
        <v>7</v>
      </c>
      <c r="W1609" s="34">
        <v>41.4</v>
      </c>
      <c r="X1609" s="34">
        <v>90725</v>
      </c>
      <c r="Y1609" s="34" t="s">
        <v>3218</v>
      </c>
      <c r="Z1609" s="34">
        <v>238.24468875555263</v>
      </c>
    </row>
    <row r="1610" spans="1:26" customFormat="1" x14ac:dyDescent="0.2">
      <c r="A1610" s="34">
        <v>15</v>
      </c>
      <c r="B1610" s="34" t="s">
        <v>2047</v>
      </c>
      <c r="C1610" s="34" t="s">
        <v>92</v>
      </c>
      <c r="D1610" s="34">
        <v>0.01</v>
      </c>
      <c r="E1610" s="34">
        <v>35.94</v>
      </c>
      <c r="F1610" s="34">
        <v>6.66</v>
      </c>
      <c r="G1610" s="34" t="s">
        <v>14</v>
      </c>
      <c r="H1610" s="34" t="s">
        <v>3</v>
      </c>
      <c r="I1610" s="34" t="s">
        <v>24</v>
      </c>
      <c r="J1610" s="34" t="s">
        <v>321</v>
      </c>
      <c r="K1610" s="34" t="s">
        <v>49</v>
      </c>
      <c r="L1610" s="34" t="s">
        <v>2098</v>
      </c>
      <c r="M1610" s="34">
        <v>0.4</v>
      </c>
      <c r="N1610" s="34" t="s">
        <v>8</v>
      </c>
      <c r="O1610" s="34" t="s">
        <v>87</v>
      </c>
      <c r="P1610" s="34" t="s">
        <v>88</v>
      </c>
      <c r="Q1610" s="34" t="s">
        <v>2049</v>
      </c>
      <c r="R1610" s="34">
        <v>11787</v>
      </c>
      <c r="S1610" s="36">
        <v>42152</v>
      </c>
      <c r="T1610" s="36">
        <v>42152</v>
      </c>
      <c r="U1610" s="61">
        <v>261.87569999999999</v>
      </c>
      <c r="V1610" s="34">
        <v>10</v>
      </c>
      <c r="W1610" s="34">
        <v>379.53</v>
      </c>
      <c r="X1610" s="34">
        <v>86839</v>
      </c>
      <c r="Y1610" s="34" t="s">
        <v>3218</v>
      </c>
      <c r="Z1610" s="34">
        <v>531.41372889183344</v>
      </c>
    </row>
    <row r="1611" spans="1:26" customFormat="1" x14ac:dyDescent="0.2">
      <c r="A1611" s="34">
        <v>2709</v>
      </c>
      <c r="B1611" s="34" t="s">
        <v>2680</v>
      </c>
      <c r="C1611" s="34" t="s">
        <v>92</v>
      </c>
      <c r="D1611" s="34">
        <v>7.0000000000000007E-2</v>
      </c>
      <c r="E1611" s="34">
        <v>60.97</v>
      </c>
      <c r="F1611" s="34">
        <v>4.5</v>
      </c>
      <c r="G1611" s="34" t="s">
        <v>14</v>
      </c>
      <c r="H1611" s="34" t="s">
        <v>15</v>
      </c>
      <c r="I1611" s="34" t="s">
        <v>24</v>
      </c>
      <c r="J1611" s="34" t="s">
        <v>71</v>
      </c>
      <c r="K1611" s="34" t="s">
        <v>49</v>
      </c>
      <c r="L1611" s="34" t="s">
        <v>72</v>
      </c>
      <c r="M1611" s="34">
        <v>0.56000000000000005</v>
      </c>
      <c r="N1611" s="34" t="s">
        <v>8</v>
      </c>
      <c r="O1611" s="34" t="s">
        <v>87</v>
      </c>
      <c r="P1611" s="34" t="s">
        <v>394</v>
      </c>
      <c r="Q1611" s="34" t="s">
        <v>2681</v>
      </c>
      <c r="R1611" s="34">
        <v>21042</v>
      </c>
      <c r="S1611" s="36">
        <v>42152</v>
      </c>
      <c r="T1611" s="36">
        <v>42154</v>
      </c>
      <c r="U1611" s="61">
        <v>-41.77</v>
      </c>
      <c r="V1611" s="34">
        <v>1</v>
      </c>
      <c r="W1611" s="34">
        <v>57.84</v>
      </c>
      <c r="X1611" s="34">
        <v>89240</v>
      </c>
      <c r="Y1611" s="34" t="s">
        <v>3218</v>
      </c>
      <c r="Z1611" s="34">
        <v>312.63506078878544</v>
      </c>
    </row>
    <row r="1612" spans="1:26" customFormat="1" x14ac:dyDescent="0.2">
      <c r="A1612" s="34">
        <v>2709</v>
      </c>
      <c r="B1612" s="34" t="s">
        <v>2680</v>
      </c>
      <c r="C1612" s="34" t="s">
        <v>92</v>
      </c>
      <c r="D1612" s="34">
        <v>0</v>
      </c>
      <c r="E1612" s="34">
        <v>90.98</v>
      </c>
      <c r="F1612" s="34">
        <v>56.2</v>
      </c>
      <c r="G1612" s="34" t="s">
        <v>14</v>
      </c>
      <c r="H1612" s="34" t="s">
        <v>15</v>
      </c>
      <c r="I1612" s="34" t="s">
        <v>4</v>
      </c>
      <c r="J1612" s="34" t="s">
        <v>102</v>
      </c>
      <c r="K1612" s="34" t="s">
        <v>120</v>
      </c>
      <c r="L1612" s="34" t="s">
        <v>783</v>
      </c>
      <c r="M1612" s="34">
        <v>0.74</v>
      </c>
      <c r="N1612" s="34" t="s">
        <v>8</v>
      </c>
      <c r="O1612" s="34" t="s">
        <v>87</v>
      </c>
      <c r="P1612" s="34" t="s">
        <v>394</v>
      </c>
      <c r="Q1612" s="34" t="s">
        <v>2681</v>
      </c>
      <c r="R1612" s="34">
        <v>21042</v>
      </c>
      <c r="S1612" s="36">
        <v>42152</v>
      </c>
      <c r="T1612" s="36">
        <v>42154</v>
      </c>
      <c r="U1612" s="61">
        <v>-1014.11</v>
      </c>
      <c r="V1612" s="34">
        <v>15</v>
      </c>
      <c r="W1612" s="34">
        <v>1425.71</v>
      </c>
      <c r="X1612" s="34">
        <v>89240</v>
      </c>
      <c r="Y1612" s="34" t="s">
        <v>3218</v>
      </c>
      <c r="Z1612" s="34">
        <v>1035.786449367321</v>
      </c>
    </row>
    <row r="1613" spans="1:26" customFormat="1" x14ac:dyDescent="0.2">
      <c r="A1613" s="34">
        <v>3206</v>
      </c>
      <c r="B1613" s="34" t="s">
        <v>1902</v>
      </c>
      <c r="C1613" s="34" t="s">
        <v>46</v>
      </c>
      <c r="D1613" s="34">
        <v>0.05</v>
      </c>
      <c r="E1613" s="34">
        <v>35.44</v>
      </c>
      <c r="F1613" s="34">
        <v>5.09</v>
      </c>
      <c r="G1613" s="34" t="s">
        <v>14</v>
      </c>
      <c r="H1613" s="34" t="s">
        <v>15</v>
      </c>
      <c r="I1613" s="34" t="s">
        <v>24</v>
      </c>
      <c r="J1613" s="34" t="s">
        <v>64</v>
      </c>
      <c r="K1613" s="34" t="s">
        <v>49</v>
      </c>
      <c r="L1613" s="34" t="s">
        <v>2054</v>
      </c>
      <c r="M1613" s="34">
        <v>0.38</v>
      </c>
      <c r="N1613" s="34" t="s">
        <v>8</v>
      </c>
      <c r="O1613" s="34" t="s">
        <v>35</v>
      </c>
      <c r="P1613" s="34" t="s">
        <v>466</v>
      </c>
      <c r="Q1613" s="34" t="s">
        <v>1904</v>
      </c>
      <c r="R1613" s="34">
        <v>83301</v>
      </c>
      <c r="S1613" s="36">
        <v>42152</v>
      </c>
      <c r="T1613" s="36">
        <v>42153</v>
      </c>
      <c r="U1613" s="61">
        <v>553.33169999999996</v>
      </c>
      <c r="V1613" s="34">
        <v>23</v>
      </c>
      <c r="W1613" s="34">
        <v>801.93</v>
      </c>
      <c r="X1613" s="34">
        <v>87935</v>
      </c>
      <c r="Y1613" s="34" t="s">
        <v>3217</v>
      </c>
      <c r="Z1613" s="34">
        <v>910.22152554834599</v>
      </c>
    </row>
    <row r="1614" spans="1:26" customFormat="1" x14ac:dyDescent="0.2">
      <c r="A1614" s="34">
        <v>663</v>
      </c>
      <c r="B1614" s="34" t="s">
        <v>2682</v>
      </c>
      <c r="C1614" s="34" t="s">
        <v>1</v>
      </c>
      <c r="D1614" s="34">
        <v>0.02</v>
      </c>
      <c r="E1614" s="34">
        <v>14.58</v>
      </c>
      <c r="F1614" s="34">
        <v>7.4</v>
      </c>
      <c r="G1614" s="34" t="s">
        <v>14</v>
      </c>
      <c r="H1614" s="34" t="s">
        <v>47</v>
      </c>
      <c r="I1614" s="34" t="s">
        <v>4</v>
      </c>
      <c r="J1614" s="34" t="s">
        <v>102</v>
      </c>
      <c r="K1614" s="34" t="s">
        <v>49</v>
      </c>
      <c r="L1614" s="34" t="s">
        <v>2683</v>
      </c>
      <c r="M1614" s="34">
        <v>0.48</v>
      </c>
      <c r="N1614" s="34" t="s">
        <v>8</v>
      </c>
      <c r="O1614" s="34" t="s">
        <v>87</v>
      </c>
      <c r="P1614" s="34" t="s">
        <v>293</v>
      </c>
      <c r="Q1614" s="34" t="s">
        <v>2230</v>
      </c>
      <c r="R1614" s="34">
        <v>43952</v>
      </c>
      <c r="S1614" s="36">
        <v>42153</v>
      </c>
      <c r="T1614" s="36">
        <v>42156</v>
      </c>
      <c r="U1614" s="61">
        <v>10.802</v>
      </c>
      <c r="V1614" s="34">
        <v>17</v>
      </c>
      <c r="W1614" s="34">
        <v>261.33999999999997</v>
      </c>
      <c r="X1614" s="34">
        <v>90922</v>
      </c>
      <c r="Y1614" s="34" t="s">
        <v>3218</v>
      </c>
      <c r="Z1614" s="34">
        <v>604.44642385794816</v>
      </c>
    </row>
    <row r="1615" spans="1:26" customFormat="1" x14ac:dyDescent="0.2">
      <c r="A1615" s="34">
        <v>1026</v>
      </c>
      <c r="B1615" s="34" t="s">
        <v>1031</v>
      </c>
      <c r="C1615" s="34" t="s">
        <v>13</v>
      </c>
      <c r="D1615" s="34">
        <v>0.1</v>
      </c>
      <c r="E1615" s="34">
        <v>5.98</v>
      </c>
      <c r="F1615" s="34">
        <v>3.85</v>
      </c>
      <c r="G1615" s="34" t="s">
        <v>14</v>
      </c>
      <c r="H1615" s="34" t="s">
        <v>3</v>
      </c>
      <c r="I1615" s="34" t="s">
        <v>16</v>
      </c>
      <c r="J1615" s="34" t="s">
        <v>17</v>
      </c>
      <c r="K1615" s="34" t="s">
        <v>18</v>
      </c>
      <c r="L1615" s="34" t="s">
        <v>1074</v>
      </c>
      <c r="M1615" s="34">
        <v>0.68</v>
      </c>
      <c r="N1615" s="34" t="s">
        <v>8</v>
      </c>
      <c r="O1615" s="34" t="s">
        <v>87</v>
      </c>
      <c r="P1615" s="34" t="s">
        <v>88</v>
      </c>
      <c r="Q1615" s="34" t="s">
        <v>1033</v>
      </c>
      <c r="R1615" s="34">
        <v>11722</v>
      </c>
      <c r="S1615" s="36">
        <v>42153</v>
      </c>
      <c r="T1615" s="36">
        <v>42154</v>
      </c>
      <c r="U1615" s="61">
        <v>18.922000000000001</v>
      </c>
      <c r="V1615" s="34">
        <v>26</v>
      </c>
      <c r="W1615" s="34">
        <v>151.55000000000001</v>
      </c>
      <c r="X1615" s="34">
        <v>89008</v>
      </c>
      <c r="Y1615" s="34" t="s">
        <v>3218</v>
      </c>
      <c r="Z1615" s="34">
        <v>269.09079058200069</v>
      </c>
    </row>
    <row r="1616" spans="1:26" customFormat="1" x14ac:dyDescent="0.2">
      <c r="A1616" s="34">
        <v>1026</v>
      </c>
      <c r="B1616" s="34" t="s">
        <v>1031</v>
      </c>
      <c r="C1616" s="34" t="s">
        <v>13</v>
      </c>
      <c r="D1616" s="34">
        <v>7.0000000000000007E-2</v>
      </c>
      <c r="E1616" s="34">
        <v>2.61</v>
      </c>
      <c r="F1616" s="34">
        <v>0.5</v>
      </c>
      <c r="G1616" s="34" t="s">
        <v>14</v>
      </c>
      <c r="H1616" s="34" t="s">
        <v>3</v>
      </c>
      <c r="I1616" s="34" t="s">
        <v>24</v>
      </c>
      <c r="J1616" s="34" t="s">
        <v>128</v>
      </c>
      <c r="K1616" s="34" t="s">
        <v>49</v>
      </c>
      <c r="L1616" s="34" t="s">
        <v>1343</v>
      </c>
      <c r="M1616" s="34">
        <v>0.39</v>
      </c>
      <c r="N1616" s="34" t="s">
        <v>8</v>
      </c>
      <c r="O1616" s="34" t="s">
        <v>87</v>
      </c>
      <c r="P1616" s="34" t="s">
        <v>88</v>
      </c>
      <c r="Q1616" s="34" t="s">
        <v>1033</v>
      </c>
      <c r="R1616" s="34">
        <v>11722</v>
      </c>
      <c r="S1616" s="36">
        <v>42153</v>
      </c>
      <c r="T1616" s="36">
        <v>42156</v>
      </c>
      <c r="U1616" s="61">
        <v>39.350700000000003</v>
      </c>
      <c r="V1616" s="34">
        <v>22</v>
      </c>
      <c r="W1616" s="34">
        <v>57.03</v>
      </c>
      <c r="X1616" s="34">
        <v>89008</v>
      </c>
      <c r="Y1616" s="34" t="s">
        <v>3218</v>
      </c>
      <c r="Z1616" s="34">
        <v>-34.358456314276097</v>
      </c>
    </row>
    <row r="1617" spans="1:26" customFormat="1" x14ac:dyDescent="0.2">
      <c r="A1617" s="34">
        <v>1713</v>
      </c>
      <c r="B1617" s="34" t="s">
        <v>2684</v>
      </c>
      <c r="C1617" s="34" t="s">
        <v>13</v>
      </c>
      <c r="D1617" s="34">
        <v>0.01</v>
      </c>
      <c r="E1617" s="34">
        <v>23.99</v>
      </c>
      <c r="F1617" s="34">
        <v>6.3</v>
      </c>
      <c r="G1617" s="34" t="s">
        <v>14</v>
      </c>
      <c r="H1617" s="34" t="s">
        <v>70</v>
      </c>
      <c r="I1617" s="34" t="s">
        <v>16</v>
      </c>
      <c r="J1617" s="34" t="s">
        <v>32</v>
      </c>
      <c r="K1617" s="34" t="s">
        <v>120</v>
      </c>
      <c r="L1617" s="34" t="s">
        <v>2685</v>
      </c>
      <c r="M1617" s="34">
        <v>0.38</v>
      </c>
      <c r="N1617" s="34" t="s">
        <v>8</v>
      </c>
      <c r="O1617" s="34" t="s">
        <v>9</v>
      </c>
      <c r="P1617" s="34" t="s">
        <v>51</v>
      </c>
      <c r="Q1617" s="34" t="s">
        <v>1843</v>
      </c>
      <c r="R1617" s="34">
        <v>30265</v>
      </c>
      <c r="S1617" s="36">
        <v>42153</v>
      </c>
      <c r="T1617" s="36">
        <v>42155</v>
      </c>
      <c r="U1617" s="61">
        <v>-6.202</v>
      </c>
      <c r="V1617" s="34">
        <v>11</v>
      </c>
      <c r="W1617" s="34">
        <v>284.39</v>
      </c>
      <c r="X1617" s="34">
        <v>87748</v>
      </c>
      <c r="Y1617" s="34" t="s">
        <v>3215</v>
      </c>
      <c r="Z1617" s="34">
        <v>186.66499487058641</v>
      </c>
    </row>
    <row r="1618" spans="1:26" customFormat="1" x14ac:dyDescent="0.2">
      <c r="A1618" s="34">
        <v>2670</v>
      </c>
      <c r="B1618" s="34" t="s">
        <v>2686</v>
      </c>
      <c r="C1618" s="34" t="s">
        <v>13</v>
      </c>
      <c r="D1618" s="34">
        <v>0.05</v>
      </c>
      <c r="E1618" s="34">
        <v>165.2</v>
      </c>
      <c r="F1618" s="34">
        <v>19.989999999999998</v>
      </c>
      <c r="G1618" s="34" t="s">
        <v>14</v>
      </c>
      <c r="H1618" s="34" t="s">
        <v>47</v>
      </c>
      <c r="I1618" s="34" t="s">
        <v>24</v>
      </c>
      <c r="J1618" s="34" t="s">
        <v>54</v>
      </c>
      <c r="K1618" s="34" t="s">
        <v>49</v>
      </c>
      <c r="L1618" s="34" t="s">
        <v>459</v>
      </c>
      <c r="M1618" s="34">
        <v>0.59</v>
      </c>
      <c r="N1618" s="34" t="s">
        <v>8</v>
      </c>
      <c r="O1618" s="34" t="s">
        <v>35</v>
      </c>
      <c r="P1618" s="34" t="s">
        <v>66</v>
      </c>
      <c r="Q1618" s="34" t="s">
        <v>76</v>
      </c>
      <c r="R1618" s="34">
        <v>90049</v>
      </c>
      <c r="S1618" s="36">
        <v>42153</v>
      </c>
      <c r="T1618" s="36">
        <v>42153</v>
      </c>
      <c r="U1618" s="61">
        <v>2008.71</v>
      </c>
      <c r="V1618" s="34">
        <v>167</v>
      </c>
      <c r="W1618" s="34">
        <v>23939.200000000001</v>
      </c>
      <c r="X1618" s="34">
        <v>37924</v>
      </c>
      <c r="Y1618" s="34" t="s">
        <v>3217</v>
      </c>
      <c r="Z1618" s="34">
        <v>3249.3592438993255</v>
      </c>
    </row>
    <row r="1619" spans="1:26" customFormat="1" x14ac:dyDescent="0.2">
      <c r="A1619" s="34">
        <v>2670</v>
      </c>
      <c r="B1619" s="34" t="s">
        <v>2686</v>
      </c>
      <c r="C1619" s="34" t="s">
        <v>13</v>
      </c>
      <c r="D1619" s="34">
        <v>0.09</v>
      </c>
      <c r="E1619" s="34">
        <v>17.989999999999998</v>
      </c>
      <c r="F1619" s="34">
        <v>8.65</v>
      </c>
      <c r="G1619" s="34" t="s">
        <v>14</v>
      </c>
      <c r="H1619" s="34" t="s">
        <v>47</v>
      </c>
      <c r="I1619" s="34" t="s">
        <v>24</v>
      </c>
      <c r="J1619" s="34" t="s">
        <v>25</v>
      </c>
      <c r="K1619" s="34" t="s">
        <v>49</v>
      </c>
      <c r="L1619" s="34" t="s">
        <v>2687</v>
      </c>
      <c r="M1619" s="34">
        <v>0.56999999999999995</v>
      </c>
      <c r="N1619" s="34" t="s">
        <v>8</v>
      </c>
      <c r="O1619" s="34" t="s">
        <v>35</v>
      </c>
      <c r="P1619" s="34" t="s">
        <v>66</v>
      </c>
      <c r="Q1619" s="34" t="s">
        <v>76</v>
      </c>
      <c r="R1619" s="34">
        <v>90049</v>
      </c>
      <c r="S1619" s="36">
        <v>42153</v>
      </c>
      <c r="T1619" s="36">
        <v>42153</v>
      </c>
      <c r="U1619" s="61">
        <v>-80.53</v>
      </c>
      <c r="V1619" s="34">
        <v>71</v>
      </c>
      <c r="W1619" s="34">
        <v>1191.58</v>
      </c>
      <c r="X1619" s="34">
        <v>37924</v>
      </c>
      <c r="Y1619" s="34" t="s">
        <v>3217</v>
      </c>
      <c r="Z1619" s="34">
        <v>292.20155694708615</v>
      </c>
    </row>
    <row r="1620" spans="1:26" customFormat="1" x14ac:dyDescent="0.2">
      <c r="A1620" s="34">
        <v>2671</v>
      </c>
      <c r="B1620" s="34" t="s">
        <v>2688</v>
      </c>
      <c r="C1620" s="34" t="s">
        <v>13</v>
      </c>
      <c r="D1620" s="34">
        <v>0.05</v>
      </c>
      <c r="E1620" s="34">
        <v>165.2</v>
      </c>
      <c r="F1620" s="34">
        <v>19.989999999999998</v>
      </c>
      <c r="G1620" s="34" t="s">
        <v>14</v>
      </c>
      <c r="H1620" s="34" t="s">
        <v>47</v>
      </c>
      <c r="I1620" s="34" t="s">
        <v>24</v>
      </c>
      <c r="J1620" s="34" t="s">
        <v>54</v>
      </c>
      <c r="K1620" s="34" t="s">
        <v>49</v>
      </c>
      <c r="L1620" s="34" t="s">
        <v>459</v>
      </c>
      <c r="M1620" s="34">
        <v>0.59</v>
      </c>
      <c r="N1620" s="34" t="s">
        <v>8</v>
      </c>
      <c r="O1620" s="34" t="s">
        <v>9</v>
      </c>
      <c r="P1620" s="34" t="s">
        <v>376</v>
      </c>
      <c r="Q1620" s="34" t="s">
        <v>1712</v>
      </c>
      <c r="R1620" s="34">
        <v>37027</v>
      </c>
      <c r="S1620" s="36">
        <v>42153</v>
      </c>
      <c r="T1620" s="36">
        <v>42153</v>
      </c>
      <c r="U1620" s="61">
        <v>-48.957999999999998</v>
      </c>
      <c r="V1620" s="34">
        <v>42</v>
      </c>
      <c r="W1620" s="34">
        <v>6938.19</v>
      </c>
      <c r="X1620" s="34">
        <v>90551</v>
      </c>
      <c r="Y1620" s="34" t="s">
        <v>3215</v>
      </c>
      <c r="Z1620" s="34">
        <v>1142.2542837762512</v>
      </c>
    </row>
    <row r="1621" spans="1:26" customFormat="1" x14ac:dyDescent="0.2">
      <c r="A1621" s="34">
        <v>759</v>
      </c>
      <c r="B1621" s="34" t="s">
        <v>2689</v>
      </c>
      <c r="C1621" s="34" t="s">
        <v>23</v>
      </c>
      <c r="D1621" s="34">
        <v>0</v>
      </c>
      <c r="E1621" s="34">
        <v>20.99</v>
      </c>
      <c r="F1621" s="34">
        <v>3.3</v>
      </c>
      <c r="G1621" s="34" t="s">
        <v>14</v>
      </c>
      <c r="H1621" s="34" t="s">
        <v>3</v>
      </c>
      <c r="I1621" s="34" t="s">
        <v>16</v>
      </c>
      <c r="J1621" s="34" t="s">
        <v>111</v>
      </c>
      <c r="K1621" s="34" t="s">
        <v>18</v>
      </c>
      <c r="L1621" s="34" t="s">
        <v>1559</v>
      </c>
      <c r="M1621" s="34">
        <v>0.81</v>
      </c>
      <c r="N1621" s="34" t="s">
        <v>8</v>
      </c>
      <c r="O1621" s="34" t="s">
        <v>28</v>
      </c>
      <c r="P1621" s="34" t="s">
        <v>79</v>
      </c>
      <c r="Q1621" s="34" t="s">
        <v>2690</v>
      </c>
      <c r="R1621" s="34">
        <v>62301</v>
      </c>
      <c r="S1621" s="36">
        <v>42153</v>
      </c>
      <c r="T1621" s="36">
        <v>42160</v>
      </c>
      <c r="U1621" s="61">
        <v>-92.960999999999999</v>
      </c>
      <c r="V1621" s="34">
        <v>5</v>
      </c>
      <c r="W1621" s="34">
        <v>92.96</v>
      </c>
      <c r="X1621" s="34">
        <v>86639</v>
      </c>
      <c r="Y1621" s="34" t="s">
        <v>3216</v>
      </c>
      <c r="Z1621" s="34">
        <v>442.74162540956996</v>
      </c>
    </row>
    <row r="1622" spans="1:26" customFormat="1" x14ac:dyDescent="0.2">
      <c r="A1622" s="34">
        <v>649</v>
      </c>
      <c r="B1622" s="34" t="s">
        <v>2691</v>
      </c>
      <c r="C1622" s="34" t="s">
        <v>92</v>
      </c>
      <c r="D1622" s="34">
        <v>0.02</v>
      </c>
      <c r="E1622" s="34">
        <v>3.78</v>
      </c>
      <c r="F1622" s="34">
        <v>0.71</v>
      </c>
      <c r="G1622" s="34" t="s">
        <v>14</v>
      </c>
      <c r="H1622" s="34" t="s">
        <v>47</v>
      </c>
      <c r="I1622" s="34" t="s">
        <v>24</v>
      </c>
      <c r="J1622" s="34" t="s">
        <v>152</v>
      </c>
      <c r="K1622" s="34" t="s">
        <v>26</v>
      </c>
      <c r="L1622" s="34" t="s">
        <v>2692</v>
      </c>
      <c r="M1622" s="34">
        <v>0.39</v>
      </c>
      <c r="N1622" s="34" t="s">
        <v>8</v>
      </c>
      <c r="O1622" s="34" t="s">
        <v>28</v>
      </c>
      <c r="P1622" s="34" t="s">
        <v>79</v>
      </c>
      <c r="Q1622" s="34" t="s">
        <v>1375</v>
      </c>
      <c r="R1622" s="34">
        <v>60089</v>
      </c>
      <c r="S1622" s="36">
        <v>42153</v>
      </c>
      <c r="T1622" s="36">
        <v>42154</v>
      </c>
      <c r="U1622" s="61">
        <v>106.7499</v>
      </c>
      <c r="V1622" s="34">
        <v>40</v>
      </c>
      <c r="W1622" s="34">
        <v>154.71</v>
      </c>
      <c r="X1622" s="34">
        <v>91366</v>
      </c>
      <c r="Y1622" s="34" t="s">
        <v>3216</v>
      </c>
      <c r="Z1622" s="34">
        <v>131.89937443887862</v>
      </c>
    </row>
    <row r="1623" spans="1:26" customFormat="1" x14ac:dyDescent="0.2">
      <c r="A1623" s="34">
        <v>2393</v>
      </c>
      <c r="B1623" s="34" t="s">
        <v>169</v>
      </c>
      <c r="C1623" s="34" t="s">
        <v>92</v>
      </c>
      <c r="D1623" s="34">
        <v>0.02</v>
      </c>
      <c r="E1623" s="34">
        <v>6.48</v>
      </c>
      <c r="F1623" s="34">
        <v>7.91</v>
      </c>
      <c r="G1623" s="34" t="s">
        <v>14</v>
      </c>
      <c r="H1623" s="34" t="s">
        <v>70</v>
      </c>
      <c r="I1623" s="34" t="s">
        <v>24</v>
      </c>
      <c r="J1623" s="34" t="s">
        <v>64</v>
      </c>
      <c r="K1623" s="34" t="s">
        <v>49</v>
      </c>
      <c r="L1623" s="34" t="s">
        <v>1596</v>
      </c>
      <c r="M1623" s="34">
        <v>0.37</v>
      </c>
      <c r="N1623" s="34" t="s">
        <v>8</v>
      </c>
      <c r="O1623" s="34" t="s">
        <v>9</v>
      </c>
      <c r="P1623" s="34" t="s">
        <v>51</v>
      </c>
      <c r="Q1623" s="34" t="s">
        <v>171</v>
      </c>
      <c r="R1623" s="34">
        <v>30076</v>
      </c>
      <c r="S1623" s="36">
        <v>42153</v>
      </c>
      <c r="T1623" s="36">
        <v>42155</v>
      </c>
      <c r="U1623" s="61">
        <v>-1191.5260000000001</v>
      </c>
      <c r="V1623" s="34">
        <v>2</v>
      </c>
      <c r="W1623" s="34">
        <v>16.5</v>
      </c>
      <c r="X1623" s="34">
        <v>86950</v>
      </c>
      <c r="Y1623" s="34" t="s">
        <v>3215</v>
      </c>
      <c r="Z1623" s="34">
        <v>-1037.1684775425638</v>
      </c>
    </row>
    <row r="1624" spans="1:26" customFormat="1" x14ac:dyDescent="0.2">
      <c r="A1624" s="34">
        <v>1060</v>
      </c>
      <c r="B1624" s="34" t="s">
        <v>1801</v>
      </c>
      <c r="C1624" s="34" t="s">
        <v>23</v>
      </c>
      <c r="D1624" s="34">
        <v>7.0000000000000007E-2</v>
      </c>
      <c r="E1624" s="34">
        <v>6.3</v>
      </c>
      <c r="F1624" s="34">
        <v>0.5</v>
      </c>
      <c r="G1624" s="34" t="s">
        <v>14</v>
      </c>
      <c r="H1624" s="34" t="s">
        <v>3</v>
      </c>
      <c r="I1624" s="34" t="s">
        <v>24</v>
      </c>
      <c r="J1624" s="34" t="s">
        <v>128</v>
      </c>
      <c r="K1624" s="34" t="s">
        <v>49</v>
      </c>
      <c r="L1624" s="34" t="s">
        <v>398</v>
      </c>
      <c r="M1624" s="34">
        <v>0.39</v>
      </c>
      <c r="N1624" s="34" t="s">
        <v>8</v>
      </c>
      <c r="O1624" s="34" t="s">
        <v>9</v>
      </c>
      <c r="P1624" s="34" t="s">
        <v>51</v>
      </c>
      <c r="Q1624" s="34" t="s">
        <v>337</v>
      </c>
      <c r="R1624" s="34">
        <v>30318</v>
      </c>
      <c r="S1624" s="36">
        <v>42154</v>
      </c>
      <c r="T1624" s="36">
        <v>42154</v>
      </c>
      <c r="U1624" s="61">
        <v>4.1673999999999998</v>
      </c>
      <c r="V1624" s="34">
        <v>20</v>
      </c>
      <c r="W1624" s="34">
        <v>121.87</v>
      </c>
      <c r="X1624" s="34">
        <v>57061</v>
      </c>
      <c r="Y1624" s="34" t="s">
        <v>3215</v>
      </c>
      <c r="Z1624" s="34">
        <v>23.43114311123831</v>
      </c>
    </row>
    <row r="1625" spans="1:26" customFormat="1" x14ac:dyDescent="0.2">
      <c r="A1625" s="34">
        <v>1062</v>
      </c>
      <c r="B1625" s="34" t="s">
        <v>1803</v>
      </c>
      <c r="C1625" s="34" t="s">
        <v>23</v>
      </c>
      <c r="D1625" s="34">
        <v>0.04</v>
      </c>
      <c r="E1625" s="34">
        <v>22.38</v>
      </c>
      <c r="F1625" s="34">
        <v>15.1</v>
      </c>
      <c r="G1625" s="34" t="s">
        <v>14</v>
      </c>
      <c r="H1625" s="34" t="s">
        <v>3</v>
      </c>
      <c r="I1625" s="34" t="s">
        <v>24</v>
      </c>
      <c r="J1625" s="34" t="s">
        <v>48</v>
      </c>
      <c r="K1625" s="34" t="s">
        <v>49</v>
      </c>
      <c r="L1625" s="34" t="s">
        <v>1061</v>
      </c>
      <c r="M1625" s="34">
        <v>0.38</v>
      </c>
      <c r="N1625" s="34" t="s">
        <v>8</v>
      </c>
      <c r="O1625" s="34" t="s">
        <v>87</v>
      </c>
      <c r="P1625" s="34" t="s">
        <v>88</v>
      </c>
      <c r="Q1625" s="34" t="s">
        <v>1804</v>
      </c>
      <c r="R1625" s="34">
        <v>11727</v>
      </c>
      <c r="S1625" s="36">
        <v>42154</v>
      </c>
      <c r="T1625" s="36">
        <v>42162</v>
      </c>
      <c r="U1625" s="61">
        <v>16.021799999999999</v>
      </c>
      <c r="V1625" s="34">
        <v>18</v>
      </c>
      <c r="W1625" s="34">
        <v>403.53</v>
      </c>
      <c r="X1625" s="34">
        <v>91355</v>
      </c>
      <c r="Y1625" s="34" t="s">
        <v>3218</v>
      </c>
      <c r="Z1625" s="34">
        <v>500.99958403027341</v>
      </c>
    </row>
    <row r="1626" spans="1:26" customFormat="1" x14ac:dyDescent="0.2">
      <c r="A1626" s="34">
        <v>1062</v>
      </c>
      <c r="B1626" s="34" t="s">
        <v>1803</v>
      </c>
      <c r="C1626" s="34" t="s">
        <v>23</v>
      </c>
      <c r="D1626" s="34">
        <v>0.06</v>
      </c>
      <c r="E1626" s="34">
        <v>17.78</v>
      </c>
      <c r="F1626" s="34">
        <v>5.03</v>
      </c>
      <c r="G1626" s="34" t="s">
        <v>14</v>
      </c>
      <c r="H1626" s="34" t="s">
        <v>3</v>
      </c>
      <c r="I1626" s="34" t="s">
        <v>4</v>
      </c>
      <c r="J1626" s="34" t="s">
        <v>102</v>
      </c>
      <c r="K1626" s="34" t="s">
        <v>49</v>
      </c>
      <c r="L1626" s="34" t="s">
        <v>2693</v>
      </c>
      <c r="M1626" s="34">
        <v>0.54</v>
      </c>
      <c r="N1626" s="34" t="s">
        <v>8</v>
      </c>
      <c r="O1626" s="34" t="s">
        <v>87</v>
      </c>
      <c r="P1626" s="34" t="s">
        <v>88</v>
      </c>
      <c r="Q1626" s="34" t="s">
        <v>1804</v>
      </c>
      <c r="R1626" s="34">
        <v>11727</v>
      </c>
      <c r="S1626" s="36">
        <v>42154</v>
      </c>
      <c r="T1626" s="36">
        <v>42157</v>
      </c>
      <c r="U1626" s="61">
        <v>38.067300000000003</v>
      </c>
      <c r="V1626" s="34">
        <v>3</v>
      </c>
      <c r="W1626" s="34">
        <v>55.17</v>
      </c>
      <c r="X1626" s="34">
        <v>91355</v>
      </c>
      <c r="Y1626" s="34" t="s">
        <v>3218</v>
      </c>
      <c r="Z1626" s="34">
        <v>350.60657049300329</v>
      </c>
    </row>
    <row r="1627" spans="1:26" customFormat="1" x14ac:dyDescent="0.2">
      <c r="A1627" s="34">
        <v>1934</v>
      </c>
      <c r="B1627" s="34" t="s">
        <v>2694</v>
      </c>
      <c r="C1627" s="34" t="s">
        <v>23</v>
      </c>
      <c r="D1627" s="34">
        <v>0.04</v>
      </c>
      <c r="E1627" s="34">
        <v>180.98</v>
      </c>
      <c r="F1627" s="34">
        <v>30</v>
      </c>
      <c r="G1627" s="34" t="s">
        <v>2</v>
      </c>
      <c r="H1627" s="34" t="s">
        <v>47</v>
      </c>
      <c r="I1627" s="34" t="s">
        <v>4</v>
      </c>
      <c r="J1627" s="34" t="s">
        <v>85</v>
      </c>
      <c r="K1627" s="34" t="s">
        <v>33</v>
      </c>
      <c r="L1627" s="34" t="s">
        <v>921</v>
      </c>
      <c r="M1627" s="34">
        <v>0.69</v>
      </c>
      <c r="N1627" s="34" t="s">
        <v>8</v>
      </c>
      <c r="O1627" s="34" t="s">
        <v>28</v>
      </c>
      <c r="P1627" s="34" t="s">
        <v>163</v>
      </c>
      <c r="Q1627" s="34" t="s">
        <v>1380</v>
      </c>
      <c r="R1627" s="34">
        <v>78626</v>
      </c>
      <c r="S1627" s="36">
        <v>42154</v>
      </c>
      <c r="T1627" s="36">
        <v>42154</v>
      </c>
      <c r="U1627" s="61">
        <v>52.988</v>
      </c>
      <c r="V1627" s="34">
        <v>3</v>
      </c>
      <c r="W1627" s="34">
        <v>561.65</v>
      </c>
      <c r="X1627" s="34">
        <v>86688</v>
      </c>
      <c r="Y1627" s="34" t="s">
        <v>3216</v>
      </c>
      <c r="Z1627" s="34">
        <v>1941.176913875353</v>
      </c>
    </row>
    <row r="1628" spans="1:26" customFormat="1" x14ac:dyDescent="0.2">
      <c r="A1628" s="34">
        <v>1935</v>
      </c>
      <c r="B1628" s="34" t="s">
        <v>2050</v>
      </c>
      <c r="C1628" s="34" t="s">
        <v>23</v>
      </c>
      <c r="D1628" s="34">
        <v>0.06</v>
      </c>
      <c r="E1628" s="34">
        <v>3.25</v>
      </c>
      <c r="F1628" s="34">
        <v>49</v>
      </c>
      <c r="G1628" s="34" t="s">
        <v>14</v>
      </c>
      <c r="H1628" s="34" t="s">
        <v>47</v>
      </c>
      <c r="I1628" s="34" t="s">
        <v>24</v>
      </c>
      <c r="J1628" s="34" t="s">
        <v>71</v>
      </c>
      <c r="K1628" s="34" t="s">
        <v>40</v>
      </c>
      <c r="L1628" s="34" t="s">
        <v>2695</v>
      </c>
      <c r="M1628" s="34">
        <v>0.56000000000000005</v>
      </c>
      <c r="N1628" s="34" t="s">
        <v>8</v>
      </c>
      <c r="O1628" s="34" t="s">
        <v>28</v>
      </c>
      <c r="P1628" s="34" t="s">
        <v>163</v>
      </c>
      <c r="Q1628" s="34" t="s">
        <v>2051</v>
      </c>
      <c r="R1628" s="34">
        <v>75051</v>
      </c>
      <c r="S1628" s="36">
        <v>42154</v>
      </c>
      <c r="T1628" s="36">
        <v>42160</v>
      </c>
      <c r="U1628" s="61">
        <v>10.507999999999999</v>
      </c>
      <c r="V1628" s="34">
        <v>2</v>
      </c>
      <c r="W1628" s="34">
        <v>55.6</v>
      </c>
      <c r="X1628" s="34">
        <v>86688</v>
      </c>
      <c r="Y1628" s="34" t="s">
        <v>3216</v>
      </c>
      <c r="Z1628" s="34">
        <v>1548.2614905853534</v>
      </c>
    </row>
    <row r="1629" spans="1:26" customFormat="1" x14ac:dyDescent="0.2">
      <c r="A1629" s="34">
        <v>1935</v>
      </c>
      <c r="B1629" s="34" t="s">
        <v>2050</v>
      </c>
      <c r="C1629" s="34" t="s">
        <v>23</v>
      </c>
      <c r="D1629" s="34">
        <v>0.01</v>
      </c>
      <c r="E1629" s="34">
        <v>110.98</v>
      </c>
      <c r="F1629" s="34">
        <v>13.99</v>
      </c>
      <c r="G1629" s="34" t="s">
        <v>14</v>
      </c>
      <c r="H1629" s="34" t="s">
        <v>47</v>
      </c>
      <c r="I1629" s="34" t="s">
        <v>4</v>
      </c>
      <c r="J1629" s="34" t="s">
        <v>102</v>
      </c>
      <c r="K1629" s="34" t="s">
        <v>120</v>
      </c>
      <c r="L1629" s="34" t="s">
        <v>521</v>
      </c>
      <c r="M1629" s="34">
        <v>0.69</v>
      </c>
      <c r="N1629" s="34" t="s">
        <v>8</v>
      </c>
      <c r="O1629" s="34" t="s">
        <v>28</v>
      </c>
      <c r="P1629" s="34" t="s">
        <v>163</v>
      </c>
      <c r="Q1629" s="34" t="s">
        <v>2051</v>
      </c>
      <c r="R1629" s="34">
        <v>75051</v>
      </c>
      <c r="S1629" s="36">
        <v>42154</v>
      </c>
      <c r="T1629" s="36">
        <v>42159</v>
      </c>
      <c r="U1629" s="61">
        <v>1448.7309</v>
      </c>
      <c r="V1629" s="34">
        <v>19</v>
      </c>
      <c r="W1629" s="34">
        <v>2099.61</v>
      </c>
      <c r="X1629" s="34">
        <v>86688</v>
      </c>
      <c r="Y1629" s="34" t="s">
        <v>3216</v>
      </c>
      <c r="Z1629" s="34">
        <v>2532.0181184373696</v>
      </c>
    </row>
    <row r="1630" spans="1:26" customFormat="1" x14ac:dyDescent="0.2">
      <c r="A1630" s="34">
        <v>1935</v>
      </c>
      <c r="B1630" s="34" t="s">
        <v>2050</v>
      </c>
      <c r="C1630" s="34" t="s">
        <v>23</v>
      </c>
      <c r="D1630" s="34">
        <v>0.05</v>
      </c>
      <c r="E1630" s="34">
        <v>3.95</v>
      </c>
      <c r="F1630" s="34">
        <v>2</v>
      </c>
      <c r="G1630" s="34" t="s">
        <v>63</v>
      </c>
      <c r="H1630" s="34" t="s">
        <v>47</v>
      </c>
      <c r="I1630" s="34" t="s">
        <v>24</v>
      </c>
      <c r="J1630" s="34" t="s">
        <v>152</v>
      </c>
      <c r="K1630" s="34" t="s">
        <v>26</v>
      </c>
      <c r="L1630" s="34" t="s">
        <v>1805</v>
      </c>
      <c r="M1630" s="34">
        <v>0.53</v>
      </c>
      <c r="N1630" s="34" t="s">
        <v>8</v>
      </c>
      <c r="O1630" s="34" t="s">
        <v>28</v>
      </c>
      <c r="P1630" s="34" t="s">
        <v>163</v>
      </c>
      <c r="Q1630" s="34" t="s">
        <v>2051</v>
      </c>
      <c r="R1630" s="34">
        <v>75051</v>
      </c>
      <c r="S1630" s="36">
        <v>42154</v>
      </c>
      <c r="T1630" s="36">
        <v>42162</v>
      </c>
      <c r="U1630" s="61">
        <v>1.004</v>
      </c>
      <c r="V1630" s="34">
        <v>23</v>
      </c>
      <c r="W1630" s="34">
        <v>96.6</v>
      </c>
      <c r="X1630" s="34">
        <v>86688</v>
      </c>
      <c r="Y1630" s="34" t="s">
        <v>3216</v>
      </c>
      <c r="Z1630" s="34">
        <v>141.13014160976232</v>
      </c>
    </row>
    <row r="1631" spans="1:26" customFormat="1" x14ac:dyDescent="0.2">
      <c r="A1631" s="34">
        <v>2980</v>
      </c>
      <c r="B1631" s="34" t="s">
        <v>797</v>
      </c>
      <c r="C1631" s="34" t="s">
        <v>23</v>
      </c>
      <c r="D1631" s="34">
        <v>0.04</v>
      </c>
      <c r="E1631" s="34">
        <v>2.88</v>
      </c>
      <c r="F1631" s="34">
        <v>1.01</v>
      </c>
      <c r="G1631" s="34" t="s">
        <v>14</v>
      </c>
      <c r="H1631" s="34" t="s">
        <v>70</v>
      </c>
      <c r="I1631" s="34" t="s">
        <v>24</v>
      </c>
      <c r="J1631" s="34" t="s">
        <v>25</v>
      </c>
      <c r="K1631" s="34" t="s">
        <v>26</v>
      </c>
      <c r="L1631" s="34" t="s">
        <v>967</v>
      </c>
      <c r="M1631" s="34">
        <v>0.55000000000000004</v>
      </c>
      <c r="N1631" s="34" t="s">
        <v>8</v>
      </c>
      <c r="O1631" s="34" t="s">
        <v>87</v>
      </c>
      <c r="P1631" s="34" t="s">
        <v>293</v>
      </c>
      <c r="Q1631" s="34" t="s">
        <v>799</v>
      </c>
      <c r="R1631" s="34">
        <v>44870</v>
      </c>
      <c r="S1631" s="36">
        <v>42154</v>
      </c>
      <c r="T1631" s="36">
        <v>42159</v>
      </c>
      <c r="U1631" s="61">
        <v>15.246</v>
      </c>
      <c r="V1631" s="34">
        <v>39</v>
      </c>
      <c r="W1631" s="34">
        <v>111.92</v>
      </c>
      <c r="X1631" s="34">
        <v>86548</v>
      </c>
      <c r="Y1631" s="34" t="s">
        <v>3218</v>
      </c>
      <c r="Z1631" s="34">
        <v>200.00770153946218</v>
      </c>
    </row>
    <row r="1632" spans="1:26" customFormat="1" x14ac:dyDescent="0.2">
      <c r="A1632" s="34">
        <v>3124</v>
      </c>
      <c r="B1632" s="34" t="s">
        <v>2696</v>
      </c>
      <c r="C1632" s="34" t="s">
        <v>46</v>
      </c>
      <c r="D1632" s="34">
        <v>0.05</v>
      </c>
      <c r="E1632" s="34">
        <v>120.98</v>
      </c>
      <c r="F1632" s="34">
        <v>9.07</v>
      </c>
      <c r="G1632" s="34" t="s">
        <v>14</v>
      </c>
      <c r="H1632" s="34" t="s">
        <v>47</v>
      </c>
      <c r="I1632" s="34" t="s">
        <v>24</v>
      </c>
      <c r="J1632" s="34" t="s">
        <v>48</v>
      </c>
      <c r="K1632" s="34" t="s">
        <v>49</v>
      </c>
      <c r="L1632" s="34" t="s">
        <v>1399</v>
      </c>
      <c r="M1632" s="34">
        <v>0.35</v>
      </c>
      <c r="N1632" s="34" t="s">
        <v>8</v>
      </c>
      <c r="O1632" s="34" t="s">
        <v>28</v>
      </c>
      <c r="P1632" s="34" t="s">
        <v>79</v>
      </c>
      <c r="Q1632" s="34" t="s">
        <v>2697</v>
      </c>
      <c r="R1632" s="34">
        <v>61265</v>
      </c>
      <c r="S1632" s="36">
        <v>42154</v>
      </c>
      <c r="T1632" s="36">
        <v>42155</v>
      </c>
      <c r="U1632" s="61">
        <v>881.04719999999998</v>
      </c>
      <c r="V1632" s="34">
        <v>11</v>
      </c>
      <c r="W1632" s="34">
        <v>1276.8800000000001</v>
      </c>
      <c r="X1632" s="34">
        <v>87286</v>
      </c>
      <c r="Y1632" s="34" t="s">
        <v>3216</v>
      </c>
      <c r="Z1632" s="34">
        <v>1658.2664030461124</v>
      </c>
    </row>
    <row r="1633" spans="1:26" customFormat="1" x14ac:dyDescent="0.2">
      <c r="A1633" s="34">
        <v>1802</v>
      </c>
      <c r="B1633" s="34" t="s">
        <v>2698</v>
      </c>
      <c r="C1633" s="34" t="s">
        <v>1</v>
      </c>
      <c r="D1633" s="34">
        <v>0.04</v>
      </c>
      <c r="E1633" s="34">
        <v>3.68</v>
      </c>
      <c r="F1633" s="34">
        <v>1.32</v>
      </c>
      <c r="G1633" s="34" t="s">
        <v>14</v>
      </c>
      <c r="H1633" s="34" t="s">
        <v>70</v>
      </c>
      <c r="I1633" s="34" t="s">
        <v>24</v>
      </c>
      <c r="J1633" s="34" t="s">
        <v>544</v>
      </c>
      <c r="K1633" s="34" t="s">
        <v>26</v>
      </c>
      <c r="L1633" s="34" t="s">
        <v>2502</v>
      </c>
      <c r="M1633" s="34">
        <v>0.83</v>
      </c>
      <c r="N1633" s="34" t="s">
        <v>8</v>
      </c>
      <c r="O1633" s="34" t="s">
        <v>9</v>
      </c>
      <c r="P1633" s="34" t="s">
        <v>99</v>
      </c>
      <c r="Q1633" s="34" t="s">
        <v>689</v>
      </c>
      <c r="R1633" s="34">
        <v>34698</v>
      </c>
      <c r="S1633" s="36">
        <v>42156</v>
      </c>
      <c r="T1633" s="36">
        <v>42157</v>
      </c>
      <c r="U1633" s="61">
        <v>300.92579999999998</v>
      </c>
      <c r="V1633" s="34">
        <v>11</v>
      </c>
      <c r="W1633" s="34">
        <v>41.29</v>
      </c>
      <c r="X1633" s="34">
        <v>91543</v>
      </c>
      <c r="Y1633" s="34" t="s">
        <v>3215</v>
      </c>
      <c r="Z1633" s="34">
        <v>946.60028288154706</v>
      </c>
    </row>
    <row r="1634" spans="1:26" customFormat="1" x14ac:dyDescent="0.2">
      <c r="A1634" s="34">
        <v>2817</v>
      </c>
      <c r="B1634" s="34" t="s">
        <v>2699</v>
      </c>
      <c r="C1634" s="34" t="s">
        <v>13</v>
      </c>
      <c r="D1634" s="34">
        <v>0.05</v>
      </c>
      <c r="E1634" s="34">
        <v>4.71</v>
      </c>
      <c r="F1634" s="34">
        <v>0.7</v>
      </c>
      <c r="G1634" s="34" t="s">
        <v>63</v>
      </c>
      <c r="H1634" s="34" t="s">
        <v>70</v>
      </c>
      <c r="I1634" s="34" t="s">
        <v>24</v>
      </c>
      <c r="J1634" s="34" t="s">
        <v>152</v>
      </c>
      <c r="K1634" s="34" t="s">
        <v>26</v>
      </c>
      <c r="L1634" s="34" t="s">
        <v>2700</v>
      </c>
      <c r="M1634" s="34">
        <v>0.8</v>
      </c>
      <c r="N1634" s="34" t="s">
        <v>8</v>
      </c>
      <c r="O1634" s="34" t="s">
        <v>87</v>
      </c>
      <c r="P1634" s="34" t="s">
        <v>293</v>
      </c>
      <c r="Q1634" s="34" t="s">
        <v>2701</v>
      </c>
      <c r="R1634" s="34">
        <v>43055</v>
      </c>
      <c r="S1634" s="36">
        <v>42156</v>
      </c>
      <c r="T1634" s="36">
        <v>42157</v>
      </c>
      <c r="U1634" s="61">
        <v>-2.3759999999999999</v>
      </c>
      <c r="V1634" s="34">
        <v>2</v>
      </c>
      <c r="W1634" s="34">
        <v>12.16</v>
      </c>
      <c r="X1634" s="34">
        <v>89743</v>
      </c>
      <c r="Y1634" s="34" t="s">
        <v>3218</v>
      </c>
      <c r="Z1634" s="34">
        <v>215.84274014008687</v>
      </c>
    </row>
    <row r="1635" spans="1:26" customFormat="1" x14ac:dyDescent="0.2">
      <c r="A1635" s="34">
        <v>2817</v>
      </c>
      <c r="B1635" s="34" t="s">
        <v>2699</v>
      </c>
      <c r="C1635" s="34" t="s">
        <v>13</v>
      </c>
      <c r="D1635" s="34">
        <v>0.04</v>
      </c>
      <c r="E1635" s="34">
        <v>55.99</v>
      </c>
      <c r="F1635" s="34">
        <v>1.25</v>
      </c>
      <c r="G1635" s="34" t="s">
        <v>63</v>
      </c>
      <c r="H1635" s="34" t="s">
        <v>70</v>
      </c>
      <c r="I1635" s="34" t="s">
        <v>16</v>
      </c>
      <c r="J1635" s="34" t="s">
        <v>111</v>
      </c>
      <c r="K1635" s="34" t="s">
        <v>18</v>
      </c>
      <c r="L1635" s="34" t="s">
        <v>2702</v>
      </c>
      <c r="M1635" s="34">
        <v>0.35</v>
      </c>
      <c r="N1635" s="34" t="s">
        <v>8</v>
      </c>
      <c r="O1635" s="34" t="s">
        <v>87</v>
      </c>
      <c r="P1635" s="34" t="s">
        <v>293</v>
      </c>
      <c r="Q1635" s="34" t="s">
        <v>2701</v>
      </c>
      <c r="R1635" s="34">
        <v>43055</v>
      </c>
      <c r="S1635" s="36">
        <v>42156</v>
      </c>
      <c r="T1635" s="36">
        <v>42157</v>
      </c>
      <c r="U1635" s="61">
        <v>-18.3216</v>
      </c>
      <c r="V1635" s="34">
        <v>3</v>
      </c>
      <c r="W1635" s="34">
        <v>147.56</v>
      </c>
      <c r="X1635" s="34">
        <v>89743</v>
      </c>
      <c r="Y1635" s="34" t="s">
        <v>3218</v>
      </c>
      <c r="Z1635" s="34">
        <v>7.960570280828307</v>
      </c>
    </row>
    <row r="1636" spans="1:26" customFormat="1" x14ac:dyDescent="0.2">
      <c r="A1636" s="34">
        <v>3069</v>
      </c>
      <c r="B1636" s="34" t="s">
        <v>1144</v>
      </c>
      <c r="C1636" s="34" t="s">
        <v>13</v>
      </c>
      <c r="D1636" s="34">
        <v>0.03</v>
      </c>
      <c r="E1636" s="34">
        <v>120.98</v>
      </c>
      <c r="F1636" s="34">
        <v>30</v>
      </c>
      <c r="G1636" s="34" t="s">
        <v>2</v>
      </c>
      <c r="H1636" s="34" t="s">
        <v>15</v>
      </c>
      <c r="I1636" s="34" t="s">
        <v>4</v>
      </c>
      <c r="J1636" s="34" t="s">
        <v>85</v>
      </c>
      <c r="K1636" s="34" t="s">
        <v>33</v>
      </c>
      <c r="L1636" s="34" t="s">
        <v>1101</v>
      </c>
      <c r="M1636" s="34">
        <v>0.64</v>
      </c>
      <c r="N1636" s="34" t="s">
        <v>8</v>
      </c>
      <c r="O1636" s="34" t="s">
        <v>28</v>
      </c>
      <c r="P1636" s="34" t="s">
        <v>60</v>
      </c>
      <c r="Q1636" s="34" t="s">
        <v>1146</v>
      </c>
      <c r="R1636" s="34">
        <v>55128</v>
      </c>
      <c r="S1636" s="36">
        <v>42156</v>
      </c>
      <c r="T1636" s="36">
        <v>42158</v>
      </c>
      <c r="U1636" s="61">
        <v>638.02800000000002</v>
      </c>
      <c r="V1636" s="34">
        <v>15</v>
      </c>
      <c r="W1636" s="34">
        <v>1894.45</v>
      </c>
      <c r="X1636" s="34">
        <v>88191</v>
      </c>
      <c r="Y1636" s="34" t="s">
        <v>3216</v>
      </c>
      <c r="Z1636" s="34">
        <v>2175.699939118716</v>
      </c>
    </row>
    <row r="1637" spans="1:26" customFormat="1" x14ac:dyDescent="0.2">
      <c r="A1637" s="34">
        <v>3069</v>
      </c>
      <c r="B1637" s="34" t="s">
        <v>1144</v>
      </c>
      <c r="C1637" s="34" t="s">
        <v>13</v>
      </c>
      <c r="D1637" s="34">
        <v>0.01</v>
      </c>
      <c r="E1637" s="34">
        <v>15.68</v>
      </c>
      <c r="F1637" s="34">
        <v>3.73</v>
      </c>
      <c r="G1637" s="34" t="s">
        <v>14</v>
      </c>
      <c r="H1637" s="34" t="s">
        <v>15</v>
      </c>
      <c r="I1637" s="34" t="s">
        <v>4</v>
      </c>
      <c r="J1637" s="34" t="s">
        <v>102</v>
      </c>
      <c r="K1637" s="34" t="s">
        <v>18</v>
      </c>
      <c r="L1637" s="34" t="s">
        <v>2703</v>
      </c>
      <c r="M1637" s="34">
        <v>0.46</v>
      </c>
      <c r="N1637" s="34" t="s">
        <v>8</v>
      </c>
      <c r="O1637" s="34" t="s">
        <v>28</v>
      </c>
      <c r="P1637" s="34" t="s">
        <v>60</v>
      </c>
      <c r="Q1637" s="34" t="s">
        <v>1146</v>
      </c>
      <c r="R1637" s="34">
        <v>55128</v>
      </c>
      <c r="S1637" s="36">
        <v>42156</v>
      </c>
      <c r="T1637" s="36">
        <v>42158</v>
      </c>
      <c r="U1637" s="61">
        <v>138.49680000000001</v>
      </c>
      <c r="V1637" s="34">
        <v>12</v>
      </c>
      <c r="W1637" s="34">
        <v>200.72</v>
      </c>
      <c r="X1637" s="34">
        <v>88191</v>
      </c>
      <c r="Y1637" s="34" t="s">
        <v>3216</v>
      </c>
      <c r="Z1637" s="34">
        <v>275.32945051684811</v>
      </c>
    </row>
    <row r="1638" spans="1:26" customFormat="1" x14ac:dyDescent="0.2">
      <c r="A1638" s="34">
        <v>3141</v>
      </c>
      <c r="B1638" s="34" t="s">
        <v>2704</v>
      </c>
      <c r="C1638" s="34" t="s">
        <v>23</v>
      </c>
      <c r="D1638" s="34">
        <v>0.09</v>
      </c>
      <c r="E1638" s="34">
        <v>6.84</v>
      </c>
      <c r="F1638" s="34">
        <v>8.3699999999999992</v>
      </c>
      <c r="G1638" s="34" t="s">
        <v>14</v>
      </c>
      <c r="H1638" s="34" t="s">
        <v>15</v>
      </c>
      <c r="I1638" s="34" t="s">
        <v>24</v>
      </c>
      <c r="J1638" s="34" t="s">
        <v>544</v>
      </c>
      <c r="K1638" s="34" t="s">
        <v>18</v>
      </c>
      <c r="L1638" s="34" t="s">
        <v>712</v>
      </c>
      <c r="M1638" s="34">
        <v>0.57999999999999996</v>
      </c>
      <c r="N1638" s="34" t="s">
        <v>8</v>
      </c>
      <c r="O1638" s="34" t="s">
        <v>28</v>
      </c>
      <c r="P1638" s="34" t="s">
        <v>163</v>
      </c>
      <c r="Q1638" s="34" t="s">
        <v>342</v>
      </c>
      <c r="R1638" s="34">
        <v>77506</v>
      </c>
      <c r="S1638" s="36">
        <v>42156</v>
      </c>
      <c r="T1638" s="36">
        <v>42163</v>
      </c>
      <c r="U1638" s="61">
        <v>-88.584999999999994</v>
      </c>
      <c r="V1638" s="34">
        <v>13</v>
      </c>
      <c r="W1638" s="34">
        <v>87.1</v>
      </c>
      <c r="X1638" s="34">
        <v>86369</v>
      </c>
      <c r="Y1638" s="34" t="s">
        <v>3216</v>
      </c>
      <c r="Z1638" s="34">
        <v>272.47287186044963</v>
      </c>
    </row>
    <row r="1639" spans="1:26" customFormat="1" x14ac:dyDescent="0.2">
      <c r="A1639" s="34">
        <v>3141</v>
      </c>
      <c r="B1639" s="34" t="s">
        <v>2704</v>
      </c>
      <c r="C1639" s="34" t="s">
        <v>23</v>
      </c>
      <c r="D1639" s="34">
        <v>7.0000000000000007E-2</v>
      </c>
      <c r="E1639" s="34">
        <v>48.91</v>
      </c>
      <c r="F1639" s="34">
        <v>35</v>
      </c>
      <c r="G1639" s="34" t="s">
        <v>63</v>
      </c>
      <c r="H1639" s="34" t="s">
        <v>15</v>
      </c>
      <c r="I1639" s="34" t="s">
        <v>24</v>
      </c>
      <c r="J1639" s="34" t="s">
        <v>54</v>
      </c>
      <c r="K1639" s="34" t="s">
        <v>40</v>
      </c>
      <c r="L1639" s="34" t="s">
        <v>1797</v>
      </c>
      <c r="M1639" s="34">
        <v>0.83</v>
      </c>
      <c r="N1639" s="34" t="s">
        <v>8</v>
      </c>
      <c r="O1639" s="34" t="s">
        <v>28</v>
      </c>
      <c r="P1639" s="34" t="s">
        <v>163</v>
      </c>
      <c r="Q1639" s="34" t="s">
        <v>342</v>
      </c>
      <c r="R1639" s="34">
        <v>77506</v>
      </c>
      <c r="S1639" s="36">
        <v>42156</v>
      </c>
      <c r="T1639" s="36">
        <v>42158</v>
      </c>
      <c r="U1639" s="61">
        <v>-485.68</v>
      </c>
      <c r="V1639" s="34">
        <v>15</v>
      </c>
      <c r="W1639" s="34">
        <v>736.86</v>
      </c>
      <c r="X1639" s="34">
        <v>86369</v>
      </c>
      <c r="Y1639" s="34" t="s">
        <v>3216</v>
      </c>
      <c r="Z1639" s="34">
        <v>872.48269297620959</v>
      </c>
    </row>
    <row r="1640" spans="1:26" customFormat="1" x14ac:dyDescent="0.2">
      <c r="A1640" s="34">
        <v>2737</v>
      </c>
      <c r="B1640" s="34" t="s">
        <v>2246</v>
      </c>
      <c r="C1640" s="34" t="s">
        <v>92</v>
      </c>
      <c r="D1640" s="34">
        <v>0.03</v>
      </c>
      <c r="E1640" s="34">
        <v>15.31</v>
      </c>
      <c r="F1640" s="34">
        <v>8.7799999999999994</v>
      </c>
      <c r="G1640" s="34" t="s">
        <v>14</v>
      </c>
      <c r="H1640" s="34" t="s">
        <v>3</v>
      </c>
      <c r="I1640" s="34" t="s">
        <v>24</v>
      </c>
      <c r="J1640" s="34" t="s">
        <v>54</v>
      </c>
      <c r="K1640" s="34" t="s">
        <v>49</v>
      </c>
      <c r="L1640" s="34" t="s">
        <v>2410</v>
      </c>
      <c r="M1640" s="34">
        <v>0.56999999999999995</v>
      </c>
      <c r="N1640" s="34" t="s">
        <v>8</v>
      </c>
      <c r="O1640" s="34" t="s">
        <v>87</v>
      </c>
      <c r="P1640" s="34" t="s">
        <v>609</v>
      </c>
      <c r="Q1640" s="34" t="s">
        <v>1922</v>
      </c>
      <c r="R1640" s="34">
        <v>5701</v>
      </c>
      <c r="S1640" s="36">
        <v>42156</v>
      </c>
      <c r="T1640" s="36">
        <v>42157</v>
      </c>
      <c r="U1640" s="61">
        <v>-57.56</v>
      </c>
      <c r="V1640" s="34">
        <v>12</v>
      </c>
      <c r="W1640" s="34">
        <v>194.08</v>
      </c>
      <c r="X1640" s="34">
        <v>89019</v>
      </c>
      <c r="Y1640" s="34" t="s">
        <v>3218</v>
      </c>
      <c r="Z1640" s="34">
        <v>326.34583316725747</v>
      </c>
    </row>
    <row r="1641" spans="1:26" customFormat="1" x14ac:dyDescent="0.2">
      <c r="A1641" s="34">
        <v>2828</v>
      </c>
      <c r="B1641" s="34" t="s">
        <v>1235</v>
      </c>
      <c r="C1641" s="34" t="s">
        <v>92</v>
      </c>
      <c r="D1641" s="34">
        <v>7.0000000000000007E-2</v>
      </c>
      <c r="E1641" s="34">
        <v>39.479999999999997</v>
      </c>
      <c r="F1641" s="34">
        <v>1.99</v>
      </c>
      <c r="G1641" s="34" t="s">
        <v>14</v>
      </c>
      <c r="H1641" s="34" t="s">
        <v>70</v>
      </c>
      <c r="I1641" s="34" t="s">
        <v>16</v>
      </c>
      <c r="J1641" s="34" t="s">
        <v>17</v>
      </c>
      <c r="K1641" s="34" t="s">
        <v>18</v>
      </c>
      <c r="L1641" s="34" t="s">
        <v>1233</v>
      </c>
      <c r="M1641" s="34">
        <v>0.54</v>
      </c>
      <c r="N1641" s="34" t="s">
        <v>8</v>
      </c>
      <c r="O1641" s="34" t="s">
        <v>35</v>
      </c>
      <c r="P1641" s="34" t="s">
        <v>66</v>
      </c>
      <c r="Q1641" s="34" t="s">
        <v>1237</v>
      </c>
      <c r="R1641" s="34">
        <v>92243</v>
      </c>
      <c r="S1641" s="36">
        <v>42156</v>
      </c>
      <c r="T1641" s="36">
        <v>42157</v>
      </c>
      <c r="U1641" s="61">
        <v>322.25069999999999</v>
      </c>
      <c r="V1641" s="34">
        <v>12</v>
      </c>
      <c r="W1641" s="34">
        <v>467.03</v>
      </c>
      <c r="X1641" s="34">
        <v>87721</v>
      </c>
      <c r="Y1641" s="34" t="s">
        <v>3217</v>
      </c>
      <c r="Z1641" s="34">
        <v>561.00698461447405</v>
      </c>
    </row>
    <row r="1642" spans="1:26" customFormat="1" x14ac:dyDescent="0.2">
      <c r="A1642" s="34">
        <v>797</v>
      </c>
      <c r="B1642" s="34" t="s">
        <v>1500</v>
      </c>
      <c r="C1642" s="34" t="s">
        <v>46</v>
      </c>
      <c r="D1642" s="34">
        <v>0.04</v>
      </c>
      <c r="E1642" s="34">
        <v>9.11</v>
      </c>
      <c r="F1642" s="34">
        <v>2.25</v>
      </c>
      <c r="G1642" s="34" t="s">
        <v>14</v>
      </c>
      <c r="H1642" s="34" t="s">
        <v>70</v>
      </c>
      <c r="I1642" s="34" t="s">
        <v>24</v>
      </c>
      <c r="J1642" s="34" t="s">
        <v>25</v>
      </c>
      <c r="K1642" s="34" t="s">
        <v>26</v>
      </c>
      <c r="L1642" s="34" t="s">
        <v>2705</v>
      </c>
      <c r="M1642" s="34">
        <v>0.52</v>
      </c>
      <c r="N1642" s="34" t="s">
        <v>8</v>
      </c>
      <c r="O1642" s="34" t="s">
        <v>35</v>
      </c>
      <c r="P1642" s="34" t="s">
        <v>122</v>
      </c>
      <c r="Q1642" s="34" t="s">
        <v>1502</v>
      </c>
      <c r="R1642" s="34">
        <v>84067</v>
      </c>
      <c r="S1642" s="36">
        <v>42156</v>
      </c>
      <c r="T1642" s="36">
        <v>42159</v>
      </c>
      <c r="U1642" s="61">
        <v>-3.496</v>
      </c>
      <c r="V1642" s="34">
        <v>2</v>
      </c>
      <c r="W1642" s="34">
        <v>18.59</v>
      </c>
      <c r="X1642" s="34">
        <v>86868</v>
      </c>
      <c r="Y1642" s="34" t="s">
        <v>3217</v>
      </c>
      <c r="Z1642" s="34">
        <v>330.93325493118249</v>
      </c>
    </row>
    <row r="1643" spans="1:26" customFormat="1" x14ac:dyDescent="0.2">
      <c r="A1643" s="34">
        <v>797</v>
      </c>
      <c r="B1643" s="34" t="s">
        <v>1500</v>
      </c>
      <c r="C1643" s="34" t="s">
        <v>46</v>
      </c>
      <c r="D1643" s="34">
        <v>7.0000000000000007E-2</v>
      </c>
      <c r="E1643" s="34">
        <v>64.650000000000006</v>
      </c>
      <c r="F1643" s="34">
        <v>35</v>
      </c>
      <c r="G1643" s="34" t="s">
        <v>14</v>
      </c>
      <c r="H1643" s="34" t="s">
        <v>70</v>
      </c>
      <c r="I1643" s="34" t="s">
        <v>24</v>
      </c>
      <c r="J1643" s="34" t="s">
        <v>54</v>
      </c>
      <c r="K1643" s="34" t="s">
        <v>40</v>
      </c>
      <c r="L1643" s="34" t="s">
        <v>989</v>
      </c>
      <c r="M1643" s="34">
        <v>0.8</v>
      </c>
      <c r="N1643" s="34" t="s">
        <v>8</v>
      </c>
      <c r="O1643" s="34" t="s">
        <v>35</v>
      </c>
      <c r="P1643" s="34" t="s">
        <v>122</v>
      </c>
      <c r="Q1643" s="34" t="s">
        <v>1502</v>
      </c>
      <c r="R1643" s="34">
        <v>84067</v>
      </c>
      <c r="S1643" s="36">
        <v>42156</v>
      </c>
      <c r="T1643" s="36">
        <v>42158</v>
      </c>
      <c r="U1643" s="61">
        <v>-717.072</v>
      </c>
      <c r="V1643" s="34">
        <v>13</v>
      </c>
      <c r="W1643" s="34">
        <v>834.08</v>
      </c>
      <c r="X1643" s="34">
        <v>86868</v>
      </c>
      <c r="Y1643" s="34" t="s">
        <v>3217</v>
      </c>
      <c r="Z1643" s="34">
        <v>892.32451494844395</v>
      </c>
    </row>
    <row r="1644" spans="1:26" customFormat="1" x14ac:dyDescent="0.2">
      <c r="A1644" s="34">
        <v>1556</v>
      </c>
      <c r="B1644" s="34" t="s">
        <v>2706</v>
      </c>
      <c r="C1644" s="34" t="s">
        <v>46</v>
      </c>
      <c r="D1644" s="34">
        <v>0.06</v>
      </c>
      <c r="E1644" s="34">
        <v>2.89</v>
      </c>
      <c r="F1644" s="34">
        <v>0.99</v>
      </c>
      <c r="G1644" s="34" t="s">
        <v>14</v>
      </c>
      <c r="H1644" s="34" t="s">
        <v>15</v>
      </c>
      <c r="I1644" s="34" t="s">
        <v>24</v>
      </c>
      <c r="J1644" s="34" t="s">
        <v>128</v>
      </c>
      <c r="K1644" s="34" t="s">
        <v>49</v>
      </c>
      <c r="L1644" s="34" t="s">
        <v>2707</v>
      </c>
      <c r="M1644" s="34">
        <v>0.38</v>
      </c>
      <c r="N1644" s="34" t="s">
        <v>8</v>
      </c>
      <c r="O1644" s="34" t="s">
        <v>9</v>
      </c>
      <c r="P1644" s="34" t="s">
        <v>218</v>
      </c>
      <c r="Q1644" s="34" t="s">
        <v>2708</v>
      </c>
      <c r="R1644" s="34">
        <v>22304</v>
      </c>
      <c r="S1644" s="36">
        <v>42156</v>
      </c>
      <c r="T1644" s="36">
        <v>42158</v>
      </c>
      <c r="U1644" s="61">
        <v>-2.0097</v>
      </c>
      <c r="V1644" s="34">
        <v>6</v>
      </c>
      <c r="W1644" s="34">
        <v>16.670000000000002</v>
      </c>
      <c r="X1644" s="34">
        <v>87425</v>
      </c>
      <c r="Y1644" s="34" t="s">
        <v>3215</v>
      </c>
      <c r="Z1644" s="34">
        <v>119.62307759247338</v>
      </c>
    </row>
    <row r="1645" spans="1:26" customFormat="1" x14ac:dyDescent="0.2">
      <c r="A1645" s="34">
        <v>1556</v>
      </c>
      <c r="B1645" s="34" t="s">
        <v>2706</v>
      </c>
      <c r="C1645" s="34" t="s">
        <v>46</v>
      </c>
      <c r="D1645" s="34">
        <v>0.08</v>
      </c>
      <c r="E1645" s="34">
        <v>22.84</v>
      </c>
      <c r="F1645" s="34">
        <v>11.54</v>
      </c>
      <c r="G1645" s="34" t="s">
        <v>14</v>
      </c>
      <c r="H1645" s="34" t="s">
        <v>15</v>
      </c>
      <c r="I1645" s="34" t="s">
        <v>24</v>
      </c>
      <c r="J1645" s="34" t="s">
        <v>64</v>
      </c>
      <c r="K1645" s="34" t="s">
        <v>49</v>
      </c>
      <c r="L1645" s="34" t="s">
        <v>1817</v>
      </c>
      <c r="M1645" s="34">
        <v>0.39</v>
      </c>
      <c r="N1645" s="34" t="s">
        <v>8</v>
      </c>
      <c r="O1645" s="34" t="s">
        <v>9</v>
      </c>
      <c r="P1645" s="34" t="s">
        <v>218</v>
      </c>
      <c r="Q1645" s="34" t="s">
        <v>2708</v>
      </c>
      <c r="R1645" s="34">
        <v>22304</v>
      </c>
      <c r="S1645" s="36">
        <v>42156</v>
      </c>
      <c r="T1645" s="36">
        <v>42158</v>
      </c>
      <c r="U1645" s="61">
        <v>-477.37200000000001</v>
      </c>
      <c r="V1645" s="34">
        <v>9</v>
      </c>
      <c r="W1645" s="34">
        <v>195.16</v>
      </c>
      <c r="X1645" s="34">
        <v>87425</v>
      </c>
      <c r="Y1645" s="34" t="s">
        <v>3215</v>
      </c>
      <c r="Z1645" s="34">
        <v>-17.96314077286781</v>
      </c>
    </row>
    <row r="1646" spans="1:26" customFormat="1" x14ac:dyDescent="0.2">
      <c r="A1646" s="34">
        <v>1690</v>
      </c>
      <c r="B1646" s="34" t="s">
        <v>726</v>
      </c>
      <c r="C1646" s="34" t="s">
        <v>46</v>
      </c>
      <c r="D1646" s="34">
        <v>0.09</v>
      </c>
      <c r="E1646" s="34">
        <v>95.43</v>
      </c>
      <c r="F1646" s="34">
        <v>19.989999999999998</v>
      </c>
      <c r="G1646" s="34" t="s">
        <v>14</v>
      </c>
      <c r="H1646" s="34" t="s">
        <v>70</v>
      </c>
      <c r="I1646" s="34" t="s">
        <v>24</v>
      </c>
      <c r="J1646" s="34" t="s">
        <v>54</v>
      </c>
      <c r="K1646" s="34" t="s">
        <v>49</v>
      </c>
      <c r="L1646" s="34" t="s">
        <v>1413</v>
      </c>
      <c r="M1646" s="34">
        <v>0.79</v>
      </c>
      <c r="N1646" s="34" t="s">
        <v>8</v>
      </c>
      <c r="O1646" s="34" t="s">
        <v>87</v>
      </c>
      <c r="P1646" s="34" t="s">
        <v>296</v>
      </c>
      <c r="Q1646" s="34" t="s">
        <v>728</v>
      </c>
      <c r="R1646" s="34">
        <v>17112</v>
      </c>
      <c r="S1646" s="36">
        <v>42156</v>
      </c>
      <c r="T1646" s="36">
        <v>42157</v>
      </c>
      <c r="U1646" s="61">
        <v>-143.23500000000001</v>
      </c>
      <c r="V1646" s="34">
        <v>22</v>
      </c>
      <c r="W1646" s="34">
        <v>2053.6</v>
      </c>
      <c r="X1646" s="34">
        <v>91078</v>
      </c>
      <c r="Y1646" s="34" t="s">
        <v>3218</v>
      </c>
      <c r="Z1646" s="34">
        <v>1139.9923218832382</v>
      </c>
    </row>
    <row r="1647" spans="1:26" customFormat="1" x14ac:dyDescent="0.2">
      <c r="A1647" s="34">
        <v>2443</v>
      </c>
      <c r="B1647" s="34" t="s">
        <v>597</v>
      </c>
      <c r="C1647" s="34" t="s">
        <v>46</v>
      </c>
      <c r="D1647" s="34">
        <v>0.06</v>
      </c>
      <c r="E1647" s="34">
        <v>2.2799999999999998</v>
      </c>
      <c r="F1647" s="34">
        <v>5.2</v>
      </c>
      <c r="G1647" s="34" t="s">
        <v>14</v>
      </c>
      <c r="H1647" s="34" t="s">
        <v>70</v>
      </c>
      <c r="I1647" s="34" t="s">
        <v>24</v>
      </c>
      <c r="J1647" s="34" t="s">
        <v>25</v>
      </c>
      <c r="K1647" s="34" t="s">
        <v>26</v>
      </c>
      <c r="L1647" s="34" t="s">
        <v>2709</v>
      </c>
      <c r="M1647" s="34">
        <v>0.41</v>
      </c>
      <c r="N1647" s="34" t="s">
        <v>8</v>
      </c>
      <c r="O1647" s="34" t="s">
        <v>9</v>
      </c>
      <c r="P1647" s="34" t="s">
        <v>99</v>
      </c>
      <c r="Q1647" s="34" t="s">
        <v>104</v>
      </c>
      <c r="R1647" s="34">
        <v>33142</v>
      </c>
      <c r="S1647" s="36">
        <v>42156</v>
      </c>
      <c r="T1647" s="36">
        <v>42158</v>
      </c>
      <c r="U1647" s="61">
        <v>-2002.6314</v>
      </c>
      <c r="V1647" s="34">
        <v>13</v>
      </c>
      <c r="W1647" s="34">
        <v>30.47</v>
      </c>
      <c r="X1647" s="34">
        <v>89301</v>
      </c>
      <c r="Y1647" s="34" t="s">
        <v>3215</v>
      </c>
      <c r="Z1647" s="34">
        <v>-1760.74334176194</v>
      </c>
    </row>
    <row r="1648" spans="1:26" customFormat="1" x14ac:dyDescent="0.2">
      <c r="A1648" s="34">
        <v>142</v>
      </c>
      <c r="B1648" s="34" t="s">
        <v>2710</v>
      </c>
      <c r="C1648" s="34" t="s">
        <v>1</v>
      </c>
      <c r="D1648" s="34">
        <v>0.03</v>
      </c>
      <c r="E1648" s="34">
        <v>22.84</v>
      </c>
      <c r="F1648" s="34">
        <v>11.54</v>
      </c>
      <c r="G1648" s="34" t="s">
        <v>14</v>
      </c>
      <c r="H1648" s="34" t="s">
        <v>3</v>
      </c>
      <c r="I1648" s="34" t="s">
        <v>24</v>
      </c>
      <c r="J1648" s="34" t="s">
        <v>64</v>
      </c>
      <c r="K1648" s="34" t="s">
        <v>49</v>
      </c>
      <c r="L1648" s="34" t="s">
        <v>1817</v>
      </c>
      <c r="M1648" s="34">
        <v>0.39</v>
      </c>
      <c r="N1648" s="34" t="s">
        <v>8</v>
      </c>
      <c r="O1648" s="34" t="s">
        <v>87</v>
      </c>
      <c r="P1648" s="34" t="s">
        <v>224</v>
      </c>
      <c r="Q1648" s="34" t="s">
        <v>2711</v>
      </c>
      <c r="R1648" s="34">
        <v>6401</v>
      </c>
      <c r="S1648" s="36">
        <v>42157</v>
      </c>
      <c r="T1648" s="36">
        <v>42158</v>
      </c>
      <c r="U1648" s="61">
        <v>91.956000000000003</v>
      </c>
      <c r="V1648" s="34">
        <v>13</v>
      </c>
      <c r="W1648" s="34">
        <v>312.58999999999997</v>
      </c>
      <c r="X1648" s="34">
        <v>91087</v>
      </c>
      <c r="Y1648" s="34" t="s">
        <v>3218</v>
      </c>
      <c r="Z1648" s="34">
        <v>706.96647639709181</v>
      </c>
    </row>
    <row r="1649" spans="1:26" customFormat="1" x14ac:dyDescent="0.2">
      <c r="A1649" s="34">
        <v>144</v>
      </c>
      <c r="B1649" s="34" t="s">
        <v>2712</v>
      </c>
      <c r="C1649" s="34" t="s">
        <v>1</v>
      </c>
      <c r="D1649" s="34">
        <v>0.05</v>
      </c>
      <c r="E1649" s="34">
        <v>10.98</v>
      </c>
      <c r="F1649" s="34">
        <v>3.37</v>
      </c>
      <c r="G1649" s="34" t="s">
        <v>14</v>
      </c>
      <c r="H1649" s="34" t="s">
        <v>3</v>
      </c>
      <c r="I1649" s="34" t="s">
        <v>24</v>
      </c>
      <c r="J1649" s="34" t="s">
        <v>544</v>
      </c>
      <c r="K1649" s="34" t="s">
        <v>18</v>
      </c>
      <c r="L1649" s="34" t="s">
        <v>2105</v>
      </c>
      <c r="M1649" s="34">
        <v>0.56999999999999995</v>
      </c>
      <c r="N1649" s="34" t="s">
        <v>8</v>
      </c>
      <c r="O1649" s="34" t="s">
        <v>87</v>
      </c>
      <c r="P1649" s="34" t="s">
        <v>379</v>
      </c>
      <c r="Q1649" s="34" t="s">
        <v>2713</v>
      </c>
      <c r="R1649" s="34">
        <v>2664</v>
      </c>
      <c r="S1649" s="36">
        <v>42157</v>
      </c>
      <c r="T1649" s="36">
        <v>42158</v>
      </c>
      <c r="U1649" s="61">
        <v>-2.544</v>
      </c>
      <c r="V1649" s="34">
        <v>6</v>
      </c>
      <c r="W1649" s="34">
        <v>64.400000000000006</v>
      </c>
      <c r="X1649" s="34">
        <v>91087</v>
      </c>
      <c r="Y1649" s="34" t="s">
        <v>3218</v>
      </c>
      <c r="Z1649" s="34">
        <v>483.61945112048789</v>
      </c>
    </row>
    <row r="1650" spans="1:26" customFormat="1" x14ac:dyDescent="0.2">
      <c r="A1650" s="34">
        <v>1461</v>
      </c>
      <c r="B1650" s="34" t="s">
        <v>2714</v>
      </c>
      <c r="C1650" s="34" t="s">
        <v>13</v>
      </c>
      <c r="D1650" s="34">
        <v>0.05</v>
      </c>
      <c r="E1650" s="34">
        <v>12.95</v>
      </c>
      <c r="F1650" s="34">
        <v>4.9800000000000004</v>
      </c>
      <c r="G1650" s="34" t="s">
        <v>14</v>
      </c>
      <c r="H1650" s="34" t="s">
        <v>15</v>
      </c>
      <c r="I1650" s="34" t="s">
        <v>24</v>
      </c>
      <c r="J1650" s="34" t="s">
        <v>48</v>
      </c>
      <c r="K1650" s="34" t="s">
        <v>49</v>
      </c>
      <c r="L1650" s="34" t="s">
        <v>2715</v>
      </c>
      <c r="M1650" s="34">
        <v>0.4</v>
      </c>
      <c r="N1650" s="34" t="s">
        <v>8</v>
      </c>
      <c r="O1650" s="34" t="s">
        <v>28</v>
      </c>
      <c r="P1650" s="34" t="s">
        <v>29</v>
      </c>
      <c r="Q1650" s="34" t="s">
        <v>2005</v>
      </c>
      <c r="R1650" s="34">
        <v>47905</v>
      </c>
      <c r="S1650" s="36">
        <v>42157</v>
      </c>
      <c r="T1650" s="36">
        <v>42159</v>
      </c>
      <c r="U1650" s="61">
        <v>134.16825</v>
      </c>
      <c r="V1650" s="34">
        <v>19</v>
      </c>
      <c r="W1650" s="34">
        <v>252.36</v>
      </c>
      <c r="X1650" s="34">
        <v>86397</v>
      </c>
      <c r="Y1650" s="34" t="s">
        <v>3216</v>
      </c>
      <c r="Z1650" s="34">
        <v>220.58792778209013</v>
      </c>
    </row>
    <row r="1651" spans="1:26" customFormat="1" x14ac:dyDescent="0.2">
      <c r="A1651" s="34">
        <v>1997</v>
      </c>
      <c r="B1651" s="34" t="s">
        <v>750</v>
      </c>
      <c r="C1651" s="34" t="s">
        <v>23</v>
      </c>
      <c r="D1651" s="34">
        <v>0</v>
      </c>
      <c r="E1651" s="34">
        <v>24.92</v>
      </c>
      <c r="F1651" s="34">
        <v>12.98</v>
      </c>
      <c r="G1651" s="34" t="s">
        <v>14</v>
      </c>
      <c r="H1651" s="34" t="s">
        <v>15</v>
      </c>
      <c r="I1651" s="34" t="s">
        <v>24</v>
      </c>
      <c r="J1651" s="34" t="s">
        <v>48</v>
      </c>
      <c r="K1651" s="34" t="s">
        <v>49</v>
      </c>
      <c r="L1651" s="34" t="s">
        <v>1707</v>
      </c>
      <c r="M1651" s="34">
        <v>0.39</v>
      </c>
      <c r="N1651" s="34" t="s">
        <v>8</v>
      </c>
      <c r="O1651" s="34" t="s">
        <v>9</v>
      </c>
      <c r="P1651" s="34" t="s">
        <v>247</v>
      </c>
      <c r="Q1651" s="34" t="s">
        <v>248</v>
      </c>
      <c r="R1651" s="34">
        <v>29915</v>
      </c>
      <c r="S1651" s="36">
        <v>42157</v>
      </c>
      <c r="T1651" s="36">
        <v>42157</v>
      </c>
      <c r="U1651" s="61">
        <v>-23.155999999999999</v>
      </c>
      <c r="V1651" s="34">
        <v>1</v>
      </c>
      <c r="W1651" s="34">
        <v>32.659999999999997</v>
      </c>
      <c r="X1651" s="34">
        <v>90335</v>
      </c>
      <c r="Y1651" s="34" t="s">
        <v>3215</v>
      </c>
      <c r="Z1651" s="34">
        <v>425.08961399828542</v>
      </c>
    </row>
    <row r="1652" spans="1:26" customFormat="1" x14ac:dyDescent="0.2">
      <c r="A1652" s="34">
        <v>2334</v>
      </c>
      <c r="B1652" s="34" t="s">
        <v>2014</v>
      </c>
      <c r="C1652" s="34" t="s">
        <v>23</v>
      </c>
      <c r="D1652" s="34">
        <v>0.06</v>
      </c>
      <c r="E1652" s="34">
        <v>3.74</v>
      </c>
      <c r="F1652" s="34">
        <v>0.94</v>
      </c>
      <c r="G1652" s="34" t="s">
        <v>14</v>
      </c>
      <c r="H1652" s="34" t="s">
        <v>47</v>
      </c>
      <c r="I1652" s="34" t="s">
        <v>24</v>
      </c>
      <c r="J1652" s="34" t="s">
        <v>152</v>
      </c>
      <c r="K1652" s="34" t="s">
        <v>26</v>
      </c>
      <c r="L1652" s="34" t="s">
        <v>2716</v>
      </c>
      <c r="M1652" s="34">
        <v>0.83</v>
      </c>
      <c r="N1652" s="34" t="s">
        <v>8</v>
      </c>
      <c r="O1652" s="34" t="s">
        <v>28</v>
      </c>
      <c r="P1652" s="34" t="s">
        <v>333</v>
      </c>
      <c r="Q1652" s="34" t="s">
        <v>2015</v>
      </c>
      <c r="R1652" s="34">
        <v>53220</v>
      </c>
      <c r="S1652" s="36">
        <v>42157</v>
      </c>
      <c r="T1652" s="36">
        <v>42164</v>
      </c>
      <c r="U1652" s="61">
        <v>-7.6849999999999996</v>
      </c>
      <c r="V1652" s="34">
        <v>12</v>
      </c>
      <c r="W1652" s="34">
        <v>44.75</v>
      </c>
      <c r="X1652" s="34">
        <v>89610</v>
      </c>
      <c r="Y1652" s="34" t="s">
        <v>3216</v>
      </c>
      <c r="Z1652" s="34">
        <v>427.23936542258741</v>
      </c>
    </row>
    <row r="1653" spans="1:26" customFormat="1" x14ac:dyDescent="0.2">
      <c r="A1653" s="34">
        <v>210</v>
      </c>
      <c r="B1653" s="34" t="s">
        <v>555</v>
      </c>
      <c r="C1653" s="34" t="s">
        <v>92</v>
      </c>
      <c r="D1653" s="34">
        <v>0.09</v>
      </c>
      <c r="E1653" s="34">
        <v>5.4</v>
      </c>
      <c r="F1653" s="34">
        <v>7.78</v>
      </c>
      <c r="G1653" s="34" t="s">
        <v>63</v>
      </c>
      <c r="H1653" s="34" t="s">
        <v>47</v>
      </c>
      <c r="I1653" s="34" t="s">
        <v>24</v>
      </c>
      <c r="J1653" s="34" t="s">
        <v>48</v>
      </c>
      <c r="K1653" s="34" t="s">
        <v>49</v>
      </c>
      <c r="L1653" s="34" t="s">
        <v>1460</v>
      </c>
      <c r="M1653" s="34">
        <v>0.37</v>
      </c>
      <c r="N1653" s="34" t="s">
        <v>8</v>
      </c>
      <c r="O1653" s="34" t="s">
        <v>87</v>
      </c>
      <c r="P1653" s="34" t="s">
        <v>88</v>
      </c>
      <c r="Q1653" s="34" t="s">
        <v>557</v>
      </c>
      <c r="R1653" s="34">
        <v>12180</v>
      </c>
      <c r="S1653" s="36">
        <v>42157</v>
      </c>
      <c r="T1653" s="36">
        <v>42157</v>
      </c>
      <c r="U1653" s="61">
        <v>-21.487749999999998</v>
      </c>
      <c r="V1653" s="34">
        <v>4</v>
      </c>
      <c r="W1653" s="34">
        <v>27.3</v>
      </c>
      <c r="X1653" s="34">
        <v>85966</v>
      </c>
      <c r="Y1653" s="34" t="s">
        <v>3218</v>
      </c>
      <c r="Z1653" s="34">
        <v>55.968349830326758</v>
      </c>
    </row>
    <row r="1654" spans="1:26" customFormat="1" x14ac:dyDescent="0.2">
      <c r="A1654" s="34">
        <v>210</v>
      </c>
      <c r="B1654" s="34" t="s">
        <v>555</v>
      </c>
      <c r="C1654" s="34" t="s">
        <v>92</v>
      </c>
      <c r="D1654" s="34">
        <v>0.02</v>
      </c>
      <c r="E1654" s="34">
        <v>20.28</v>
      </c>
      <c r="F1654" s="34">
        <v>6.68</v>
      </c>
      <c r="G1654" s="34" t="s">
        <v>14</v>
      </c>
      <c r="H1654" s="34" t="s">
        <v>47</v>
      </c>
      <c r="I1654" s="34" t="s">
        <v>4</v>
      </c>
      <c r="J1654" s="34" t="s">
        <v>102</v>
      </c>
      <c r="K1654" s="34" t="s">
        <v>49</v>
      </c>
      <c r="L1654" s="34" t="s">
        <v>2717</v>
      </c>
      <c r="M1654" s="34">
        <v>0.53</v>
      </c>
      <c r="N1654" s="34" t="s">
        <v>8</v>
      </c>
      <c r="O1654" s="34" t="s">
        <v>87</v>
      </c>
      <c r="P1654" s="34" t="s">
        <v>88</v>
      </c>
      <c r="Q1654" s="34" t="s">
        <v>557</v>
      </c>
      <c r="R1654" s="34">
        <v>12180</v>
      </c>
      <c r="S1654" s="36">
        <v>42157</v>
      </c>
      <c r="T1654" s="36">
        <v>42157</v>
      </c>
      <c r="U1654" s="61">
        <v>44.677500000000002</v>
      </c>
      <c r="V1654" s="34">
        <v>3</v>
      </c>
      <c r="W1654" s="34">
        <v>64.75</v>
      </c>
      <c r="X1654" s="34">
        <v>85966</v>
      </c>
      <c r="Y1654" s="34" t="s">
        <v>3218</v>
      </c>
      <c r="Z1654" s="34">
        <v>401.40566868796475</v>
      </c>
    </row>
    <row r="1655" spans="1:26" customFormat="1" x14ac:dyDescent="0.2">
      <c r="A1655" s="34">
        <v>210</v>
      </c>
      <c r="B1655" s="34" t="s">
        <v>555</v>
      </c>
      <c r="C1655" s="34" t="s">
        <v>92</v>
      </c>
      <c r="D1655" s="34">
        <v>0</v>
      </c>
      <c r="E1655" s="34">
        <v>11.55</v>
      </c>
      <c r="F1655" s="34">
        <v>2.36</v>
      </c>
      <c r="G1655" s="34" t="s">
        <v>14</v>
      </c>
      <c r="H1655" s="34" t="s">
        <v>47</v>
      </c>
      <c r="I1655" s="34" t="s">
        <v>24</v>
      </c>
      <c r="J1655" s="34" t="s">
        <v>25</v>
      </c>
      <c r="K1655" s="34" t="s">
        <v>26</v>
      </c>
      <c r="L1655" s="34" t="s">
        <v>356</v>
      </c>
      <c r="M1655" s="34">
        <v>0.55000000000000004</v>
      </c>
      <c r="N1655" s="34" t="s">
        <v>8</v>
      </c>
      <c r="O1655" s="34" t="s">
        <v>87</v>
      </c>
      <c r="P1655" s="34" t="s">
        <v>88</v>
      </c>
      <c r="Q1655" s="34" t="s">
        <v>557</v>
      </c>
      <c r="R1655" s="34">
        <v>12180</v>
      </c>
      <c r="S1655" s="36">
        <v>42157</v>
      </c>
      <c r="T1655" s="36">
        <v>42158</v>
      </c>
      <c r="U1655" s="61">
        <v>23.594999999999999</v>
      </c>
      <c r="V1655" s="34">
        <v>5</v>
      </c>
      <c r="W1655" s="34">
        <v>62.98</v>
      </c>
      <c r="X1655" s="34">
        <v>85966</v>
      </c>
      <c r="Y1655" s="34" t="s">
        <v>3218</v>
      </c>
      <c r="Z1655" s="34">
        <v>262.90250810744368</v>
      </c>
    </row>
    <row r="1656" spans="1:26" customFormat="1" x14ac:dyDescent="0.2">
      <c r="A1656" s="34">
        <v>211</v>
      </c>
      <c r="B1656" s="34" t="s">
        <v>238</v>
      </c>
      <c r="C1656" s="34" t="s">
        <v>92</v>
      </c>
      <c r="D1656" s="34">
        <v>0.05</v>
      </c>
      <c r="E1656" s="34">
        <v>2.08</v>
      </c>
      <c r="F1656" s="34">
        <v>2.56</v>
      </c>
      <c r="G1656" s="34" t="s">
        <v>14</v>
      </c>
      <c r="H1656" s="34" t="s">
        <v>47</v>
      </c>
      <c r="I1656" s="34" t="s">
        <v>24</v>
      </c>
      <c r="J1656" s="34" t="s">
        <v>544</v>
      </c>
      <c r="K1656" s="34" t="s">
        <v>18</v>
      </c>
      <c r="L1656" s="34" t="s">
        <v>1143</v>
      </c>
      <c r="M1656" s="34">
        <v>0.55000000000000004</v>
      </c>
      <c r="N1656" s="34" t="s">
        <v>8</v>
      </c>
      <c r="O1656" s="34" t="s">
        <v>87</v>
      </c>
      <c r="P1656" s="34" t="s">
        <v>88</v>
      </c>
      <c r="Q1656" s="34" t="s">
        <v>239</v>
      </c>
      <c r="R1656" s="34">
        <v>13501</v>
      </c>
      <c r="S1656" s="36">
        <v>42157</v>
      </c>
      <c r="T1656" s="36">
        <v>42158</v>
      </c>
      <c r="U1656" s="61">
        <v>-36.25</v>
      </c>
      <c r="V1656" s="34">
        <v>20</v>
      </c>
      <c r="W1656" s="34">
        <v>42.29</v>
      </c>
      <c r="X1656" s="34">
        <v>85966</v>
      </c>
      <c r="Y1656" s="34" t="s">
        <v>3218</v>
      </c>
      <c r="Z1656" s="34">
        <v>144.43443946020977</v>
      </c>
    </row>
    <row r="1657" spans="1:26" customFormat="1" x14ac:dyDescent="0.2">
      <c r="A1657" s="34">
        <v>3374</v>
      </c>
      <c r="B1657" s="34" t="s">
        <v>2718</v>
      </c>
      <c r="C1657" s="34" t="s">
        <v>92</v>
      </c>
      <c r="D1657" s="34">
        <v>0.01</v>
      </c>
      <c r="E1657" s="34">
        <v>179.29</v>
      </c>
      <c r="F1657" s="34">
        <v>29.21</v>
      </c>
      <c r="G1657" s="34" t="s">
        <v>2</v>
      </c>
      <c r="H1657" s="34" t="s">
        <v>70</v>
      </c>
      <c r="I1657" s="34" t="s">
        <v>4</v>
      </c>
      <c r="J1657" s="34" t="s">
        <v>5</v>
      </c>
      <c r="K1657" s="34" t="s">
        <v>6</v>
      </c>
      <c r="L1657" s="34" t="s">
        <v>519</v>
      </c>
      <c r="M1657" s="34">
        <v>0.76</v>
      </c>
      <c r="N1657" s="34" t="s">
        <v>8</v>
      </c>
      <c r="O1657" s="34" t="s">
        <v>87</v>
      </c>
      <c r="P1657" s="34" t="s">
        <v>394</v>
      </c>
      <c r="Q1657" s="34" t="s">
        <v>2719</v>
      </c>
      <c r="R1657" s="34">
        <v>21113</v>
      </c>
      <c r="S1657" s="36">
        <v>42157</v>
      </c>
      <c r="T1657" s="36">
        <v>42159</v>
      </c>
      <c r="U1657" s="61">
        <v>66.362219999999994</v>
      </c>
      <c r="V1657" s="34">
        <v>8</v>
      </c>
      <c r="W1657" s="34">
        <v>1487.9</v>
      </c>
      <c r="X1657" s="34">
        <v>87473</v>
      </c>
      <c r="Y1657" s="34" t="s">
        <v>3218</v>
      </c>
      <c r="Z1657" s="34">
        <v>1908.3060246321322</v>
      </c>
    </row>
    <row r="1658" spans="1:26" customFormat="1" x14ac:dyDescent="0.2">
      <c r="A1658" s="34">
        <v>1170</v>
      </c>
      <c r="B1658" s="34" t="s">
        <v>2720</v>
      </c>
      <c r="C1658" s="34" t="s">
        <v>46</v>
      </c>
      <c r="D1658" s="34">
        <v>0.09</v>
      </c>
      <c r="E1658" s="34">
        <v>9.7799999999999994</v>
      </c>
      <c r="F1658" s="34">
        <v>1.39</v>
      </c>
      <c r="G1658" s="34" t="s">
        <v>14</v>
      </c>
      <c r="H1658" s="34" t="s">
        <v>15</v>
      </c>
      <c r="I1658" s="34" t="s">
        <v>24</v>
      </c>
      <c r="J1658" s="34" t="s">
        <v>321</v>
      </c>
      <c r="K1658" s="34" t="s">
        <v>49</v>
      </c>
      <c r="L1658" s="34" t="s">
        <v>1487</v>
      </c>
      <c r="M1658" s="34">
        <v>0.39</v>
      </c>
      <c r="N1658" s="34" t="s">
        <v>8</v>
      </c>
      <c r="O1658" s="34" t="s">
        <v>87</v>
      </c>
      <c r="P1658" s="34" t="s">
        <v>1584</v>
      </c>
      <c r="Q1658" s="34" t="s">
        <v>2701</v>
      </c>
      <c r="R1658" s="34">
        <v>19711</v>
      </c>
      <c r="S1658" s="36">
        <v>42157</v>
      </c>
      <c r="T1658" s="36">
        <v>42158</v>
      </c>
      <c r="U1658" s="61">
        <v>125.20740000000001</v>
      </c>
      <c r="V1658" s="34">
        <v>19</v>
      </c>
      <c r="W1658" s="34">
        <v>181.46</v>
      </c>
      <c r="X1658" s="34">
        <v>87520</v>
      </c>
      <c r="Y1658" s="34" t="s">
        <v>3218</v>
      </c>
      <c r="Z1658" s="34">
        <v>271.02664963863236</v>
      </c>
    </row>
    <row r="1659" spans="1:26" customFormat="1" x14ac:dyDescent="0.2">
      <c r="A1659" s="34">
        <v>1170</v>
      </c>
      <c r="B1659" s="34" t="s">
        <v>2720</v>
      </c>
      <c r="C1659" s="34" t="s">
        <v>46</v>
      </c>
      <c r="D1659" s="34">
        <v>0</v>
      </c>
      <c r="E1659" s="34">
        <v>200.99</v>
      </c>
      <c r="F1659" s="34">
        <v>8.08</v>
      </c>
      <c r="G1659" s="34" t="s">
        <v>14</v>
      </c>
      <c r="H1659" s="34" t="s">
        <v>15</v>
      </c>
      <c r="I1659" s="34" t="s">
        <v>16</v>
      </c>
      <c r="J1659" s="34" t="s">
        <v>111</v>
      </c>
      <c r="K1659" s="34" t="s">
        <v>49</v>
      </c>
      <c r="L1659" s="34" t="s">
        <v>2721</v>
      </c>
      <c r="M1659" s="34">
        <v>0.59</v>
      </c>
      <c r="N1659" s="34" t="s">
        <v>8</v>
      </c>
      <c r="O1659" s="34" t="s">
        <v>87</v>
      </c>
      <c r="P1659" s="34" t="s">
        <v>1584</v>
      </c>
      <c r="Q1659" s="34" t="s">
        <v>2701</v>
      </c>
      <c r="R1659" s="34">
        <v>19711</v>
      </c>
      <c r="S1659" s="36">
        <v>42157</v>
      </c>
      <c r="T1659" s="36">
        <v>42159</v>
      </c>
      <c r="U1659" s="61">
        <v>281.53440000000001</v>
      </c>
      <c r="V1659" s="34">
        <v>6</v>
      </c>
      <c r="W1659" s="34">
        <v>1076.3</v>
      </c>
      <c r="X1659" s="34">
        <v>87520</v>
      </c>
      <c r="Y1659" s="34" t="s">
        <v>3218</v>
      </c>
      <c r="Z1659" s="34">
        <v>1440.8235181310001</v>
      </c>
    </row>
    <row r="1660" spans="1:26" customFormat="1" x14ac:dyDescent="0.2">
      <c r="A1660" s="34">
        <v>2487</v>
      </c>
      <c r="B1660" s="34" t="s">
        <v>2722</v>
      </c>
      <c r="C1660" s="34" t="s">
        <v>46</v>
      </c>
      <c r="D1660" s="34">
        <v>0.02</v>
      </c>
      <c r="E1660" s="34">
        <v>136.97999999999999</v>
      </c>
      <c r="F1660" s="34">
        <v>24.49</v>
      </c>
      <c r="G1660" s="34" t="s">
        <v>63</v>
      </c>
      <c r="H1660" s="34" t="s">
        <v>3</v>
      </c>
      <c r="I1660" s="34" t="s">
        <v>4</v>
      </c>
      <c r="J1660" s="34" t="s">
        <v>102</v>
      </c>
      <c r="K1660" s="34" t="s">
        <v>40</v>
      </c>
      <c r="L1660" s="34" t="s">
        <v>405</v>
      </c>
      <c r="M1660" s="34">
        <v>0.59</v>
      </c>
      <c r="N1660" s="34" t="s">
        <v>8</v>
      </c>
      <c r="O1660" s="34" t="s">
        <v>9</v>
      </c>
      <c r="P1660" s="34" t="s">
        <v>51</v>
      </c>
      <c r="Q1660" s="34" t="s">
        <v>2723</v>
      </c>
      <c r="R1660" s="34">
        <v>30084</v>
      </c>
      <c r="S1660" s="36">
        <v>42157</v>
      </c>
      <c r="T1660" s="36">
        <v>42158</v>
      </c>
      <c r="U1660" s="61">
        <v>88.56</v>
      </c>
      <c r="V1660" s="34">
        <v>8</v>
      </c>
      <c r="W1660" s="34">
        <v>1140.95</v>
      </c>
      <c r="X1660" s="34">
        <v>91417</v>
      </c>
      <c r="Y1660" s="34" t="s">
        <v>3215</v>
      </c>
      <c r="Z1660" s="34">
        <v>1420.686331989898</v>
      </c>
    </row>
    <row r="1661" spans="1:26" customFormat="1" x14ac:dyDescent="0.2">
      <c r="A1661" s="34">
        <v>1389</v>
      </c>
      <c r="B1661" s="34" t="s">
        <v>745</v>
      </c>
      <c r="C1661" s="34" t="s">
        <v>13</v>
      </c>
      <c r="D1661" s="34">
        <v>0.09</v>
      </c>
      <c r="E1661" s="34">
        <v>2.61</v>
      </c>
      <c r="F1661" s="34">
        <v>0.5</v>
      </c>
      <c r="G1661" s="34" t="s">
        <v>14</v>
      </c>
      <c r="H1661" s="34" t="s">
        <v>15</v>
      </c>
      <c r="I1661" s="34" t="s">
        <v>24</v>
      </c>
      <c r="J1661" s="34" t="s">
        <v>128</v>
      </c>
      <c r="K1661" s="34" t="s">
        <v>49</v>
      </c>
      <c r="L1661" s="34" t="s">
        <v>1343</v>
      </c>
      <c r="M1661" s="34">
        <v>0.39</v>
      </c>
      <c r="N1661" s="34" t="s">
        <v>8</v>
      </c>
      <c r="O1661" s="34" t="s">
        <v>35</v>
      </c>
      <c r="P1661" s="34" t="s">
        <v>66</v>
      </c>
      <c r="Q1661" s="34" t="s">
        <v>747</v>
      </c>
      <c r="R1661" s="34">
        <v>94025</v>
      </c>
      <c r="S1661" s="36">
        <v>42158</v>
      </c>
      <c r="T1661" s="36">
        <v>42160</v>
      </c>
      <c r="U1661" s="61">
        <v>29.380199999999999</v>
      </c>
      <c r="V1661" s="34">
        <v>17</v>
      </c>
      <c r="W1661" s="34">
        <v>42.58</v>
      </c>
      <c r="X1661" s="34">
        <v>88729</v>
      </c>
      <c r="Y1661" s="34" t="s">
        <v>3217</v>
      </c>
      <c r="Z1661" s="34">
        <v>-77.684427420086649</v>
      </c>
    </row>
    <row r="1662" spans="1:26" customFormat="1" x14ac:dyDescent="0.2">
      <c r="A1662" s="34">
        <v>87</v>
      </c>
      <c r="B1662" s="34" t="s">
        <v>1762</v>
      </c>
      <c r="C1662" s="34" t="s">
        <v>23</v>
      </c>
      <c r="D1662" s="34">
        <v>0.05</v>
      </c>
      <c r="E1662" s="34">
        <v>161.55000000000001</v>
      </c>
      <c r="F1662" s="34">
        <v>19.989999999999998</v>
      </c>
      <c r="G1662" s="34" t="s">
        <v>14</v>
      </c>
      <c r="H1662" s="34" t="s">
        <v>70</v>
      </c>
      <c r="I1662" s="34" t="s">
        <v>24</v>
      </c>
      <c r="J1662" s="34" t="s">
        <v>54</v>
      </c>
      <c r="K1662" s="34" t="s">
        <v>49</v>
      </c>
      <c r="L1662" s="34" t="s">
        <v>55</v>
      </c>
      <c r="M1662" s="34">
        <v>0.66</v>
      </c>
      <c r="N1662" s="34" t="s">
        <v>8</v>
      </c>
      <c r="O1662" s="34" t="s">
        <v>35</v>
      </c>
      <c r="P1662" s="34" t="s">
        <v>66</v>
      </c>
      <c r="Q1662" s="34" t="s">
        <v>1763</v>
      </c>
      <c r="R1662" s="34">
        <v>95687</v>
      </c>
      <c r="S1662" s="36">
        <v>42158</v>
      </c>
      <c r="T1662" s="36">
        <v>42163</v>
      </c>
      <c r="U1662" s="61">
        <v>1892.424</v>
      </c>
      <c r="V1662" s="34">
        <v>19</v>
      </c>
      <c r="W1662" s="34">
        <v>3127.69</v>
      </c>
      <c r="X1662" s="34">
        <v>90596</v>
      </c>
      <c r="Y1662" s="34" t="s">
        <v>3217</v>
      </c>
      <c r="Z1662" s="34">
        <v>3228.8438369218743</v>
      </c>
    </row>
    <row r="1663" spans="1:26" customFormat="1" x14ac:dyDescent="0.2">
      <c r="A1663" s="34">
        <v>2268</v>
      </c>
      <c r="B1663" s="34" t="s">
        <v>2724</v>
      </c>
      <c r="C1663" s="34" t="s">
        <v>23</v>
      </c>
      <c r="D1663" s="34">
        <v>0.08</v>
      </c>
      <c r="E1663" s="34">
        <v>259.70999999999998</v>
      </c>
      <c r="F1663" s="34">
        <v>66.67</v>
      </c>
      <c r="G1663" s="34" t="s">
        <v>2</v>
      </c>
      <c r="H1663" s="34" t="s">
        <v>3</v>
      </c>
      <c r="I1663" s="34" t="s">
        <v>4</v>
      </c>
      <c r="J1663" s="34" t="s">
        <v>5</v>
      </c>
      <c r="K1663" s="34" t="s">
        <v>6</v>
      </c>
      <c r="L1663" s="34" t="s">
        <v>1002</v>
      </c>
      <c r="M1663" s="34">
        <v>0.61</v>
      </c>
      <c r="N1663" s="34" t="s">
        <v>8</v>
      </c>
      <c r="O1663" s="34" t="s">
        <v>9</v>
      </c>
      <c r="P1663" s="34" t="s">
        <v>99</v>
      </c>
      <c r="Q1663" s="34" t="s">
        <v>2725</v>
      </c>
      <c r="R1663" s="34">
        <v>34639</v>
      </c>
      <c r="S1663" s="36">
        <v>42158</v>
      </c>
      <c r="T1663" s="36">
        <v>42162</v>
      </c>
      <c r="U1663" s="61">
        <v>138.22200000000001</v>
      </c>
      <c r="V1663" s="34">
        <v>17</v>
      </c>
      <c r="W1663" s="34">
        <v>4086.5</v>
      </c>
      <c r="X1663" s="34">
        <v>89571</v>
      </c>
      <c r="Y1663" s="34" t="s">
        <v>3215</v>
      </c>
      <c r="Z1663" s="34">
        <v>3156.2644426973006</v>
      </c>
    </row>
    <row r="1664" spans="1:26" customFormat="1" x14ac:dyDescent="0.2">
      <c r="A1664" s="34">
        <v>1357</v>
      </c>
      <c r="B1664" s="34" t="s">
        <v>2726</v>
      </c>
      <c r="C1664" s="34" t="s">
        <v>92</v>
      </c>
      <c r="D1664" s="34">
        <v>0.03</v>
      </c>
      <c r="E1664" s="34">
        <v>125.99</v>
      </c>
      <c r="F1664" s="34">
        <v>7.69</v>
      </c>
      <c r="G1664" s="34" t="s">
        <v>14</v>
      </c>
      <c r="H1664" s="34" t="s">
        <v>47</v>
      </c>
      <c r="I1664" s="34" t="s">
        <v>16</v>
      </c>
      <c r="J1664" s="34" t="s">
        <v>111</v>
      </c>
      <c r="K1664" s="34" t="s">
        <v>49</v>
      </c>
      <c r="L1664" s="34" t="s">
        <v>1025</v>
      </c>
      <c r="M1664" s="34">
        <v>0.57999999999999996</v>
      </c>
      <c r="N1664" s="34" t="s">
        <v>8</v>
      </c>
      <c r="O1664" s="34" t="s">
        <v>28</v>
      </c>
      <c r="P1664" s="34" t="s">
        <v>163</v>
      </c>
      <c r="Q1664" s="34" t="s">
        <v>2727</v>
      </c>
      <c r="R1664" s="34">
        <v>78596</v>
      </c>
      <c r="S1664" s="36">
        <v>42158</v>
      </c>
      <c r="T1664" s="36">
        <v>42160</v>
      </c>
      <c r="U1664" s="61">
        <v>500.95800000000003</v>
      </c>
      <c r="V1664" s="34">
        <v>9</v>
      </c>
      <c r="W1664" s="34">
        <v>981.65</v>
      </c>
      <c r="X1664" s="34">
        <v>88184</v>
      </c>
      <c r="Y1664" s="34" t="s">
        <v>3216</v>
      </c>
      <c r="Z1664" s="34">
        <v>1262.7231725347301</v>
      </c>
    </row>
    <row r="1665" spans="1:26" customFormat="1" x14ac:dyDescent="0.2">
      <c r="A1665" s="34">
        <v>1737</v>
      </c>
      <c r="B1665" s="34" t="s">
        <v>2728</v>
      </c>
      <c r="C1665" s="34" t="s">
        <v>46</v>
      </c>
      <c r="D1665" s="34">
        <v>0.09</v>
      </c>
      <c r="E1665" s="34">
        <v>30.93</v>
      </c>
      <c r="F1665" s="34">
        <v>3.92</v>
      </c>
      <c r="G1665" s="34" t="s">
        <v>14</v>
      </c>
      <c r="H1665" s="34" t="s">
        <v>70</v>
      </c>
      <c r="I1665" s="34" t="s">
        <v>4</v>
      </c>
      <c r="J1665" s="34" t="s">
        <v>102</v>
      </c>
      <c r="K1665" s="34" t="s">
        <v>18</v>
      </c>
      <c r="L1665" s="34" t="s">
        <v>1627</v>
      </c>
      <c r="M1665" s="34">
        <v>0.44</v>
      </c>
      <c r="N1665" s="34" t="s">
        <v>8</v>
      </c>
      <c r="O1665" s="34" t="s">
        <v>9</v>
      </c>
      <c r="P1665" s="34" t="s">
        <v>73</v>
      </c>
      <c r="Q1665" s="34" t="s">
        <v>1530</v>
      </c>
      <c r="R1665" s="34">
        <v>27529</v>
      </c>
      <c r="S1665" s="36">
        <v>42158</v>
      </c>
      <c r="T1665" s="36">
        <v>42160</v>
      </c>
      <c r="U1665" s="61">
        <v>-130.42400000000001</v>
      </c>
      <c r="V1665" s="34">
        <v>16</v>
      </c>
      <c r="W1665" s="34">
        <v>451.83</v>
      </c>
      <c r="X1665" s="34">
        <v>85866</v>
      </c>
      <c r="Y1665" s="34" t="s">
        <v>3215</v>
      </c>
      <c r="Z1665" s="34">
        <v>215.94266137289429</v>
      </c>
    </row>
    <row r="1666" spans="1:26" customFormat="1" x14ac:dyDescent="0.2">
      <c r="A1666" s="34">
        <v>1737</v>
      </c>
      <c r="B1666" s="34" t="s">
        <v>2728</v>
      </c>
      <c r="C1666" s="34" t="s">
        <v>46</v>
      </c>
      <c r="D1666" s="34">
        <v>0.03</v>
      </c>
      <c r="E1666" s="34">
        <v>1.68</v>
      </c>
      <c r="F1666" s="34">
        <v>0.7</v>
      </c>
      <c r="G1666" s="34" t="s">
        <v>63</v>
      </c>
      <c r="H1666" s="34" t="s">
        <v>70</v>
      </c>
      <c r="I1666" s="34" t="s">
        <v>24</v>
      </c>
      <c r="J1666" s="34" t="s">
        <v>25</v>
      </c>
      <c r="K1666" s="34" t="s">
        <v>26</v>
      </c>
      <c r="L1666" s="34" t="s">
        <v>2729</v>
      </c>
      <c r="M1666" s="34">
        <v>0.6</v>
      </c>
      <c r="N1666" s="34" t="s">
        <v>8</v>
      </c>
      <c r="O1666" s="34" t="s">
        <v>9</v>
      </c>
      <c r="P1666" s="34" t="s">
        <v>73</v>
      </c>
      <c r="Q1666" s="34" t="s">
        <v>1530</v>
      </c>
      <c r="R1666" s="34">
        <v>27529</v>
      </c>
      <c r="S1666" s="36">
        <v>42158</v>
      </c>
      <c r="T1666" s="36">
        <v>42160</v>
      </c>
      <c r="U1666" s="61">
        <v>-106.42100000000001</v>
      </c>
      <c r="V1666" s="34">
        <v>11</v>
      </c>
      <c r="W1666" s="34">
        <v>20.239999999999998</v>
      </c>
      <c r="X1666" s="34">
        <v>85866</v>
      </c>
      <c r="Y1666" s="34" t="s">
        <v>3215</v>
      </c>
      <c r="Z1666" s="34">
        <v>150.30214029575558</v>
      </c>
    </row>
    <row r="1667" spans="1:26" customFormat="1" x14ac:dyDescent="0.2">
      <c r="A1667" s="34">
        <v>1998</v>
      </c>
      <c r="B1667" s="34" t="s">
        <v>2730</v>
      </c>
      <c r="C1667" s="34" t="s">
        <v>46</v>
      </c>
      <c r="D1667" s="34">
        <v>0.06</v>
      </c>
      <c r="E1667" s="34">
        <v>4.42</v>
      </c>
      <c r="F1667" s="34">
        <v>4.99</v>
      </c>
      <c r="G1667" s="34" t="s">
        <v>14</v>
      </c>
      <c r="H1667" s="34" t="s">
        <v>70</v>
      </c>
      <c r="I1667" s="34" t="s">
        <v>24</v>
      </c>
      <c r="J1667" s="34" t="s">
        <v>321</v>
      </c>
      <c r="K1667" s="34" t="s">
        <v>49</v>
      </c>
      <c r="L1667" s="34" t="s">
        <v>2048</v>
      </c>
      <c r="M1667" s="34">
        <v>0.38</v>
      </c>
      <c r="N1667" s="34" t="s">
        <v>8</v>
      </c>
      <c r="O1667" s="34" t="s">
        <v>87</v>
      </c>
      <c r="P1667" s="34" t="s">
        <v>88</v>
      </c>
      <c r="Q1667" s="34" t="s">
        <v>2731</v>
      </c>
      <c r="R1667" s="34">
        <v>11758</v>
      </c>
      <c r="S1667" s="36">
        <v>42158</v>
      </c>
      <c r="T1667" s="36">
        <v>42160</v>
      </c>
      <c r="U1667" s="61">
        <v>-10.435</v>
      </c>
      <c r="V1667" s="34">
        <v>3</v>
      </c>
      <c r="W1667" s="34">
        <v>14.85</v>
      </c>
      <c r="X1667" s="34">
        <v>90568</v>
      </c>
      <c r="Y1667" s="34" t="s">
        <v>3218</v>
      </c>
      <c r="Z1667" s="34">
        <v>255.28223326475643</v>
      </c>
    </row>
    <row r="1668" spans="1:26" customFormat="1" x14ac:dyDescent="0.2">
      <c r="A1668" s="34">
        <v>3151</v>
      </c>
      <c r="B1668" s="34" t="s">
        <v>929</v>
      </c>
      <c r="C1668" s="34" t="s">
        <v>46</v>
      </c>
      <c r="D1668" s="34">
        <v>0.01</v>
      </c>
      <c r="E1668" s="34">
        <v>145.97999999999999</v>
      </c>
      <c r="F1668" s="34">
        <v>46.2</v>
      </c>
      <c r="G1668" s="34" t="s">
        <v>2</v>
      </c>
      <c r="H1668" s="34" t="s">
        <v>70</v>
      </c>
      <c r="I1668" s="34" t="s">
        <v>4</v>
      </c>
      <c r="J1668" s="34" t="s">
        <v>5</v>
      </c>
      <c r="K1668" s="34" t="s">
        <v>6</v>
      </c>
      <c r="L1668" s="34" t="s">
        <v>2732</v>
      </c>
      <c r="M1668" s="34">
        <v>0.69</v>
      </c>
      <c r="N1668" s="34" t="s">
        <v>8</v>
      </c>
      <c r="O1668" s="34" t="s">
        <v>35</v>
      </c>
      <c r="P1668" s="34" t="s">
        <v>66</v>
      </c>
      <c r="Q1668" s="34" t="s">
        <v>930</v>
      </c>
      <c r="R1668" s="34">
        <v>92277</v>
      </c>
      <c r="S1668" s="36">
        <v>42158</v>
      </c>
      <c r="T1668" s="36">
        <v>42158</v>
      </c>
      <c r="U1668" s="61">
        <v>-134.512</v>
      </c>
      <c r="V1668" s="34">
        <v>9</v>
      </c>
      <c r="W1668" s="34">
        <v>1370.79</v>
      </c>
      <c r="X1668" s="34">
        <v>88543</v>
      </c>
      <c r="Y1668" s="34" t="s">
        <v>3217</v>
      </c>
      <c r="Z1668" s="34">
        <v>2197.9152729819798</v>
      </c>
    </row>
    <row r="1669" spans="1:26" customFormat="1" x14ac:dyDescent="0.2">
      <c r="A1669" s="34">
        <v>754</v>
      </c>
      <c r="B1669" s="34" t="s">
        <v>2126</v>
      </c>
      <c r="C1669" s="34" t="s">
        <v>13</v>
      </c>
      <c r="D1669" s="34">
        <v>0.06</v>
      </c>
      <c r="E1669" s="34">
        <v>218.75</v>
      </c>
      <c r="F1669" s="34">
        <v>69.64</v>
      </c>
      <c r="G1669" s="34" t="s">
        <v>2</v>
      </c>
      <c r="H1669" s="34" t="s">
        <v>70</v>
      </c>
      <c r="I1669" s="34" t="s">
        <v>4</v>
      </c>
      <c r="J1669" s="34" t="s">
        <v>5</v>
      </c>
      <c r="K1669" s="34" t="s">
        <v>6</v>
      </c>
      <c r="L1669" s="34" t="s">
        <v>850</v>
      </c>
      <c r="M1669" s="34">
        <v>0.77</v>
      </c>
      <c r="N1669" s="34" t="s">
        <v>8</v>
      </c>
      <c r="O1669" s="34" t="s">
        <v>35</v>
      </c>
      <c r="P1669" s="34" t="s">
        <v>564</v>
      </c>
      <c r="Q1669" s="34" t="s">
        <v>2128</v>
      </c>
      <c r="R1669" s="34">
        <v>86314</v>
      </c>
      <c r="S1669" s="36">
        <v>42159</v>
      </c>
      <c r="T1669" s="36">
        <v>42160</v>
      </c>
      <c r="U1669" s="61">
        <v>-453.2</v>
      </c>
      <c r="V1669" s="34">
        <v>4</v>
      </c>
      <c r="W1669" s="34">
        <v>905.4</v>
      </c>
      <c r="X1669" s="34">
        <v>90437</v>
      </c>
      <c r="Y1669" s="34" t="s">
        <v>3217</v>
      </c>
      <c r="Z1669" s="34">
        <v>2577.3730911484549</v>
      </c>
    </row>
    <row r="1670" spans="1:26" customFormat="1" x14ac:dyDescent="0.2">
      <c r="A1670" s="34">
        <v>1233</v>
      </c>
      <c r="B1670" s="34" t="s">
        <v>2073</v>
      </c>
      <c r="C1670" s="34" t="s">
        <v>13</v>
      </c>
      <c r="D1670" s="34">
        <v>0.09</v>
      </c>
      <c r="E1670" s="34">
        <v>99.99</v>
      </c>
      <c r="F1670" s="34">
        <v>19.989999999999998</v>
      </c>
      <c r="G1670" s="34" t="s">
        <v>14</v>
      </c>
      <c r="H1670" s="34" t="s">
        <v>15</v>
      </c>
      <c r="I1670" s="34" t="s">
        <v>16</v>
      </c>
      <c r="J1670" s="34" t="s">
        <v>17</v>
      </c>
      <c r="K1670" s="34" t="s">
        <v>49</v>
      </c>
      <c r="L1670" s="34" t="s">
        <v>1556</v>
      </c>
      <c r="M1670" s="34">
        <v>0.52</v>
      </c>
      <c r="N1670" s="34" t="s">
        <v>8</v>
      </c>
      <c r="O1670" s="34" t="s">
        <v>28</v>
      </c>
      <c r="P1670" s="34" t="s">
        <v>163</v>
      </c>
      <c r="Q1670" s="34" t="s">
        <v>2074</v>
      </c>
      <c r="R1670" s="34">
        <v>75028</v>
      </c>
      <c r="S1670" s="36">
        <v>42159</v>
      </c>
      <c r="T1670" s="36">
        <v>42161</v>
      </c>
      <c r="U1670" s="61">
        <v>-161.47499999999999</v>
      </c>
      <c r="V1670" s="34">
        <v>1</v>
      </c>
      <c r="W1670" s="34">
        <v>97.65</v>
      </c>
      <c r="X1670" s="34">
        <v>89376</v>
      </c>
      <c r="Y1670" s="34" t="s">
        <v>3216</v>
      </c>
      <c r="Z1670" s="34">
        <v>678.72831631581812</v>
      </c>
    </row>
    <row r="1671" spans="1:26" customFormat="1" x14ac:dyDescent="0.2">
      <c r="A1671" s="34">
        <v>1233</v>
      </c>
      <c r="B1671" s="34" t="s">
        <v>2073</v>
      </c>
      <c r="C1671" s="34" t="s">
        <v>13</v>
      </c>
      <c r="D1671" s="34">
        <v>0.04</v>
      </c>
      <c r="E1671" s="34">
        <v>205.99</v>
      </c>
      <c r="F1671" s="34">
        <v>5.26</v>
      </c>
      <c r="G1671" s="34" t="s">
        <v>14</v>
      </c>
      <c r="H1671" s="34" t="s">
        <v>15</v>
      </c>
      <c r="I1671" s="34" t="s">
        <v>16</v>
      </c>
      <c r="J1671" s="34" t="s">
        <v>111</v>
      </c>
      <c r="K1671" s="34" t="s">
        <v>49</v>
      </c>
      <c r="L1671" s="34" t="s">
        <v>1528</v>
      </c>
      <c r="M1671" s="34">
        <v>0.56000000000000005</v>
      </c>
      <c r="N1671" s="34" t="s">
        <v>8</v>
      </c>
      <c r="O1671" s="34" t="s">
        <v>28</v>
      </c>
      <c r="P1671" s="34" t="s">
        <v>163</v>
      </c>
      <c r="Q1671" s="34" t="s">
        <v>2074</v>
      </c>
      <c r="R1671" s="34">
        <v>75028</v>
      </c>
      <c r="S1671" s="36">
        <v>42159</v>
      </c>
      <c r="T1671" s="36">
        <v>42160</v>
      </c>
      <c r="U1671" s="61">
        <v>-0.81399999999999995</v>
      </c>
      <c r="V1671" s="34">
        <v>6</v>
      </c>
      <c r="W1671" s="34">
        <v>1018.61</v>
      </c>
      <c r="X1671" s="34">
        <v>89376</v>
      </c>
      <c r="Y1671" s="34" t="s">
        <v>3216</v>
      </c>
      <c r="Z1671" s="34">
        <v>834.52767330199276</v>
      </c>
    </row>
    <row r="1672" spans="1:26" customFormat="1" x14ac:dyDescent="0.2">
      <c r="A1672" s="34">
        <v>3238</v>
      </c>
      <c r="B1672" s="34" t="s">
        <v>2733</v>
      </c>
      <c r="C1672" s="34" t="s">
        <v>23</v>
      </c>
      <c r="D1672" s="34">
        <v>0.06</v>
      </c>
      <c r="E1672" s="34">
        <v>115.99</v>
      </c>
      <c r="F1672" s="34">
        <v>5.92</v>
      </c>
      <c r="G1672" s="34" t="s">
        <v>14</v>
      </c>
      <c r="H1672" s="34" t="s">
        <v>70</v>
      </c>
      <c r="I1672" s="34" t="s">
        <v>16</v>
      </c>
      <c r="J1672" s="34" t="s">
        <v>111</v>
      </c>
      <c r="K1672" s="34" t="s">
        <v>49</v>
      </c>
      <c r="L1672" s="34" t="s">
        <v>688</v>
      </c>
      <c r="M1672" s="34">
        <v>0.57999999999999996</v>
      </c>
      <c r="N1672" s="34" t="s">
        <v>8</v>
      </c>
      <c r="O1672" s="34" t="s">
        <v>35</v>
      </c>
      <c r="P1672" s="34" t="s">
        <v>115</v>
      </c>
      <c r="Q1672" s="34" t="s">
        <v>2734</v>
      </c>
      <c r="R1672" s="34">
        <v>97330</v>
      </c>
      <c r="S1672" s="36">
        <v>42159</v>
      </c>
      <c r="T1672" s="36">
        <v>42161</v>
      </c>
      <c r="U1672" s="61">
        <v>-13.068</v>
      </c>
      <c r="V1672" s="34">
        <v>5</v>
      </c>
      <c r="W1672" s="34">
        <v>495.82</v>
      </c>
      <c r="X1672" s="34">
        <v>89564</v>
      </c>
      <c r="Y1672" s="34" t="s">
        <v>3217</v>
      </c>
      <c r="Z1672" s="34">
        <v>672.83485134634407</v>
      </c>
    </row>
    <row r="1673" spans="1:26" customFormat="1" x14ac:dyDescent="0.2">
      <c r="A1673" s="34">
        <v>2391</v>
      </c>
      <c r="B1673" s="34" t="s">
        <v>2654</v>
      </c>
      <c r="C1673" s="34" t="s">
        <v>46</v>
      </c>
      <c r="D1673" s="34">
        <v>0</v>
      </c>
      <c r="E1673" s="34">
        <v>999.99</v>
      </c>
      <c r="F1673" s="34">
        <v>13.99</v>
      </c>
      <c r="G1673" s="34" t="s">
        <v>14</v>
      </c>
      <c r="H1673" s="34" t="s">
        <v>70</v>
      </c>
      <c r="I1673" s="34" t="s">
        <v>16</v>
      </c>
      <c r="J1673" s="34" t="s">
        <v>32</v>
      </c>
      <c r="K1673" s="34" t="s">
        <v>120</v>
      </c>
      <c r="L1673" s="34" t="s">
        <v>992</v>
      </c>
      <c r="M1673" s="34">
        <v>0.36</v>
      </c>
      <c r="N1673" s="34" t="s">
        <v>8</v>
      </c>
      <c r="O1673" s="34" t="s">
        <v>87</v>
      </c>
      <c r="P1673" s="34" t="s">
        <v>88</v>
      </c>
      <c r="Q1673" s="34" t="s">
        <v>2656</v>
      </c>
      <c r="R1673" s="34">
        <v>11572</v>
      </c>
      <c r="S1673" s="36">
        <v>42159</v>
      </c>
      <c r="T1673" s="36">
        <v>42161</v>
      </c>
      <c r="U1673" s="61">
        <v>-1455.9972</v>
      </c>
      <c r="V1673" s="34">
        <v>1</v>
      </c>
      <c r="W1673" s="34">
        <v>1009.99</v>
      </c>
      <c r="X1673" s="34">
        <v>91123</v>
      </c>
      <c r="Y1673" s="34" t="s">
        <v>3218</v>
      </c>
      <c r="Z1673" s="34">
        <v>2166.0657510802766</v>
      </c>
    </row>
    <row r="1674" spans="1:26" customFormat="1" x14ac:dyDescent="0.2">
      <c r="A1674" s="34">
        <v>2391</v>
      </c>
      <c r="B1674" s="34" t="s">
        <v>2654</v>
      </c>
      <c r="C1674" s="34" t="s">
        <v>46</v>
      </c>
      <c r="D1674" s="34">
        <v>0.05</v>
      </c>
      <c r="E1674" s="34">
        <v>6.48</v>
      </c>
      <c r="F1674" s="34">
        <v>5.14</v>
      </c>
      <c r="G1674" s="34" t="s">
        <v>63</v>
      </c>
      <c r="H1674" s="34" t="s">
        <v>70</v>
      </c>
      <c r="I1674" s="34" t="s">
        <v>24</v>
      </c>
      <c r="J1674" s="34" t="s">
        <v>64</v>
      </c>
      <c r="K1674" s="34" t="s">
        <v>49</v>
      </c>
      <c r="L1674" s="34" t="s">
        <v>1721</v>
      </c>
      <c r="M1674" s="34">
        <v>0.37</v>
      </c>
      <c r="N1674" s="34" t="s">
        <v>8</v>
      </c>
      <c r="O1674" s="34" t="s">
        <v>87</v>
      </c>
      <c r="P1674" s="34" t="s">
        <v>88</v>
      </c>
      <c r="Q1674" s="34" t="s">
        <v>2656</v>
      </c>
      <c r="R1674" s="34">
        <v>11572</v>
      </c>
      <c r="S1674" s="36">
        <v>42159</v>
      </c>
      <c r="T1674" s="36">
        <v>42160</v>
      </c>
      <c r="U1674" s="61">
        <v>-22.56</v>
      </c>
      <c r="V1674" s="34">
        <v>13</v>
      </c>
      <c r="W1674" s="34">
        <v>92.16</v>
      </c>
      <c r="X1674" s="34">
        <v>91123</v>
      </c>
      <c r="Y1674" s="34" t="s">
        <v>3218</v>
      </c>
      <c r="Z1674" s="34">
        <v>169.54682951538405</v>
      </c>
    </row>
    <row r="1675" spans="1:26" customFormat="1" x14ac:dyDescent="0.2">
      <c r="A1675" s="34">
        <v>2548</v>
      </c>
      <c r="B1675" s="34" t="s">
        <v>1960</v>
      </c>
      <c r="C1675" s="34" t="s">
        <v>46</v>
      </c>
      <c r="D1675" s="34">
        <v>0.09</v>
      </c>
      <c r="E1675" s="34">
        <v>5.98</v>
      </c>
      <c r="F1675" s="34">
        <v>1.67</v>
      </c>
      <c r="G1675" s="34" t="s">
        <v>14</v>
      </c>
      <c r="H1675" s="34" t="s">
        <v>3</v>
      </c>
      <c r="I1675" s="34" t="s">
        <v>24</v>
      </c>
      <c r="J1675" s="34" t="s">
        <v>25</v>
      </c>
      <c r="K1675" s="34" t="s">
        <v>26</v>
      </c>
      <c r="L1675" s="34" t="s">
        <v>2735</v>
      </c>
      <c r="M1675" s="34">
        <v>0.51</v>
      </c>
      <c r="N1675" s="34" t="s">
        <v>8</v>
      </c>
      <c r="O1675" s="34" t="s">
        <v>35</v>
      </c>
      <c r="P1675" s="34" t="s">
        <v>66</v>
      </c>
      <c r="Q1675" s="34" t="s">
        <v>76</v>
      </c>
      <c r="R1675" s="34">
        <v>90068</v>
      </c>
      <c r="S1675" s="36">
        <v>42159</v>
      </c>
      <c r="T1675" s="36">
        <v>42162</v>
      </c>
      <c r="U1675" s="61">
        <v>23.87</v>
      </c>
      <c r="V1675" s="34">
        <v>81</v>
      </c>
      <c r="W1675" s="34">
        <v>448.26</v>
      </c>
      <c r="X1675" s="34">
        <v>29889</v>
      </c>
      <c r="Y1675" s="34" t="s">
        <v>3217</v>
      </c>
      <c r="Z1675" s="34">
        <v>282.72870293499619</v>
      </c>
    </row>
    <row r="1676" spans="1:26" customFormat="1" x14ac:dyDescent="0.2">
      <c r="A1676" s="34">
        <v>2549</v>
      </c>
      <c r="B1676" s="34" t="s">
        <v>2227</v>
      </c>
      <c r="C1676" s="34" t="s">
        <v>46</v>
      </c>
      <c r="D1676" s="34">
        <v>0.09</v>
      </c>
      <c r="E1676" s="34">
        <v>5.98</v>
      </c>
      <c r="F1676" s="34">
        <v>1.67</v>
      </c>
      <c r="G1676" s="34" t="s">
        <v>14</v>
      </c>
      <c r="H1676" s="34" t="s">
        <v>3</v>
      </c>
      <c r="I1676" s="34" t="s">
        <v>24</v>
      </c>
      <c r="J1676" s="34" t="s">
        <v>25</v>
      </c>
      <c r="K1676" s="34" t="s">
        <v>26</v>
      </c>
      <c r="L1676" s="34" t="s">
        <v>2735</v>
      </c>
      <c r="M1676" s="34">
        <v>0.51</v>
      </c>
      <c r="N1676" s="34" t="s">
        <v>8</v>
      </c>
      <c r="O1676" s="34" t="s">
        <v>87</v>
      </c>
      <c r="P1676" s="34" t="s">
        <v>293</v>
      </c>
      <c r="Q1676" s="34" t="s">
        <v>2228</v>
      </c>
      <c r="R1676" s="34">
        <v>43213</v>
      </c>
      <c r="S1676" s="36">
        <v>42159</v>
      </c>
      <c r="T1676" s="36">
        <v>42162</v>
      </c>
      <c r="U1676" s="61">
        <v>35.805</v>
      </c>
      <c r="V1676" s="34">
        <v>20</v>
      </c>
      <c r="W1676" s="34">
        <v>110.68</v>
      </c>
      <c r="X1676" s="34">
        <v>88658</v>
      </c>
      <c r="Y1676" s="34" t="s">
        <v>3218</v>
      </c>
      <c r="Z1676" s="34">
        <v>294.95044993162975</v>
      </c>
    </row>
    <row r="1677" spans="1:26" customFormat="1" x14ac:dyDescent="0.2">
      <c r="A1677" s="34">
        <v>2882</v>
      </c>
      <c r="B1677" s="34" t="s">
        <v>647</v>
      </c>
      <c r="C1677" s="34" t="s">
        <v>13</v>
      </c>
      <c r="D1677" s="34">
        <v>0.09</v>
      </c>
      <c r="E1677" s="34">
        <v>363.25</v>
      </c>
      <c r="F1677" s="34">
        <v>19.989999999999998</v>
      </c>
      <c r="G1677" s="34" t="s">
        <v>14</v>
      </c>
      <c r="H1677" s="34" t="s">
        <v>15</v>
      </c>
      <c r="I1677" s="34" t="s">
        <v>24</v>
      </c>
      <c r="J1677" s="34" t="s">
        <v>71</v>
      </c>
      <c r="K1677" s="34" t="s">
        <v>49</v>
      </c>
      <c r="L1677" s="34" t="s">
        <v>175</v>
      </c>
      <c r="M1677" s="34">
        <v>0.56999999999999995</v>
      </c>
      <c r="N1677" s="34" t="s">
        <v>8</v>
      </c>
      <c r="O1677" s="34" t="s">
        <v>9</v>
      </c>
      <c r="P1677" s="34" t="s">
        <v>73</v>
      </c>
      <c r="Q1677" s="34" t="s">
        <v>649</v>
      </c>
      <c r="R1677" s="34">
        <v>28206</v>
      </c>
      <c r="S1677" s="36">
        <v>42160</v>
      </c>
      <c r="T1677" s="36">
        <v>42161</v>
      </c>
      <c r="U1677" s="61">
        <v>732.26980000000003</v>
      </c>
      <c r="V1677" s="34">
        <v>21</v>
      </c>
      <c r="W1677" s="34">
        <v>7497.05</v>
      </c>
      <c r="X1677" s="34">
        <v>21958</v>
      </c>
      <c r="Y1677" s="34" t="s">
        <v>3215</v>
      </c>
      <c r="Z1677" s="34">
        <v>2460.3449821420286</v>
      </c>
    </row>
    <row r="1678" spans="1:26" customFormat="1" x14ac:dyDescent="0.2">
      <c r="A1678" s="34">
        <v>2884</v>
      </c>
      <c r="B1678" s="34" t="s">
        <v>1716</v>
      </c>
      <c r="C1678" s="34" t="s">
        <v>13</v>
      </c>
      <c r="D1678" s="34">
        <v>0.09</v>
      </c>
      <c r="E1678" s="34">
        <v>363.25</v>
      </c>
      <c r="F1678" s="34">
        <v>19.989999999999998</v>
      </c>
      <c r="G1678" s="34" t="s">
        <v>14</v>
      </c>
      <c r="H1678" s="34" t="s">
        <v>15</v>
      </c>
      <c r="I1678" s="34" t="s">
        <v>24</v>
      </c>
      <c r="J1678" s="34" t="s">
        <v>71</v>
      </c>
      <c r="K1678" s="34" t="s">
        <v>49</v>
      </c>
      <c r="L1678" s="34" t="s">
        <v>175</v>
      </c>
      <c r="M1678" s="34">
        <v>0.56999999999999995</v>
      </c>
      <c r="N1678" s="34" t="s">
        <v>8</v>
      </c>
      <c r="O1678" s="34" t="s">
        <v>87</v>
      </c>
      <c r="P1678" s="34" t="s">
        <v>293</v>
      </c>
      <c r="Q1678" s="34" t="s">
        <v>1717</v>
      </c>
      <c r="R1678" s="34">
        <v>44039</v>
      </c>
      <c r="S1678" s="36">
        <v>42160</v>
      </c>
      <c r="T1678" s="36">
        <v>42161</v>
      </c>
      <c r="U1678" s="61">
        <v>1231.6569</v>
      </c>
      <c r="V1678" s="34">
        <v>5</v>
      </c>
      <c r="W1678" s="34">
        <v>1785.01</v>
      </c>
      <c r="X1678" s="34">
        <v>87633</v>
      </c>
      <c r="Y1678" s="34" t="s">
        <v>3218</v>
      </c>
      <c r="Z1678" s="34">
        <v>2971.7302179679623</v>
      </c>
    </row>
    <row r="1679" spans="1:26" customFormat="1" x14ac:dyDescent="0.2">
      <c r="A1679" s="34">
        <v>269</v>
      </c>
      <c r="B1679" s="34" t="s">
        <v>2736</v>
      </c>
      <c r="C1679" s="34" t="s">
        <v>23</v>
      </c>
      <c r="D1679" s="34">
        <v>0.09</v>
      </c>
      <c r="E1679" s="34">
        <v>35.94</v>
      </c>
      <c r="F1679" s="34">
        <v>6.66</v>
      </c>
      <c r="G1679" s="34" t="s">
        <v>14</v>
      </c>
      <c r="H1679" s="34" t="s">
        <v>47</v>
      </c>
      <c r="I1679" s="34" t="s">
        <v>24</v>
      </c>
      <c r="J1679" s="34" t="s">
        <v>321</v>
      </c>
      <c r="K1679" s="34" t="s">
        <v>49</v>
      </c>
      <c r="L1679" s="34" t="s">
        <v>2098</v>
      </c>
      <c r="M1679" s="34">
        <v>0.4</v>
      </c>
      <c r="N1679" s="34" t="s">
        <v>8</v>
      </c>
      <c r="O1679" s="34" t="s">
        <v>35</v>
      </c>
      <c r="P1679" s="34" t="s">
        <v>564</v>
      </c>
      <c r="Q1679" s="34" t="s">
        <v>2737</v>
      </c>
      <c r="R1679" s="34">
        <v>85234</v>
      </c>
      <c r="S1679" s="36">
        <v>42160</v>
      </c>
      <c r="T1679" s="36">
        <v>42165</v>
      </c>
      <c r="U1679" s="61">
        <v>144.2928</v>
      </c>
      <c r="V1679" s="34">
        <v>6</v>
      </c>
      <c r="W1679" s="34">
        <v>209.12</v>
      </c>
      <c r="X1679" s="34">
        <v>88942</v>
      </c>
      <c r="Y1679" s="34" t="s">
        <v>3217</v>
      </c>
      <c r="Z1679" s="34">
        <v>464.61962116739448</v>
      </c>
    </row>
    <row r="1680" spans="1:26" customFormat="1" x14ac:dyDescent="0.2">
      <c r="A1680" s="34">
        <v>269</v>
      </c>
      <c r="B1680" s="34" t="s">
        <v>2736</v>
      </c>
      <c r="C1680" s="34" t="s">
        <v>23</v>
      </c>
      <c r="D1680" s="34">
        <v>0</v>
      </c>
      <c r="E1680" s="34">
        <v>170.98</v>
      </c>
      <c r="F1680" s="34">
        <v>13.99</v>
      </c>
      <c r="G1680" s="34" t="s">
        <v>14</v>
      </c>
      <c r="H1680" s="34" t="s">
        <v>47</v>
      </c>
      <c r="I1680" s="34" t="s">
        <v>4</v>
      </c>
      <c r="J1680" s="34" t="s">
        <v>102</v>
      </c>
      <c r="K1680" s="34" t="s">
        <v>120</v>
      </c>
      <c r="L1680" s="34" t="s">
        <v>2738</v>
      </c>
      <c r="M1680" s="34">
        <v>0.75</v>
      </c>
      <c r="N1680" s="34" t="s">
        <v>8</v>
      </c>
      <c r="O1680" s="34" t="s">
        <v>35</v>
      </c>
      <c r="P1680" s="34" t="s">
        <v>564</v>
      </c>
      <c r="Q1680" s="34" t="s">
        <v>2737</v>
      </c>
      <c r="R1680" s="34">
        <v>85234</v>
      </c>
      <c r="S1680" s="36">
        <v>42160</v>
      </c>
      <c r="T1680" s="36">
        <v>42167</v>
      </c>
      <c r="U1680" s="61">
        <v>888.14729999999997</v>
      </c>
      <c r="V1680" s="34">
        <v>7</v>
      </c>
      <c r="W1680" s="34">
        <v>1287.17</v>
      </c>
      <c r="X1680" s="34">
        <v>88942</v>
      </c>
      <c r="Y1680" s="34" t="s">
        <v>3217</v>
      </c>
      <c r="Z1680" s="34">
        <v>2202.4360493551621</v>
      </c>
    </row>
    <row r="1681" spans="1:26" customFormat="1" x14ac:dyDescent="0.2">
      <c r="A1681" s="34">
        <v>269</v>
      </c>
      <c r="B1681" s="34" t="s">
        <v>2736</v>
      </c>
      <c r="C1681" s="34" t="s">
        <v>23</v>
      </c>
      <c r="D1681" s="34">
        <v>0.09</v>
      </c>
      <c r="E1681" s="34">
        <v>4.9800000000000004</v>
      </c>
      <c r="F1681" s="34">
        <v>7.44</v>
      </c>
      <c r="G1681" s="34" t="s">
        <v>14</v>
      </c>
      <c r="H1681" s="34" t="s">
        <v>47</v>
      </c>
      <c r="I1681" s="34" t="s">
        <v>24</v>
      </c>
      <c r="J1681" s="34" t="s">
        <v>64</v>
      </c>
      <c r="K1681" s="34" t="s">
        <v>49</v>
      </c>
      <c r="L1681" s="34" t="s">
        <v>2150</v>
      </c>
      <c r="M1681" s="34">
        <v>0.36</v>
      </c>
      <c r="N1681" s="34" t="s">
        <v>8</v>
      </c>
      <c r="O1681" s="34" t="s">
        <v>35</v>
      </c>
      <c r="P1681" s="34" t="s">
        <v>564</v>
      </c>
      <c r="Q1681" s="34" t="s">
        <v>2737</v>
      </c>
      <c r="R1681" s="34">
        <v>85234</v>
      </c>
      <c r="S1681" s="36">
        <v>42160</v>
      </c>
      <c r="T1681" s="36">
        <v>42162</v>
      </c>
      <c r="U1681" s="61">
        <v>-46.005000000000003</v>
      </c>
      <c r="V1681" s="34">
        <v>9</v>
      </c>
      <c r="W1681" s="34">
        <v>46.17</v>
      </c>
      <c r="X1681" s="34">
        <v>88942</v>
      </c>
      <c r="Y1681" s="34" t="s">
        <v>3217</v>
      </c>
      <c r="Z1681" s="34">
        <v>161.05799710739529</v>
      </c>
    </row>
    <row r="1682" spans="1:26" customFormat="1" x14ac:dyDescent="0.2">
      <c r="A1682" s="34">
        <v>272</v>
      </c>
      <c r="B1682" s="34" t="s">
        <v>2029</v>
      </c>
      <c r="C1682" s="34" t="s">
        <v>23</v>
      </c>
      <c r="D1682" s="34">
        <v>0.09</v>
      </c>
      <c r="E1682" s="34">
        <v>35.94</v>
      </c>
      <c r="F1682" s="34">
        <v>6.66</v>
      </c>
      <c r="G1682" s="34" t="s">
        <v>14</v>
      </c>
      <c r="H1682" s="34" t="s">
        <v>47</v>
      </c>
      <c r="I1682" s="34" t="s">
        <v>24</v>
      </c>
      <c r="J1682" s="34" t="s">
        <v>321</v>
      </c>
      <c r="K1682" s="34" t="s">
        <v>49</v>
      </c>
      <c r="L1682" s="34" t="s">
        <v>2098</v>
      </c>
      <c r="M1682" s="34">
        <v>0.4</v>
      </c>
      <c r="N1682" s="34" t="s">
        <v>8</v>
      </c>
      <c r="O1682" s="34" t="s">
        <v>9</v>
      </c>
      <c r="P1682" s="34" t="s">
        <v>73</v>
      </c>
      <c r="Q1682" s="34" t="s">
        <v>649</v>
      </c>
      <c r="R1682" s="34">
        <v>28204</v>
      </c>
      <c r="S1682" s="36">
        <v>42160</v>
      </c>
      <c r="T1682" s="36">
        <v>42165</v>
      </c>
      <c r="U1682" s="61">
        <v>72.1858</v>
      </c>
      <c r="V1682" s="34">
        <v>24</v>
      </c>
      <c r="W1682" s="34">
        <v>836.47</v>
      </c>
      <c r="X1682" s="34">
        <v>36069</v>
      </c>
      <c r="Y1682" s="34" t="s">
        <v>3215</v>
      </c>
      <c r="Z1682" s="34">
        <v>390.78019840356944</v>
      </c>
    </row>
    <row r="1683" spans="1:26" customFormat="1" x14ac:dyDescent="0.2">
      <c r="A1683" s="34">
        <v>272</v>
      </c>
      <c r="B1683" s="34" t="s">
        <v>2029</v>
      </c>
      <c r="C1683" s="34" t="s">
        <v>23</v>
      </c>
      <c r="D1683" s="34">
        <v>0.09</v>
      </c>
      <c r="E1683" s="34">
        <v>4.9800000000000004</v>
      </c>
      <c r="F1683" s="34">
        <v>7.44</v>
      </c>
      <c r="G1683" s="34" t="s">
        <v>14</v>
      </c>
      <c r="H1683" s="34" t="s">
        <v>47</v>
      </c>
      <c r="I1683" s="34" t="s">
        <v>24</v>
      </c>
      <c r="J1683" s="34" t="s">
        <v>64</v>
      </c>
      <c r="K1683" s="34" t="s">
        <v>49</v>
      </c>
      <c r="L1683" s="34" t="s">
        <v>2150</v>
      </c>
      <c r="M1683" s="34">
        <v>0.36</v>
      </c>
      <c r="N1683" s="34" t="s">
        <v>8</v>
      </c>
      <c r="O1683" s="34" t="s">
        <v>9</v>
      </c>
      <c r="P1683" s="34" t="s">
        <v>73</v>
      </c>
      <c r="Q1683" s="34" t="s">
        <v>649</v>
      </c>
      <c r="R1683" s="34">
        <v>28204</v>
      </c>
      <c r="S1683" s="36">
        <v>42160</v>
      </c>
      <c r="T1683" s="36">
        <v>42162</v>
      </c>
      <c r="U1683" s="61">
        <v>-122.3733</v>
      </c>
      <c r="V1683" s="34">
        <v>37</v>
      </c>
      <c r="W1683" s="34">
        <v>189.83</v>
      </c>
      <c r="X1683" s="34">
        <v>36069</v>
      </c>
      <c r="Y1683" s="34" t="s">
        <v>3215</v>
      </c>
      <c r="Z1683" s="34">
        <v>82.854893532782228</v>
      </c>
    </row>
    <row r="1684" spans="1:26" customFormat="1" x14ac:dyDescent="0.2">
      <c r="A1684" s="34">
        <v>518</v>
      </c>
      <c r="B1684" s="34" t="s">
        <v>2739</v>
      </c>
      <c r="C1684" s="34" t="s">
        <v>23</v>
      </c>
      <c r="D1684" s="34">
        <v>7.0000000000000007E-2</v>
      </c>
      <c r="E1684" s="34">
        <v>12.64</v>
      </c>
      <c r="F1684" s="34">
        <v>4.9800000000000004</v>
      </c>
      <c r="G1684" s="34" t="s">
        <v>14</v>
      </c>
      <c r="H1684" s="34" t="s">
        <v>47</v>
      </c>
      <c r="I1684" s="34" t="s">
        <v>4</v>
      </c>
      <c r="J1684" s="34" t="s">
        <v>102</v>
      </c>
      <c r="K1684" s="34" t="s">
        <v>18</v>
      </c>
      <c r="L1684" s="34" t="s">
        <v>1749</v>
      </c>
      <c r="M1684" s="34">
        <v>0.48</v>
      </c>
      <c r="N1684" s="34" t="s">
        <v>8</v>
      </c>
      <c r="O1684" s="34" t="s">
        <v>28</v>
      </c>
      <c r="P1684" s="34" t="s">
        <v>56</v>
      </c>
      <c r="Q1684" s="34" t="s">
        <v>1482</v>
      </c>
      <c r="R1684" s="34">
        <v>63105</v>
      </c>
      <c r="S1684" s="36">
        <v>42160</v>
      </c>
      <c r="T1684" s="36">
        <v>42167</v>
      </c>
      <c r="U1684" s="61">
        <v>113.41500000000001</v>
      </c>
      <c r="V1684" s="34">
        <v>16</v>
      </c>
      <c r="W1684" s="34">
        <v>199.76</v>
      </c>
      <c r="X1684" s="34">
        <v>90867</v>
      </c>
      <c r="Y1684" s="34" t="s">
        <v>3216</v>
      </c>
      <c r="Z1684" s="34">
        <v>393.27435581598877</v>
      </c>
    </row>
    <row r="1685" spans="1:26" customFormat="1" x14ac:dyDescent="0.2">
      <c r="A1685" s="34">
        <v>2506</v>
      </c>
      <c r="B1685" s="34" t="s">
        <v>2740</v>
      </c>
      <c r="C1685" s="34" t="s">
        <v>92</v>
      </c>
      <c r="D1685" s="34">
        <v>0.02</v>
      </c>
      <c r="E1685" s="34">
        <v>6.48</v>
      </c>
      <c r="F1685" s="34">
        <v>8.74</v>
      </c>
      <c r="G1685" s="34" t="s">
        <v>14</v>
      </c>
      <c r="H1685" s="34" t="s">
        <v>47</v>
      </c>
      <c r="I1685" s="34" t="s">
        <v>24</v>
      </c>
      <c r="J1685" s="34" t="s">
        <v>64</v>
      </c>
      <c r="K1685" s="34" t="s">
        <v>49</v>
      </c>
      <c r="L1685" s="34" t="s">
        <v>2741</v>
      </c>
      <c r="M1685" s="34">
        <v>0.36</v>
      </c>
      <c r="N1685" s="34" t="s">
        <v>8</v>
      </c>
      <c r="O1685" s="34" t="s">
        <v>87</v>
      </c>
      <c r="P1685" s="34" t="s">
        <v>224</v>
      </c>
      <c r="Q1685" s="34" t="s">
        <v>2742</v>
      </c>
      <c r="R1685" s="34">
        <v>6408</v>
      </c>
      <c r="S1685" s="36">
        <v>42160</v>
      </c>
      <c r="T1685" s="36">
        <v>42162</v>
      </c>
      <c r="U1685" s="61">
        <v>-6.835</v>
      </c>
      <c r="V1685" s="34">
        <v>1</v>
      </c>
      <c r="W1685" s="34">
        <v>10.72</v>
      </c>
      <c r="X1685" s="34">
        <v>87033</v>
      </c>
      <c r="Y1685" s="34" t="s">
        <v>3218</v>
      </c>
      <c r="Z1685" s="34">
        <v>221.05351435264322</v>
      </c>
    </row>
    <row r="1686" spans="1:26" customFormat="1" x14ac:dyDescent="0.2">
      <c r="A1686" s="34">
        <v>2507</v>
      </c>
      <c r="B1686" s="34" t="s">
        <v>2743</v>
      </c>
      <c r="C1686" s="34" t="s">
        <v>92</v>
      </c>
      <c r="D1686" s="34">
        <v>0.06</v>
      </c>
      <c r="E1686" s="34">
        <v>699.99</v>
      </c>
      <c r="F1686" s="34">
        <v>24.49</v>
      </c>
      <c r="G1686" s="34" t="s">
        <v>63</v>
      </c>
      <c r="H1686" s="34" t="s">
        <v>47</v>
      </c>
      <c r="I1686" s="34" t="s">
        <v>16</v>
      </c>
      <c r="J1686" s="34" t="s">
        <v>39</v>
      </c>
      <c r="K1686" s="34" t="s">
        <v>40</v>
      </c>
      <c r="L1686" s="34" t="s">
        <v>289</v>
      </c>
      <c r="M1686" s="34">
        <v>0.41</v>
      </c>
      <c r="N1686" s="34" t="s">
        <v>8</v>
      </c>
      <c r="O1686" s="34" t="s">
        <v>87</v>
      </c>
      <c r="P1686" s="34" t="s">
        <v>307</v>
      </c>
      <c r="Q1686" s="34" t="s">
        <v>863</v>
      </c>
      <c r="R1686" s="34">
        <v>4401</v>
      </c>
      <c r="S1686" s="36">
        <v>42160</v>
      </c>
      <c r="T1686" s="36">
        <v>42162</v>
      </c>
      <c r="U1686" s="61">
        <v>7024.2069000000001</v>
      </c>
      <c r="V1686" s="34">
        <v>15</v>
      </c>
      <c r="W1686" s="34">
        <v>10180.01</v>
      </c>
      <c r="X1686" s="34">
        <v>87033</v>
      </c>
      <c r="Y1686" s="34" t="s">
        <v>3218</v>
      </c>
      <c r="Z1686" s="34">
        <v>9962.1393208293885</v>
      </c>
    </row>
    <row r="1687" spans="1:26" customFormat="1" x14ac:dyDescent="0.2">
      <c r="A1687" s="34">
        <v>2516</v>
      </c>
      <c r="B1687" s="34" t="s">
        <v>2744</v>
      </c>
      <c r="C1687" s="34" t="s">
        <v>92</v>
      </c>
      <c r="D1687" s="34">
        <v>0.02</v>
      </c>
      <c r="E1687" s="34">
        <v>17.149999999999999</v>
      </c>
      <c r="F1687" s="34">
        <v>4.96</v>
      </c>
      <c r="G1687" s="34" t="s">
        <v>14</v>
      </c>
      <c r="H1687" s="34" t="s">
        <v>47</v>
      </c>
      <c r="I1687" s="34" t="s">
        <v>24</v>
      </c>
      <c r="J1687" s="34" t="s">
        <v>54</v>
      </c>
      <c r="K1687" s="34" t="s">
        <v>49</v>
      </c>
      <c r="L1687" s="34" t="s">
        <v>626</v>
      </c>
      <c r="M1687" s="34">
        <v>0.57999999999999996</v>
      </c>
      <c r="N1687" s="34" t="s">
        <v>8</v>
      </c>
      <c r="O1687" s="34" t="s">
        <v>87</v>
      </c>
      <c r="P1687" s="34" t="s">
        <v>373</v>
      </c>
      <c r="Q1687" s="34" t="s">
        <v>415</v>
      </c>
      <c r="R1687" s="34">
        <v>7631</v>
      </c>
      <c r="S1687" s="36">
        <v>42160</v>
      </c>
      <c r="T1687" s="36">
        <v>42162</v>
      </c>
      <c r="U1687" s="61">
        <v>36.494999999999997</v>
      </c>
      <c r="V1687" s="34">
        <v>11</v>
      </c>
      <c r="W1687" s="34">
        <v>190.85</v>
      </c>
      <c r="X1687" s="34">
        <v>87033</v>
      </c>
      <c r="Y1687" s="34" t="s">
        <v>3218</v>
      </c>
      <c r="Z1687" s="34">
        <v>377.2392582608461</v>
      </c>
    </row>
    <row r="1688" spans="1:26" customFormat="1" x14ac:dyDescent="0.2">
      <c r="A1688" s="34">
        <v>2520</v>
      </c>
      <c r="B1688" s="34" t="s">
        <v>2745</v>
      </c>
      <c r="C1688" s="34" t="s">
        <v>92</v>
      </c>
      <c r="D1688" s="34">
        <v>7.0000000000000007E-2</v>
      </c>
      <c r="E1688" s="34">
        <v>30.98</v>
      </c>
      <c r="F1688" s="34">
        <v>8.74</v>
      </c>
      <c r="G1688" s="34" t="s">
        <v>14</v>
      </c>
      <c r="H1688" s="34" t="s">
        <v>47</v>
      </c>
      <c r="I1688" s="34" t="s">
        <v>24</v>
      </c>
      <c r="J1688" s="34" t="s">
        <v>64</v>
      </c>
      <c r="K1688" s="34" t="s">
        <v>49</v>
      </c>
      <c r="L1688" s="34" t="s">
        <v>2562</v>
      </c>
      <c r="M1688" s="34">
        <v>0.4</v>
      </c>
      <c r="N1688" s="34" t="s">
        <v>8</v>
      </c>
      <c r="O1688" s="34" t="s">
        <v>87</v>
      </c>
      <c r="P1688" s="34" t="s">
        <v>560</v>
      </c>
      <c r="Q1688" s="34" t="s">
        <v>2746</v>
      </c>
      <c r="R1688" s="34">
        <v>2908</v>
      </c>
      <c r="S1688" s="36">
        <v>42160</v>
      </c>
      <c r="T1688" s="36">
        <v>42161</v>
      </c>
      <c r="U1688" s="61">
        <v>255.76920000000001</v>
      </c>
      <c r="V1688" s="34">
        <v>12</v>
      </c>
      <c r="W1688" s="34">
        <v>370.68</v>
      </c>
      <c r="X1688" s="34">
        <v>87033</v>
      </c>
      <c r="Y1688" s="34" t="s">
        <v>3218</v>
      </c>
      <c r="Z1688" s="34">
        <v>566.93518131369353</v>
      </c>
    </row>
    <row r="1689" spans="1:26" customFormat="1" x14ac:dyDescent="0.2">
      <c r="A1689" s="34">
        <v>2522</v>
      </c>
      <c r="B1689" s="34" t="s">
        <v>2747</v>
      </c>
      <c r="C1689" s="34" t="s">
        <v>92</v>
      </c>
      <c r="D1689" s="34">
        <v>0.04</v>
      </c>
      <c r="E1689" s="34">
        <v>1360.14</v>
      </c>
      <c r="F1689" s="34">
        <v>14.7</v>
      </c>
      <c r="G1689" s="34" t="s">
        <v>2</v>
      </c>
      <c r="H1689" s="34" t="s">
        <v>47</v>
      </c>
      <c r="I1689" s="34" t="s">
        <v>16</v>
      </c>
      <c r="J1689" s="34" t="s">
        <v>32</v>
      </c>
      <c r="K1689" s="34" t="s">
        <v>33</v>
      </c>
      <c r="L1689" s="34" t="s">
        <v>2748</v>
      </c>
      <c r="M1689" s="34">
        <v>0.59</v>
      </c>
      <c r="N1689" s="34" t="s">
        <v>8</v>
      </c>
      <c r="O1689" s="34" t="s">
        <v>87</v>
      </c>
      <c r="P1689" s="34" t="s">
        <v>609</v>
      </c>
      <c r="Q1689" s="34" t="s">
        <v>904</v>
      </c>
      <c r="R1689" s="34">
        <v>5401</v>
      </c>
      <c r="S1689" s="36">
        <v>42160</v>
      </c>
      <c r="T1689" s="36">
        <v>42163</v>
      </c>
      <c r="U1689" s="61">
        <v>2639.01</v>
      </c>
      <c r="V1689" s="34">
        <v>6</v>
      </c>
      <c r="W1689" s="34">
        <v>7303.05</v>
      </c>
      <c r="X1689" s="34">
        <v>87033</v>
      </c>
      <c r="Y1689" s="34" t="s">
        <v>3218</v>
      </c>
      <c r="Z1689" s="34">
        <v>7710.8397277490758</v>
      </c>
    </row>
    <row r="1690" spans="1:26" customFormat="1" x14ac:dyDescent="0.2">
      <c r="A1690" s="34">
        <v>699</v>
      </c>
      <c r="B1690" s="34" t="s">
        <v>837</v>
      </c>
      <c r="C1690" s="34" t="s">
        <v>1</v>
      </c>
      <c r="D1690" s="34">
        <v>0.02</v>
      </c>
      <c r="E1690" s="34">
        <v>6.47</v>
      </c>
      <c r="F1690" s="34">
        <v>1.22</v>
      </c>
      <c r="G1690" s="34" t="s">
        <v>14</v>
      </c>
      <c r="H1690" s="34" t="s">
        <v>15</v>
      </c>
      <c r="I1690" s="34" t="s">
        <v>24</v>
      </c>
      <c r="J1690" s="34" t="s">
        <v>25</v>
      </c>
      <c r="K1690" s="34" t="s">
        <v>26</v>
      </c>
      <c r="L1690" s="34" t="s">
        <v>2749</v>
      </c>
      <c r="M1690" s="34">
        <v>0.4</v>
      </c>
      <c r="N1690" s="34" t="s">
        <v>8</v>
      </c>
      <c r="O1690" s="34" t="s">
        <v>35</v>
      </c>
      <c r="P1690" s="34" t="s">
        <v>66</v>
      </c>
      <c r="Q1690" s="34" t="s">
        <v>76</v>
      </c>
      <c r="R1690" s="34">
        <v>90041</v>
      </c>
      <c r="S1690" s="36">
        <v>42161</v>
      </c>
      <c r="T1690" s="36">
        <v>42162</v>
      </c>
      <c r="U1690" s="61">
        <v>40.200000000000003</v>
      </c>
      <c r="V1690" s="34">
        <v>30</v>
      </c>
      <c r="W1690" s="34">
        <v>193.95</v>
      </c>
      <c r="X1690" s="34">
        <v>55392</v>
      </c>
      <c r="Y1690" s="34" t="s">
        <v>3217</v>
      </c>
      <c r="Z1690" s="34">
        <v>312.4599585566915</v>
      </c>
    </row>
    <row r="1691" spans="1:26" customFormat="1" x14ac:dyDescent="0.2">
      <c r="A1691" s="34">
        <v>699</v>
      </c>
      <c r="B1691" s="34" t="s">
        <v>837</v>
      </c>
      <c r="C1691" s="34" t="s">
        <v>1</v>
      </c>
      <c r="D1691" s="34">
        <v>7.0000000000000007E-2</v>
      </c>
      <c r="E1691" s="34">
        <v>2.84</v>
      </c>
      <c r="F1691" s="34">
        <v>0.93</v>
      </c>
      <c r="G1691" s="34" t="s">
        <v>14</v>
      </c>
      <c r="H1691" s="34" t="s">
        <v>15</v>
      </c>
      <c r="I1691" s="34" t="s">
        <v>24</v>
      </c>
      <c r="J1691" s="34" t="s">
        <v>25</v>
      </c>
      <c r="K1691" s="34" t="s">
        <v>26</v>
      </c>
      <c r="L1691" s="34" t="s">
        <v>268</v>
      </c>
      <c r="M1691" s="34">
        <v>0.54</v>
      </c>
      <c r="N1691" s="34" t="s">
        <v>8</v>
      </c>
      <c r="O1691" s="34" t="s">
        <v>35</v>
      </c>
      <c r="P1691" s="34" t="s">
        <v>66</v>
      </c>
      <c r="Q1691" s="34" t="s">
        <v>76</v>
      </c>
      <c r="R1691" s="34">
        <v>90041</v>
      </c>
      <c r="S1691" s="36">
        <v>42161</v>
      </c>
      <c r="T1691" s="36">
        <v>42163</v>
      </c>
      <c r="U1691" s="61">
        <v>3.21</v>
      </c>
      <c r="V1691" s="34">
        <v>59</v>
      </c>
      <c r="W1691" s="34">
        <v>158.80000000000001</v>
      </c>
      <c r="X1691" s="34">
        <v>55392</v>
      </c>
      <c r="Y1691" s="34" t="s">
        <v>3217</v>
      </c>
      <c r="Z1691" s="34">
        <v>338.5162051889962</v>
      </c>
    </row>
    <row r="1692" spans="1:26" customFormat="1" x14ac:dyDescent="0.2">
      <c r="A1692" s="34">
        <v>711</v>
      </c>
      <c r="B1692" s="34" t="s">
        <v>2750</v>
      </c>
      <c r="C1692" s="34" t="s">
        <v>1</v>
      </c>
      <c r="D1692" s="34">
        <v>7.0000000000000007E-2</v>
      </c>
      <c r="E1692" s="34">
        <v>2.84</v>
      </c>
      <c r="F1692" s="34">
        <v>0.93</v>
      </c>
      <c r="G1692" s="34" t="s">
        <v>14</v>
      </c>
      <c r="H1692" s="34" t="s">
        <v>15</v>
      </c>
      <c r="I1692" s="34" t="s">
        <v>24</v>
      </c>
      <c r="J1692" s="34" t="s">
        <v>25</v>
      </c>
      <c r="K1692" s="34" t="s">
        <v>26</v>
      </c>
      <c r="L1692" s="34" t="s">
        <v>268</v>
      </c>
      <c r="M1692" s="34">
        <v>0.54</v>
      </c>
      <c r="N1692" s="34" t="s">
        <v>8</v>
      </c>
      <c r="O1692" s="34" t="s">
        <v>87</v>
      </c>
      <c r="P1692" s="34" t="s">
        <v>379</v>
      </c>
      <c r="Q1692" s="34" t="s">
        <v>2751</v>
      </c>
      <c r="R1692" s="34">
        <v>2152</v>
      </c>
      <c r="S1692" s="36">
        <v>42161</v>
      </c>
      <c r="T1692" s="36">
        <v>42163</v>
      </c>
      <c r="U1692" s="61">
        <v>3.8519999999999999</v>
      </c>
      <c r="V1692" s="34">
        <v>15</v>
      </c>
      <c r="W1692" s="34">
        <v>40.369999999999997</v>
      </c>
      <c r="X1692" s="34">
        <v>87978</v>
      </c>
      <c r="Y1692" s="34" t="s">
        <v>3218</v>
      </c>
      <c r="Z1692" s="34">
        <v>339.17362970276565</v>
      </c>
    </row>
    <row r="1693" spans="1:26" customFormat="1" x14ac:dyDescent="0.2">
      <c r="A1693" s="34">
        <v>3045</v>
      </c>
      <c r="B1693" s="34" t="s">
        <v>2752</v>
      </c>
      <c r="C1693" s="34" t="s">
        <v>13</v>
      </c>
      <c r="D1693" s="34">
        <v>0</v>
      </c>
      <c r="E1693" s="34">
        <v>6.48</v>
      </c>
      <c r="F1693" s="34">
        <v>5.19</v>
      </c>
      <c r="G1693" s="34" t="s">
        <v>14</v>
      </c>
      <c r="H1693" s="34" t="s">
        <v>3</v>
      </c>
      <c r="I1693" s="34" t="s">
        <v>24</v>
      </c>
      <c r="J1693" s="34" t="s">
        <v>64</v>
      </c>
      <c r="K1693" s="34" t="s">
        <v>49</v>
      </c>
      <c r="L1693" s="34" t="s">
        <v>2753</v>
      </c>
      <c r="M1693" s="34">
        <v>0.37</v>
      </c>
      <c r="N1693" s="34" t="s">
        <v>8</v>
      </c>
      <c r="O1693" s="34" t="s">
        <v>28</v>
      </c>
      <c r="P1693" s="34" t="s">
        <v>513</v>
      </c>
      <c r="Q1693" s="34" t="s">
        <v>2754</v>
      </c>
      <c r="R1693" s="34">
        <v>66048</v>
      </c>
      <c r="S1693" s="36">
        <v>42161</v>
      </c>
      <c r="T1693" s="36">
        <v>42162</v>
      </c>
      <c r="U1693" s="61">
        <v>-14.074999999999999</v>
      </c>
      <c r="V1693" s="34">
        <v>12</v>
      </c>
      <c r="W1693" s="34">
        <v>84.04</v>
      </c>
      <c r="X1693" s="34">
        <v>86104</v>
      </c>
      <c r="Y1693" s="34" t="s">
        <v>3216</v>
      </c>
      <c r="Z1693" s="34">
        <v>82.321216900967656</v>
      </c>
    </row>
    <row r="1694" spans="1:26" customFormat="1" x14ac:dyDescent="0.2">
      <c r="A1694" s="34">
        <v>1142</v>
      </c>
      <c r="B1694" s="34" t="s">
        <v>174</v>
      </c>
      <c r="C1694" s="34" t="s">
        <v>92</v>
      </c>
      <c r="D1694" s="34">
        <v>0.01</v>
      </c>
      <c r="E1694" s="34">
        <v>18.97</v>
      </c>
      <c r="F1694" s="34">
        <v>9.5399999999999991</v>
      </c>
      <c r="G1694" s="34" t="s">
        <v>14</v>
      </c>
      <c r="H1694" s="34" t="s">
        <v>47</v>
      </c>
      <c r="I1694" s="34" t="s">
        <v>24</v>
      </c>
      <c r="J1694" s="34" t="s">
        <v>64</v>
      </c>
      <c r="K1694" s="34" t="s">
        <v>49</v>
      </c>
      <c r="L1694" s="34" t="s">
        <v>455</v>
      </c>
      <c r="M1694" s="34">
        <v>0.37</v>
      </c>
      <c r="N1694" s="34" t="s">
        <v>8</v>
      </c>
      <c r="O1694" s="34" t="s">
        <v>28</v>
      </c>
      <c r="P1694" s="34" t="s">
        <v>163</v>
      </c>
      <c r="Q1694" s="34" t="s">
        <v>176</v>
      </c>
      <c r="R1694" s="34">
        <v>76706</v>
      </c>
      <c r="S1694" s="36">
        <v>42161</v>
      </c>
      <c r="T1694" s="36">
        <v>42164</v>
      </c>
      <c r="U1694" s="61">
        <v>85.875</v>
      </c>
      <c r="V1694" s="34">
        <v>11</v>
      </c>
      <c r="W1694" s="34">
        <v>227.67</v>
      </c>
      <c r="X1694" s="34">
        <v>86575</v>
      </c>
      <c r="Y1694" s="34" t="s">
        <v>3216</v>
      </c>
      <c r="Z1694" s="34">
        <v>392.15600608861587</v>
      </c>
    </row>
    <row r="1695" spans="1:26" customFormat="1" x14ac:dyDescent="0.2">
      <c r="A1695" s="34">
        <v>2107</v>
      </c>
      <c r="B1695" s="34" t="s">
        <v>2755</v>
      </c>
      <c r="C1695" s="34" t="s">
        <v>92</v>
      </c>
      <c r="D1695" s="34">
        <v>0.05</v>
      </c>
      <c r="E1695" s="34">
        <v>399.98</v>
      </c>
      <c r="F1695" s="34">
        <v>12.06</v>
      </c>
      <c r="G1695" s="34" t="s">
        <v>2</v>
      </c>
      <c r="H1695" s="34" t="s">
        <v>70</v>
      </c>
      <c r="I1695" s="34" t="s">
        <v>16</v>
      </c>
      <c r="J1695" s="34" t="s">
        <v>32</v>
      </c>
      <c r="K1695" s="34" t="s">
        <v>6</v>
      </c>
      <c r="L1695" s="34" t="s">
        <v>159</v>
      </c>
      <c r="M1695" s="34">
        <v>0.56000000000000005</v>
      </c>
      <c r="N1695" s="34" t="s">
        <v>8</v>
      </c>
      <c r="O1695" s="34" t="s">
        <v>28</v>
      </c>
      <c r="P1695" s="34" t="s">
        <v>79</v>
      </c>
      <c r="Q1695" s="34" t="s">
        <v>509</v>
      </c>
      <c r="R1695" s="34">
        <v>60601</v>
      </c>
      <c r="S1695" s="36">
        <v>42161</v>
      </c>
      <c r="T1695" s="36">
        <v>42161</v>
      </c>
      <c r="U1695" s="61">
        <v>567.59</v>
      </c>
      <c r="V1695" s="34">
        <v>24</v>
      </c>
      <c r="W1695" s="34">
        <v>9666.7199999999993</v>
      </c>
      <c r="X1695" s="34">
        <v>39015</v>
      </c>
      <c r="Y1695" s="34" t="s">
        <v>3216</v>
      </c>
      <c r="Z1695" s="34">
        <v>2446.3515897732887</v>
      </c>
    </row>
    <row r="1696" spans="1:26" customFormat="1" x14ac:dyDescent="0.2">
      <c r="A1696" s="34">
        <v>2107</v>
      </c>
      <c r="B1696" s="34" t="s">
        <v>2755</v>
      </c>
      <c r="C1696" s="34" t="s">
        <v>92</v>
      </c>
      <c r="D1696" s="34">
        <v>7.0000000000000007E-2</v>
      </c>
      <c r="E1696" s="34">
        <v>6.48</v>
      </c>
      <c r="F1696" s="34">
        <v>5.74</v>
      </c>
      <c r="G1696" s="34" t="s">
        <v>14</v>
      </c>
      <c r="H1696" s="34" t="s">
        <v>70</v>
      </c>
      <c r="I1696" s="34" t="s">
        <v>24</v>
      </c>
      <c r="J1696" s="34" t="s">
        <v>64</v>
      </c>
      <c r="K1696" s="34" t="s">
        <v>49</v>
      </c>
      <c r="L1696" s="34" t="s">
        <v>2756</v>
      </c>
      <c r="M1696" s="34">
        <v>0.37</v>
      </c>
      <c r="N1696" s="34" t="s">
        <v>8</v>
      </c>
      <c r="O1696" s="34" t="s">
        <v>28</v>
      </c>
      <c r="P1696" s="34" t="s">
        <v>79</v>
      </c>
      <c r="Q1696" s="34" t="s">
        <v>509</v>
      </c>
      <c r="R1696" s="34">
        <v>60601</v>
      </c>
      <c r="S1696" s="36">
        <v>42161</v>
      </c>
      <c r="T1696" s="36">
        <v>42161</v>
      </c>
      <c r="U1696" s="61">
        <v>-28.45</v>
      </c>
      <c r="V1696" s="34">
        <v>20</v>
      </c>
      <c r="W1696" s="34">
        <v>134.58000000000001</v>
      </c>
      <c r="X1696" s="34">
        <v>39015</v>
      </c>
      <c r="Y1696" s="34" t="s">
        <v>3216</v>
      </c>
      <c r="Z1696" s="34">
        <v>60.83193933270428</v>
      </c>
    </row>
    <row r="1697" spans="1:26" customFormat="1" x14ac:dyDescent="0.2">
      <c r="A1697" s="34">
        <v>2108</v>
      </c>
      <c r="B1697" s="34" t="s">
        <v>2757</v>
      </c>
      <c r="C1697" s="34" t="s">
        <v>92</v>
      </c>
      <c r="D1697" s="34">
        <v>7.0000000000000007E-2</v>
      </c>
      <c r="E1697" s="34">
        <v>6.48</v>
      </c>
      <c r="F1697" s="34">
        <v>5.74</v>
      </c>
      <c r="G1697" s="34" t="s">
        <v>14</v>
      </c>
      <c r="H1697" s="34" t="s">
        <v>70</v>
      </c>
      <c r="I1697" s="34" t="s">
        <v>24</v>
      </c>
      <c r="J1697" s="34" t="s">
        <v>64</v>
      </c>
      <c r="K1697" s="34" t="s">
        <v>49</v>
      </c>
      <c r="L1697" s="34" t="s">
        <v>2756</v>
      </c>
      <c r="M1697" s="34">
        <v>0.37</v>
      </c>
      <c r="N1697" s="34" t="s">
        <v>8</v>
      </c>
      <c r="O1697" s="34" t="s">
        <v>28</v>
      </c>
      <c r="P1697" s="34" t="s">
        <v>56</v>
      </c>
      <c r="Q1697" s="34" t="s">
        <v>2758</v>
      </c>
      <c r="R1697" s="34">
        <v>63129</v>
      </c>
      <c r="S1697" s="36">
        <v>42161</v>
      </c>
      <c r="T1697" s="36">
        <v>42161</v>
      </c>
      <c r="U1697" s="61">
        <v>-14.225</v>
      </c>
      <c r="V1697" s="34">
        <v>5</v>
      </c>
      <c r="W1697" s="34">
        <v>33.65</v>
      </c>
      <c r="X1697" s="34">
        <v>87862</v>
      </c>
      <c r="Y1697" s="34" t="s">
        <v>3216</v>
      </c>
      <c r="Z1697" s="34">
        <v>75.398705233593404</v>
      </c>
    </row>
    <row r="1698" spans="1:26" customFormat="1" x14ac:dyDescent="0.2">
      <c r="A1698" s="34">
        <v>2848</v>
      </c>
      <c r="B1698" s="34" t="s">
        <v>2759</v>
      </c>
      <c r="C1698" s="34" t="s">
        <v>92</v>
      </c>
      <c r="D1698" s="34">
        <v>0</v>
      </c>
      <c r="E1698" s="34">
        <v>49.99</v>
      </c>
      <c r="F1698" s="34">
        <v>19.989999999999998</v>
      </c>
      <c r="G1698" s="34" t="s">
        <v>14</v>
      </c>
      <c r="H1698" s="34" t="s">
        <v>70</v>
      </c>
      <c r="I1698" s="34" t="s">
        <v>16</v>
      </c>
      <c r="J1698" s="34" t="s">
        <v>17</v>
      </c>
      <c r="K1698" s="34" t="s">
        <v>49</v>
      </c>
      <c r="L1698" s="34" t="s">
        <v>1264</v>
      </c>
      <c r="M1698" s="34">
        <v>0.41</v>
      </c>
      <c r="N1698" s="34" t="s">
        <v>8</v>
      </c>
      <c r="O1698" s="34" t="s">
        <v>9</v>
      </c>
      <c r="P1698" s="34" t="s">
        <v>376</v>
      </c>
      <c r="Q1698" s="34" t="s">
        <v>1613</v>
      </c>
      <c r="R1698" s="34">
        <v>38401</v>
      </c>
      <c r="S1698" s="36">
        <v>42161</v>
      </c>
      <c r="T1698" s="36">
        <v>42163</v>
      </c>
      <c r="U1698" s="61">
        <v>38.886000000000003</v>
      </c>
      <c r="V1698" s="34">
        <v>16</v>
      </c>
      <c r="W1698" s="34">
        <v>832.97</v>
      </c>
      <c r="X1698" s="34">
        <v>85929</v>
      </c>
      <c r="Y1698" s="34" t="s">
        <v>3215</v>
      </c>
      <c r="Z1698" s="34">
        <v>739.47695118869001</v>
      </c>
    </row>
    <row r="1699" spans="1:26" customFormat="1" x14ac:dyDescent="0.2">
      <c r="A1699" s="34">
        <v>1106</v>
      </c>
      <c r="B1699" s="34" t="s">
        <v>2557</v>
      </c>
      <c r="C1699" s="34" t="s">
        <v>46</v>
      </c>
      <c r="D1699" s="34">
        <v>0.08</v>
      </c>
      <c r="E1699" s="34">
        <v>140.81</v>
      </c>
      <c r="F1699" s="34">
        <v>24.49</v>
      </c>
      <c r="G1699" s="34" t="s">
        <v>14</v>
      </c>
      <c r="H1699" s="34" t="s">
        <v>15</v>
      </c>
      <c r="I1699" s="34" t="s">
        <v>4</v>
      </c>
      <c r="J1699" s="34" t="s">
        <v>85</v>
      </c>
      <c r="K1699" s="34" t="s">
        <v>40</v>
      </c>
      <c r="L1699" s="34" t="s">
        <v>2760</v>
      </c>
      <c r="M1699" s="34">
        <v>0.56999999999999995</v>
      </c>
      <c r="N1699" s="34" t="s">
        <v>8</v>
      </c>
      <c r="O1699" s="34" t="s">
        <v>28</v>
      </c>
      <c r="P1699" s="34" t="s">
        <v>163</v>
      </c>
      <c r="Q1699" s="34" t="s">
        <v>530</v>
      </c>
      <c r="R1699" s="34">
        <v>75220</v>
      </c>
      <c r="S1699" s="36">
        <v>42161</v>
      </c>
      <c r="T1699" s="36">
        <v>42163</v>
      </c>
      <c r="U1699" s="61">
        <v>1232.79</v>
      </c>
      <c r="V1699" s="34">
        <v>81</v>
      </c>
      <c r="W1699" s="34">
        <v>11272.77</v>
      </c>
      <c r="X1699" s="34">
        <v>45824</v>
      </c>
      <c r="Y1699" s="34" t="s">
        <v>3216</v>
      </c>
      <c r="Z1699" s="34">
        <v>2610.4500764188797</v>
      </c>
    </row>
    <row r="1700" spans="1:26" customFormat="1" x14ac:dyDescent="0.2">
      <c r="A1700" s="34">
        <v>1340</v>
      </c>
      <c r="B1700" s="34" t="s">
        <v>1060</v>
      </c>
      <c r="C1700" s="34" t="s">
        <v>46</v>
      </c>
      <c r="D1700" s="34">
        <v>7.0000000000000007E-2</v>
      </c>
      <c r="E1700" s="34">
        <v>3.98</v>
      </c>
      <c r="F1700" s="34">
        <v>0.83</v>
      </c>
      <c r="G1700" s="34" t="s">
        <v>14</v>
      </c>
      <c r="H1700" s="34" t="s">
        <v>47</v>
      </c>
      <c r="I1700" s="34" t="s">
        <v>24</v>
      </c>
      <c r="J1700" s="34" t="s">
        <v>25</v>
      </c>
      <c r="K1700" s="34" t="s">
        <v>26</v>
      </c>
      <c r="L1700" s="34" t="s">
        <v>2761</v>
      </c>
      <c r="M1700" s="34">
        <v>0.51</v>
      </c>
      <c r="N1700" s="34" t="s">
        <v>8</v>
      </c>
      <c r="O1700" s="34" t="s">
        <v>87</v>
      </c>
      <c r="P1700" s="34" t="s">
        <v>88</v>
      </c>
      <c r="Q1700" s="34" t="s">
        <v>89</v>
      </c>
      <c r="R1700" s="34">
        <v>10170</v>
      </c>
      <c r="S1700" s="36">
        <v>42161</v>
      </c>
      <c r="T1700" s="36">
        <v>42164</v>
      </c>
      <c r="U1700" s="61">
        <v>27.38</v>
      </c>
      <c r="V1700" s="34">
        <v>76</v>
      </c>
      <c r="W1700" s="34">
        <v>282.85000000000002</v>
      </c>
      <c r="X1700" s="34">
        <v>24455</v>
      </c>
      <c r="Y1700" s="34" t="s">
        <v>3218</v>
      </c>
      <c r="Z1700" s="34">
        <v>309.53212347080694</v>
      </c>
    </row>
    <row r="1701" spans="1:26" customFormat="1" x14ac:dyDescent="0.2">
      <c r="A1701" s="34">
        <v>1341</v>
      </c>
      <c r="B1701" s="34" t="s">
        <v>1062</v>
      </c>
      <c r="C1701" s="34" t="s">
        <v>46</v>
      </c>
      <c r="D1701" s="34">
        <v>0</v>
      </c>
      <c r="E1701" s="34">
        <v>20.89</v>
      </c>
      <c r="F1701" s="34">
        <v>1.99</v>
      </c>
      <c r="G1701" s="34" t="s">
        <v>14</v>
      </c>
      <c r="H1701" s="34" t="s">
        <v>47</v>
      </c>
      <c r="I1701" s="34" t="s">
        <v>16</v>
      </c>
      <c r="J1701" s="34" t="s">
        <v>17</v>
      </c>
      <c r="K1701" s="34" t="s">
        <v>18</v>
      </c>
      <c r="L1701" s="34" t="s">
        <v>2762</v>
      </c>
      <c r="M1701" s="34">
        <v>0.48</v>
      </c>
      <c r="N1701" s="34" t="s">
        <v>8</v>
      </c>
      <c r="O1701" s="34" t="s">
        <v>87</v>
      </c>
      <c r="P1701" s="34" t="s">
        <v>296</v>
      </c>
      <c r="Q1701" s="34" t="s">
        <v>1063</v>
      </c>
      <c r="R1701" s="34">
        <v>17201</v>
      </c>
      <c r="S1701" s="36">
        <v>42161</v>
      </c>
      <c r="T1701" s="36">
        <v>42163</v>
      </c>
      <c r="U1701" s="61">
        <v>-5.2949999999999999</v>
      </c>
      <c r="V1701" s="34">
        <v>4</v>
      </c>
      <c r="W1701" s="34">
        <v>84.56</v>
      </c>
      <c r="X1701" s="34">
        <v>91245</v>
      </c>
      <c r="Y1701" s="34" t="s">
        <v>3218</v>
      </c>
      <c r="Z1701" s="34">
        <v>382.43893027729609</v>
      </c>
    </row>
    <row r="1702" spans="1:26" customFormat="1" x14ac:dyDescent="0.2">
      <c r="A1702" s="34">
        <v>1341</v>
      </c>
      <c r="B1702" s="34" t="s">
        <v>1062</v>
      </c>
      <c r="C1702" s="34" t="s">
        <v>46</v>
      </c>
      <c r="D1702" s="34">
        <v>7.0000000000000007E-2</v>
      </c>
      <c r="E1702" s="34">
        <v>3.98</v>
      </c>
      <c r="F1702" s="34">
        <v>0.83</v>
      </c>
      <c r="G1702" s="34" t="s">
        <v>14</v>
      </c>
      <c r="H1702" s="34" t="s">
        <v>47</v>
      </c>
      <c r="I1702" s="34" t="s">
        <v>24</v>
      </c>
      <c r="J1702" s="34" t="s">
        <v>25</v>
      </c>
      <c r="K1702" s="34" t="s">
        <v>26</v>
      </c>
      <c r="L1702" s="34" t="s">
        <v>2761</v>
      </c>
      <c r="M1702" s="34">
        <v>0.51</v>
      </c>
      <c r="N1702" s="34" t="s">
        <v>8</v>
      </c>
      <c r="O1702" s="34" t="s">
        <v>87</v>
      </c>
      <c r="P1702" s="34" t="s">
        <v>296</v>
      </c>
      <c r="Q1702" s="34" t="s">
        <v>1063</v>
      </c>
      <c r="R1702" s="34">
        <v>17201</v>
      </c>
      <c r="S1702" s="36">
        <v>42161</v>
      </c>
      <c r="T1702" s="36">
        <v>42164</v>
      </c>
      <c r="U1702" s="61">
        <v>41.07</v>
      </c>
      <c r="V1702" s="34">
        <v>19</v>
      </c>
      <c r="W1702" s="34">
        <v>70.709999999999994</v>
      </c>
      <c r="X1702" s="34">
        <v>91245</v>
      </c>
      <c r="Y1702" s="34" t="s">
        <v>3218</v>
      </c>
      <c r="Z1702" s="34">
        <v>323.5510356102215</v>
      </c>
    </row>
    <row r="1703" spans="1:26" customFormat="1" x14ac:dyDescent="0.2">
      <c r="A1703" s="34">
        <v>2432</v>
      </c>
      <c r="B1703" s="34" t="s">
        <v>2547</v>
      </c>
      <c r="C1703" s="34" t="s">
        <v>46</v>
      </c>
      <c r="D1703" s="34">
        <v>0.09</v>
      </c>
      <c r="E1703" s="34">
        <v>5.4</v>
      </c>
      <c r="F1703" s="34">
        <v>7.78</v>
      </c>
      <c r="G1703" s="34" t="s">
        <v>63</v>
      </c>
      <c r="H1703" s="34" t="s">
        <v>15</v>
      </c>
      <c r="I1703" s="34" t="s">
        <v>24</v>
      </c>
      <c r="J1703" s="34" t="s">
        <v>48</v>
      </c>
      <c r="K1703" s="34" t="s">
        <v>49</v>
      </c>
      <c r="L1703" s="34" t="s">
        <v>1460</v>
      </c>
      <c r="M1703" s="34">
        <v>0.37</v>
      </c>
      <c r="N1703" s="34" t="s">
        <v>8</v>
      </c>
      <c r="O1703" s="34" t="s">
        <v>28</v>
      </c>
      <c r="P1703" s="34" t="s">
        <v>183</v>
      </c>
      <c r="Q1703" s="34" t="s">
        <v>2548</v>
      </c>
      <c r="R1703" s="34">
        <v>73110</v>
      </c>
      <c r="S1703" s="36">
        <v>42161</v>
      </c>
      <c r="T1703" s="36">
        <v>42163</v>
      </c>
      <c r="U1703" s="61">
        <v>-34.764499999999998</v>
      </c>
      <c r="V1703" s="34">
        <v>6</v>
      </c>
      <c r="W1703" s="34">
        <v>37.380000000000003</v>
      </c>
      <c r="X1703" s="34">
        <v>89097</v>
      </c>
      <c r="Y1703" s="34" t="s">
        <v>3216</v>
      </c>
      <c r="Z1703" s="34">
        <v>171.26385204115024</v>
      </c>
    </row>
    <row r="1704" spans="1:26" customFormat="1" x14ac:dyDescent="0.2">
      <c r="A1704" s="34">
        <v>1374</v>
      </c>
      <c r="B1704" s="34" t="s">
        <v>2763</v>
      </c>
      <c r="C1704" s="34" t="s">
        <v>1</v>
      </c>
      <c r="D1704" s="34">
        <v>0.06</v>
      </c>
      <c r="E1704" s="34">
        <v>44.01</v>
      </c>
      <c r="F1704" s="34">
        <v>3.5</v>
      </c>
      <c r="G1704" s="34" t="s">
        <v>14</v>
      </c>
      <c r="H1704" s="34" t="s">
        <v>47</v>
      </c>
      <c r="I1704" s="34" t="s">
        <v>24</v>
      </c>
      <c r="J1704" s="34" t="s">
        <v>71</v>
      </c>
      <c r="K1704" s="34" t="s">
        <v>49</v>
      </c>
      <c r="L1704" s="34" t="s">
        <v>2764</v>
      </c>
      <c r="M1704" s="34">
        <v>0.59</v>
      </c>
      <c r="N1704" s="34" t="s">
        <v>8</v>
      </c>
      <c r="O1704" s="34" t="s">
        <v>35</v>
      </c>
      <c r="P1704" s="34" t="s">
        <v>66</v>
      </c>
      <c r="Q1704" s="34" t="s">
        <v>2509</v>
      </c>
      <c r="R1704" s="34">
        <v>95207</v>
      </c>
      <c r="S1704" s="36">
        <v>42162</v>
      </c>
      <c r="T1704" s="36">
        <v>42163</v>
      </c>
      <c r="U1704" s="61">
        <v>-21.231999999999999</v>
      </c>
      <c r="V1704" s="34">
        <v>1</v>
      </c>
      <c r="W1704" s="34">
        <v>46.94</v>
      </c>
      <c r="X1704" s="34">
        <v>88212</v>
      </c>
      <c r="Y1704" s="34" t="s">
        <v>3217</v>
      </c>
      <c r="Z1704" s="34">
        <v>621.05536468146749</v>
      </c>
    </row>
    <row r="1705" spans="1:26" customFormat="1" x14ac:dyDescent="0.2">
      <c r="A1705" s="34">
        <v>2794</v>
      </c>
      <c r="B1705" s="34" t="s">
        <v>1745</v>
      </c>
      <c r="C1705" s="34" t="s">
        <v>13</v>
      </c>
      <c r="D1705" s="34">
        <v>7.0000000000000007E-2</v>
      </c>
      <c r="E1705" s="34">
        <v>4.76</v>
      </c>
      <c r="F1705" s="34">
        <v>0.88</v>
      </c>
      <c r="G1705" s="34" t="s">
        <v>14</v>
      </c>
      <c r="H1705" s="34" t="s">
        <v>70</v>
      </c>
      <c r="I1705" s="34" t="s">
        <v>24</v>
      </c>
      <c r="J1705" s="34" t="s">
        <v>64</v>
      </c>
      <c r="K1705" s="34" t="s">
        <v>26</v>
      </c>
      <c r="L1705" s="34" t="s">
        <v>2418</v>
      </c>
      <c r="M1705" s="34">
        <v>0.39</v>
      </c>
      <c r="N1705" s="34" t="s">
        <v>8</v>
      </c>
      <c r="O1705" s="34" t="s">
        <v>28</v>
      </c>
      <c r="P1705" s="34" t="s">
        <v>189</v>
      </c>
      <c r="Q1705" s="34" t="s">
        <v>1746</v>
      </c>
      <c r="R1705" s="34">
        <v>50158</v>
      </c>
      <c r="S1705" s="36">
        <v>42162</v>
      </c>
      <c r="T1705" s="36">
        <v>42162</v>
      </c>
      <c r="U1705" s="61">
        <v>15.8148</v>
      </c>
      <c r="V1705" s="34">
        <v>5</v>
      </c>
      <c r="W1705" s="34">
        <v>22.92</v>
      </c>
      <c r="X1705" s="34">
        <v>87555</v>
      </c>
      <c r="Y1705" s="34" t="s">
        <v>3216</v>
      </c>
      <c r="Z1705" s="34">
        <v>-32.183948529315913</v>
      </c>
    </row>
    <row r="1706" spans="1:26" customFormat="1" x14ac:dyDescent="0.2">
      <c r="A1706" s="34">
        <v>737</v>
      </c>
      <c r="B1706" s="34" t="s">
        <v>2765</v>
      </c>
      <c r="C1706" s="34" t="s">
        <v>23</v>
      </c>
      <c r="D1706" s="34">
        <v>0.02</v>
      </c>
      <c r="E1706" s="34">
        <v>48.04</v>
      </c>
      <c r="F1706" s="34">
        <v>5.79</v>
      </c>
      <c r="G1706" s="34" t="s">
        <v>14</v>
      </c>
      <c r="H1706" s="34" t="s">
        <v>15</v>
      </c>
      <c r="I1706" s="34" t="s">
        <v>24</v>
      </c>
      <c r="J1706" s="34" t="s">
        <v>64</v>
      </c>
      <c r="K1706" s="34" t="s">
        <v>49</v>
      </c>
      <c r="L1706" s="34" t="s">
        <v>2177</v>
      </c>
      <c r="M1706" s="34">
        <v>0.37</v>
      </c>
      <c r="N1706" s="34" t="s">
        <v>8</v>
      </c>
      <c r="O1706" s="34" t="s">
        <v>87</v>
      </c>
      <c r="P1706" s="34" t="s">
        <v>373</v>
      </c>
      <c r="Q1706" s="34" t="s">
        <v>2766</v>
      </c>
      <c r="R1706" s="34">
        <v>7003</v>
      </c>
      <c r="S1706" s="36">
        <v>42162</v>
      </c>
      <c r="T1706" s="36">
        <v>42169</v>
      </c>
      <c r="U1706" s="61">
        <v>422.45249999999999</v>
      </c>
      <c r="V1706" s="34">
        <v>12</v>
      </c>
      <c r="W1706" s="34">
        <v>612.25</v>
      </c>
      <c r="X1706" s="34">
        <v>90360</v>
      </c>
      <c r="Y1706" s="34" t="s">
        <v>3218</v>
      </c>
      <c r="Z1706" s="34">
        <v>725.27585339061022</v>
      </c>
    </row>
    <row r="1707" spans="1:26" customFormat="1" x14ac:dyDescent="0.2">
      <c r="A1707" s="34">
        <v>1384</v>
      </c>
      <c r="B1707" s="34" t="s">
        <v>2767</v>
      </c>
      <c r="C1707" s="34" t="s">
        <v>23</v>
      </c>
      <c r="D1707" s="34">
        <v>0.02</v>
      </c>
      <c r="E1707" s="34">
        <v>70.97</v>
      </c>
      <c r="F1707" s="34">
        <v>3.5</v>
      </c>
      <c r="G1707" s="34" t="s">
        <v>14</v>
      </c>
      <c r="H1707" s="34" t="s">
        <v>15</v>
      </c>
      <c r="I1707" s="34" t="s">
        <v>24</v>
      </c>
      <c r="J1707" s="34" t="s">
        <v>71</v>
      </c>
      <c r="K1707" s="34" t="s">
        <v>49</v>
      </c>
      <c r="L1707" s="34" t="s">
        <v>2153</v>
      </c>
      <c r="M1707" s="34">
        <v>0.59</v>
      </c>
      <c r="N1707" s="34" t="s">
        <v>8</v>
      </c>
      <c r="O1707" s="34" t="s">
        <v>9</v>
      </c>
      <c r="P1707" s="34" t="s">
        <v>218</v>
      </c>
      <c r="Q1707" s="34" t="s">
        <v>2708</v>
      </c>
      <c r="R1707" s="34">
        <v>22304</v>
      </c>
      <c r="S1707" s="36">
        <v>42162</v>
      </c>
      <c r="T1707" s="36">
        <v>42169</v>
      </c>
      <c r="U1707" s="61">
        <v>23.616</v>
      </c>
      <c r="V1707" s="34">
        <v>21</v>
      </c>
      <c r="W1707" s="34">
        <v>1533.59</v>
      </c>
      <c r="X1707" s="34">
        <v>89408</v>
      </c>
      <c r="Y1707" s="34" t="s">
        <v>3215</v>
      </c>
      <c r="Z1707" s="34">
        <v>508.26708473574371</v>
      </c>
    </row>
    <row r="1708" spans="1:26" customFormat="1" x14ac:dyDescent="0.2">
      <c r="A1708" s="34">
        <v>1672</v>
      </c>
      <c r="B1708" s="34" t="s">
        <v>2768</v>
      </c>
      <c r="C1708" s="34" t="s">
        <v>23</v>
      </c>
      <c r="D1708" s="34">
        <v>0.02</v>
      </c>
      <c r="E1708" s="34">
        <v>284.98</v>
      </c>
      <c r="F1708" s="34">
        <v>69.55</v>
      </c>
      <c r="G1708" s="34" t="s">
        <v>2</v>
      </c>
      <c r="H1708" s="34" t="s">
        <v>3</v>
      </c>
      <c r="I1708" s="34" t="s">
        <v>4</v>
      </c>
      <c r="J1708" s="34" t="s">
        <v>85</v>
      </c>
      <c r="K1708" s="34" t="s">
        <v>33</v>
      </c>
      <c r="L1708" s="34" t="s">
        <v>1391</v>
      </c>
      <c r="M1708" s="34">
        <v>0.6</v>
      </c>
      <c r="N1708" s="34" t="s">
        <v>8</v>
      </c>
      <c r="O1708" s="34" t="s">
        <v>9</v>
      </c>
      <c r="P1708" s="34" t="s">
        <v>218</v>
      </c>
      <c r="Q1708" s="34" t="s">
        <v>2769</v>
      </c>
      <c r="R1708" s="34">
        <v>22901</v>
      </c>
      <c r="S1708" s="36">
        <v>42162</v>
      </c>
      <c r="T1708" s="36">
        <v>42167</v>
      </c>
      <c r="U1708" s="61">
        <v>15.528</v>
      </c>
      <c r="V1708" s="34">
        <v>3</v>
      </c>
      <c r="W1708" s="34">
        <v>926.3</v>
      </c>
      <c r="X1708" s="34">
        <v>86723</v>
      </c>
      <c r="Y1708" s="34" t="s">
        <v>3215</v>
      </c>
      <c r="Z1708" s="34">
        <v>3220.7377877527292</v>
      </c>
    </row>
    <row r="1709" spans="1:26" customFormat="1" x14ac:dyDescent="0.2">
      <c r="A1709" s="34">
        <v>1672</v>
      </c>
      <c r="B1709" s="34" t="s">
        <v>2768</v>
      </c>
      <c r="C1709" s="34" t="s">
        <v>23</v>
      </c>
      <c r="D1709" s="34">
        <v>0.08</v>
      </c>
      <c r="E1709" s="34">
        <v>55.48</v>
      </c>
      <c r="F1709" s="34">
        <v>14.3</v>
      </c>
      <c r="G1709" s="34" t="s">
        <v>14</v>
      </c>
      <c r="H1709" s="34" t="s">
        <v>3</v>
      </c>
      <c r="I1709" s="34" t="s">
        <v>24</v>
      </c>
      <c r="J1709" s="34" t="s">
        <v>64</v>
      </c>
      <c r="K1709" s="34" t="s">
        <v>49</v>
      </c>
      <c r="L1709" s="34" t="s">
        <v>823</v>
      </c>
      <c r="M1709" s="34">
        <v>0.37</v>
      </c>
      <c r="N1709" s="34" t="s">
        <v>8</v>
      </c>
      <c r="O1709" s="34" t="s">
        <v>9</v>
      </c>
      <c r="P1709" s="34" t="s">
        <v>218</v>
      </c>
      <c r="Q1709" s="34" t="s">
        <v>2769</v>
      </c>
      <c r="R1709" s="34">
        <v>22901</v>
      </c>
      <c r="S1709" s="36">
        <v>42162</v>
      </c>
      <c r="T1709" s="36">
        <v>42164</v>
      </c>
      <c r="U1709" s="61">
        <v>-225.56379999999999</v>
      </c>
      <c r="V1709" s="34">
        <v>17</v>
      </c>
      <c r="W1709" s="34">
        <v>942.53</v>
      </c>
      <c r="X1709" s="34">
        <v>86723</v>
      </c>
      <c r="Y1709" s="34" t="s">
        <v>3215</v>
      </c>
      <c r="Z1709" s="34">
        <v>300.46095678253658</v>
      </c>
    </row>
    <row r="1710" spans="1:26" customFormat="1" x14ac:dyDescent="0.2">
      <c r="A1710" s="34">
        <v>3397</v>
      </c>
      <c r="B1710" s="34" t="s">
        <v>1560</v>
      </c>
      <c r="C1710" s="34" t="s">
        <v>23</v>
      </c>
      <c r="D1710" s="34">
        <v>0</v>
      </c>
      <c r="E1710" s="34">
        <v>1270.99</v>
      </c>
      <c r="F1710" s="34">
        <v>19.989999999999998</v>
      </c>
      <c r="G1710" s="34" t="s">
        <v>14</v>
      </c>
      <c r="H1710" s="34" t="s">
        <v>3</v>
      </c>
      <c r="I1710" s="34" t="s">
        <v>24</v>
      </c>
      <c r="J1710" s="34" t="s">
        <v>48</v>
      </c>
      <c r="K1710" s="34" t="s">
        <v>49</v>
      </c>
      <c r="L1710" s="34" t="s">
        <v>628</v>
      </c>
      <c r="M1710" s="34">
        <v>0.35</v>
      </c>
      <c r="N1710" s="34" t="s">
        <v>8</v>
      </c>
      <c r="O1710" s="34" t="s">
        <v>28</v>
      </c>
      <c r="P1710" s="34" t="s">
        <v>79</v>
      </c>
      <c r="Q1710" s="34" t="s">
        <v>1562</v>
      </c>
      <c r="R1710" s="34">
        <v>61832</v>
      </c>
      <c r="S1710" s="36">
        <v>42162</v>
      </c>
      <c r="T1710" s="36">
        <v>42164</v>
      </c>
      <c r="U1710" s="61">
        <v>6384.4389000000001</v>
      </c>
      <c r="V1710" s="34">
        <v>7</v>
      </c>
      <c r="W1710" s="34">
        <v>9252.81</v>
      </c>
      <c r="X1710" s="34">
        <v>87535</v>
      </c>
      <c r="Y1710" s="34" t="s">
        <v>3216</v>
      </c>
      <c r="Z1710" s="34">
        <v>11071.191327682498</v>
      </c>
    </row>
    <row r="1711" spans="1:26" customFormat="1" x14ac:dyDescent="0.2">
      <c r="A1711" s="34">
        <v>92</v>
      </c>
      <c r="B1711" s="34" t="s">
        <v>2519</v>
      </c>
      <c r="C1711" s="34" t="s">
        <v>92</v>
      </c>
      <c r="D1711" s="34">
        <v>0.04</v>
      </c>
      <c r="E1711" s="34">
        <v>12.98</v>
      </c>
      <c r="F1711" s="34">
        <v>3.14</v>
      </c>
      <c r="G1711" s="34" t="s">
        <v>63</v>
      </c>
      <c r="H1711" s="34" t="s">
        <v>70</v>
      </c>
      <c r="I1711" s="34" t="s">
        <v>24</v>
      </c>
      <c r="J1711" s="34" t="s">
        <v>544</v>
      </c>
      <c r="K1711" s="34" t="s">
        <v>18</v>
      </c>
      <c r="L1711" s="34" t="s">
        <v>545</v>
      </c>
      <c r="M1711" s="34">
        <v>0.6</v>
      </c>
      <c r="N1711" s="34" t="s">
        <v>8</v>
      </c>
      <c r="O1711" s="34" t="s">
        <v>9</v>
      </c>
      <c r="P1711" s="34" t="s">
        <v>144</v>
      </c>
      <c r="Q1711" s="34" t="s">
        <v>2521</v>
      </c>
      <c r="R1711" s="34">
        <v>70056</v>
      </c>
      <c r="S1711" s="36">
        <v>42162</v>
      </c>
      <c r="T1711" s="36">
        <v>42164</v>
      </c>
      <c r="U1711" s="61">
        <v>22.818000000000001</v>
      </c>
      <c r="V1711" s="34">
        <v>16</v>
      </c>
      <c r="W1711" s="34">
        <v>216.04</v>
      </c>
      <c r="X1711" s="34">
        <v>87178</v>
      </c>
      <c r="Y1711" s="34" t="s">
        <v>3215</v>
      </c>
      <c r="Z1711" s="34">
        <v>190.61660444935191</v>
      </c>
    </row>
    <row r="1712" spans="1:26" customFormat="1" x14ac:dyDescent="0.2">
      <c r="A1712" s="34">
        <v>2583</v>
      </c>
      <c r="B1712" s="34" t="s">
        <v>2770</v>
      </c>
      <c r="C1712" s="34" t="s">
        <v>92</v>
      </c>
      <c r="D1712" s="34">
        <v>0.04</v>
      </c>
      <c r="E1712" s="34">
        <v>510.14</v>
      </c>
      <c r="F1712" s="34">
        <v>14.7</v>
      </c>
      <c r="G1712" s="34" t="s">
        <v>2</v>
      </c>
      <c r="H1712" s="34" t="s">
        <v>47</v>
      </c>
      <c r="I1712" s="34" t="s">
        <v>16</v>
      </c>
      <c r="J1712" s="34" t="s">
        <v>32</v>
      </c>
      <c r="K1712" s="34" t="s">
        <v>33</v>
      </c>
      <c r="L1712" s="34" t="s">
        <v>2771</v>
      </c>
      <c r="M1712" s="34">
        <v>0.56000000000000005</v>
      </c>
      <c r="N1712" s="34" t="s">
        <v>8</v>
      </c>
      <c r="O1712" s="34" t="s">
        <v>28</v>
      </c>
      <c r="P1712" s="34" t="s">
        <v>265</v>
      </c>
      <c r="Q1712" s="34" t="s">
        <v>2772</v>
      </c>
      <c r="R1712" s="34">
        <v>49423</v>
      </c>
      <c r="S1712" s="36">
        <v>42162</v>
      </c>
      <c r="T1712" s="36">
        <v>42164</v>
      </c>
      <c r="U1712" s="61">
        <v>-251.40389999999999</v>
      </c>
      <c r="V1712" s="34">
        <v>3</v>
      </c>
      <c r="W1712" s="34">
        <v>1527.97</v>
      </c>
      <c r="X1712" s="34">
        <v>89657</v>
      </c>
      <c r="Y1712" s="34" t="s">
        <v>3216</v>
      </c>
      <c r="Z1712" s="34">
        <v>2062.8467708109811</v>
      </c>
    </row>
    <row r="1713" spans="1:26" customFormat="1" x14ac:dyDescent="0.2">
      <c r="A1713" s="34">
        <v>2583</v>
      </c>
      <c r="B1713" s="34" t="s">
        <v>2770</v>
      </c>
      <c r="C1713" s="34" t="s">
        <v>92</v>
      </c>
      <c r="D1713" s="34">
        <v>0</v>
      </c>
      <c r="E1713" s="34">
        <v>4.76</v>
      </c>
      <c r="F1713" s="34">
        <v>3.01</v>
      </c>
      <c r="G1713" s="34" t="s">
        <v>14</v>
      </c>
      <c r="H1713" s="34" t="s">
        <v>47</v>
      </c>
      <c r="I1713" s="34" t="s">
        <v>24</v>
      </c>
      <c r="J1713" s="34" t="s">
        <v>64</v>
      </c>
      <c r="K1713" s="34" t="s">
        <v>26</v>
      </c>
      <c r="L1713" s="34" t="s">
        <v>2773</v>
      </c>
      <c r="M1713" s="34">
        <v>0.36</v>
      </c>
      <c r="N1713" s="34" t="s">
        <v>8</v>
      </c>
      <c r="O1713" s="34" t="s">
        <v>28</v>
      </c>
      <c r="P1713" s="34" t="s">
        <v>265</v>
      </c>
      <c r="Q1713" s="34" t="s">
        <v>2772</v>
      </c>
      <c r="R1713" s="34">
        <v>49423</v>
      </c>
      <c r="S1713" s="36">
        <v>42162</v>
      </c>
      <c r="T1713" s="36">
        <v>42164</v>
      </c>
      <c r="U1713" s="61">
        <v>-2.3450000000000002</v>
      </c>
      <c r="V1713" s="34">
        <v>23</v>
      </c>
      <c r="W1713" s="34">
        <v>110.86</v>
      </c>
      <c r="X1713" s="34">
        <v>89657</v>
      </c>
      <c r="Y1713" s="34" t="s">
        <v>3216</v>
      </c>
      <c r="Z1713" s="34">
        <v>75.105658658887791</v>
      </c>
    </row>
    <row r="1714" spans="1:26" customFormat="1" x14ac:dyDescent="0.2">
      <c r="A1714" s="34">
        <v>2920</v>
      </c>
      <c r="B1714" s="34" t="s">
        <v>2774</v>
      </c>
      <c r="C1714" s="34" t="s">
        <v>92</v>
      </c>
      <c r="D1714" s="34">
        <v>0.05</v>
      </c>
      <c r="E1714" s="34">
        <v>535.64</v>
      </c>
      <c r="F1714" s="34">
        <v>14.7</v>
      </c>
      <c r="G1714" s="34" t="s">
        <v>2</v>
      </c>
      <c r="H1714" s="34" t="s">
        <v>47</v>
      </c>
      <c r="I1714" s="34" t="s">
        <v>16</v>
      </c>
      <c r="J1714" s="34" t="s">
        <v>32</v>
      </c>
      <c r="K1714" s="34" t="s">
        <v>33</v>
      </c>
      <c r="L1714" s="34" t="s">
        <v>1442</v>
      </c>
      <c r="M1714" s="34">
        <v>0.59</v>
      </c>
      <c r="N1714" s="34" t="s">
        <v>8</v>
      </c>
      <c r="O1714" s="34" t="s">
        <v>28</v>
      </c>
      <c r="P1714" s="34" t="s">
        <v>79</v>
      </c>
      <c r="Q1714" s="34" t="s">
        <v>509</v>
      </c>
      <c r="R1714" s="34">
        <v>60603</v>
      </c>
      <c r="S1714" s="36">
        <v>42162</v>
      </c>
      <c r="T1714" s="36">
        <v>42164</v>
      </c>
      <c r="U1714" s="61">
        <v>-1220.9145000000001</v>
      </c>
      <c r="V1714" s="34">
        <v>2</v>
      </c>
      <c r="W1714" s="34">
        <v>1068.5999999999999</v>
      </c>
      <c r="X1714" s="34">
        <v>59365</v>
      </c>
      <c r="Y1714" s="34" t="s">
        <v>3216</v>
      </c>
      <c r="Z1714" s="34">
        <v>1168.2660829095553</v>
      </c>
    </row>
    <row r="1715" spans="1:26" customFormat="1" x14ac:dyDescent="0.2">
      <c r="A1715" s="34">
        <v>3005</v>
      </c>
      <c r="B1715" s="34" t="s">
        <v>2775</v>
      </c>
      <c r="C1715" s="34" t="s">
        <v>1</v>
      </c>
      <c r="D1715" s="34">
        <v>0.05</v>
      </c>
      <c r="E1715" s="34">
        <v>122.99</v>
      </c>
      <c r="F1715" s="34">
        <v>19.989999999999998</v>
      </c>
      <c r="G1715" s="34" t="s">
        <v>63</v>
      </c>
      <c r="H1715" s="34" t="s">
        <v>70</v>
      </c>
      <c r="I1715" s="34" t="s">
        <v>24</v>
      </c>
      <c r="J1715" s="34" t="s">
        <v>48</v>
      </c>
      <c r="K1715" s="34" t="s">
        <v>49</v>
      </c>
      <c r="L1715" s="34" t="s">
        <v>2400</v>
      </c>
      <c r="M1715" s="34">
        <v>0.37</v>
      </c>
      <c r="N1715" s="34" t="s">
        <v>8</v>
      </c>
      <c r="O1715" s="34" t="s">
        <v>35</v>
      </c>
      <c r="P1715" s="34" t="s">
        <v>466</v>
      </c>
      <c r="Q1715" s="34" t="s">
        <v>1484</v>
      </c>
      <c r="R1715" s="34">
        <v>83814</v>
      </c>
      <c r="S1715" s="36">
        <v>42163</v>
      </c>
      <c r="T1715" s="36">
        <v>42166</v>
      </c>
      <c r="U1715" s="61">
        <v>1039.7541000000001</v>
      </c>
      <c r="V1715" s="34">
        <v>12</v>
      </c>
      <c r="W1715" s="34">
        <v>1506.89</v>
      </c>
      <c r="X1715" s="34">
        <v>91389</v>
      </c>
      <c r="Y1715" s="34" t="s">
        <v>3217</v>
      </c>
      <c r="Z1715" s="34">
        <v>2121.8563674658267</v>
      </c>
    </row>
    <row r="1716" spans="1:26" customFormat="1" x14ac:dyDescent="0.2">
      <c r="A1716" s="34">
        <v>2638</v>
      </c>
      <c r="B1716" s="34" t="s">
        <v>2776</v>
      </c>
      <c r="C1716" s="34" t="s">
        <v>23</v>
      </c>
      <c r="D1716" s="34">
        <v>0.05</v>
      </c>
      <c r="E1716" s="34">
        <v>100.97</v>
      </c>
      <c r="F1716" s="34">
        <v>7.18</v>
      </c>
      <c r="G1716" s="34" t="s">
        <v>63</v>
      </c>
      <c r="H1716" s="34" t="s">
        <v>15</v>
      </c>
      <c r="I1716" s="34" t="s">
        <v>16</v>
      </c>
      <c r="J1716" s="34" t="s">
        <v>17</v>
      </c>
      <c r="K1716" s="34" t="s">
        <v>49</v>
      </c>
      <c r="L1716" s="34" t="s">
        <v>2777</v>
      </c>
      <c r="M1716" s="34">
        <v>0.46</v>
      </c>
      <c r="N1716" s="34" t="s">
        <v>8</v>
      </c>
      <c r="O1716" s="34" t="s">
        <v>35</v>
      </c>
      <c r="P1716" s="34" t="s">
        <v>466</v>
      </c>
      <c r="Q1716" s="34" t="s">
        <v>2555</v>
      </c>
      <c r="R1716" s="34">
        <v>83704</v>
      </c>
      <c r="S1716" s="36">
        <v>42163</v>
      </c>
      <c r="T1716" s="36">
        <v>42163</v>
      </c>
      <c r="U1716" s="61">
        <v>881.46810000000005</v>
      </c>
      <c r="V1716" s="34">
        <v>13</v>
      </c>
      <c r="W1716" s="34">
        <v>1277.49</v>
      </c>
      <c r="X1716" s="34">
        <v>90951</v>
      </c>
      <c r="Y1716" s="34" t="s">
        <v>3217</v>
      </c>
      <c r="Z1716" s="34">
        <v>1372.3428036270063</v>
      </c>
    </row>
    <row r="1717" spans="1:26" customFormat="1" x14ac:dyDescent="0.2">
      <c r="A1717" s="34">
        <v>3137</v>
      </c>
      <c r="B1717" s="34" t="s">
        <v>2778</v>
      </c>
      <c r="C1717" s="34" t="s">
        <v>46</v>
      </c>
      <c r="D1717" s="34">
        <v>0.09</v>
      </c>
      <c r="E1717" s="34">
        <v>304.99</v>
      </c>
      <c r="F1717" s="34">
        <v>19.989999999999998</v>
      </c>
      <c r="G1717" s="34" t="s">
        <v>14</v>
      </c>
      <c r="H1717" s="34" t="s">
        <v>70</v>
      </c>
      <c r="I1717" s="34" t="s">
        <v>24</v>
      </c>
      <c r="J1717" s="34" t="s">
        <v>48</v>
      </c>
      <c r="K1717" s="34" t="s">
        <v>49</v>
      </c>
      <c r="L1717" s="34" t="s">
        <v>2779</v>
      </c>
      <c r="M1717" s="34">
        <v>0.4</v>
      </c>
      <c r="N1717" s="34" t="s">
        <v>8</v>
      </c>
      <c r="O1717" s="34" t="s">
        <v>87</v>
      </c>
      <c r="P1717" s="34" t="s">
        <v>1332</v>
      </c>
      <c r="Q1717" s="34" t="s">
        <v>2780</v>
      </c>
      <c r="R1717" s="34">
        <v>3246</v>
      </c>
      <c r="S1717" s="36">
        <v>42163</v>
      </c>
      <c r="T1717" s="36">
        <v>42164</v>
      </c>
      <c r="U1717" s="61">
        <v>1623.9494999999999</v>
      </c>
      <c r="V1717" s="34">
        <v>8</v>
      </c>
      <c r="W1717" s="34">
        <v>2353.5500000000002</v>
      </c>
      <c r="X1717" s="34">
        <v>86795</v>
      </c>
      <c r="Y1717" s="34" t="s">
        <v>3218</v>
      </c>
      <c r="Z1717" s="34">
        <v>3282.0612775549257</v>
      </c>
    </row>
    <row r="1718" spans="1:26" customFormat="1" x14ac:dyDescent="0.2">
      <c r="A1718" s="34">
        <v>349</v>
      </c>
      <c r="B1718" s="34" t="s">
        <v>101</v>
      </c>
      <c r="C1718" s="34" t="s">
        <v>1</v>
      </c>
      <c r="D1718" s="34">
        <v>0</v>
      </c>
      <c r="E1718" s="34">
        <v>8.34</v>
      </c>
      <c r="F1718" s="34">
        <v>2.64</v>
      </c>
      <c r="G1718" s="34" t="s">
        <v>63</v>
      </c>
      <c r="H1718" s="34" t="s">
        <v>47</v>
      </c>
      <c r="I1718" s="34" t="s">
        <v>24</v>
      </c>
      <c r="J1718" s="34" t="s">
        <v>544</v>
      </c>
      <c r="K1718" s="34" t="s">
        <v>18</v>
      </c>
      <c r="L1718" s="34" t="s">
        <v>859</v>
      </c>
      <c r="M1718" s="34">
        <v>0.59</v>
      </c>
      <c r="N1718" s="34" t="s">
        <v>8</v>
      </c>
      <c r="O1718" s="34" t="s">
        <v>9</v>
      </c>
      <c r="P1718" s="34" t="s">
        <v>99</v>
      </c>
      <c r="Q1718" s="34" t="s">
        <v>104</v>
      </c>
      <c r="R1718" s="34">
        <v>33132</v>
      </c>
      <c r="S1718" s="36">
        <v>42164</v>
      </c>
      <c r="T1718" s="36">
        <v>42166</v>
      </c>
      <c r="U1718" s="61">
        <v>5.8624999999999998</v>
      </c>
      <c r="V1718" s="34">
        <v>23</v>
      </c>
      <c r="W1718" s="34">
        <v>212.89</v>
      </c>
      <c r="X1718" s="34">
        <v>17446</v>
      </c>
      <c r="Y1718" s="34" t="s">
        <v>3215</v>
      </c>
      <c r="Z1718" s="34">
        <v>470.70506790002446</v>
      </c>
    </row>
    <row r="1719" spans="1:26" customFormat="1" x14ac:dyDescent="0.2">
      <c r="A1719" s="34">
        <v>351</v>
      </c>
      <c r="B1719" s="34" t="s">
        <v>105</v>
      </c>
      <c r="C1719" s="34" t="s">
        <v>1</v>
      </c>
      <c r="D1719" s="34">
        <v>0</v>
      </c>
      <c r="E1719" s="34">
        <v>8.34</v>
      </c>
      <c r="F1719" s="34">
        <v>2.64</v>
      </c>
      <c r="G1719" s="34" t="s">
        <v>63</v>
      </c>
      <c r="H1719" s="34" t="s">
        <v>47</v>
      </c>
      <c r="I1719" s="34" t="s">
        <v>24</v>
      </c>
      <c r="J1719" s="34" t="s">
        <v>544</v>
      </c>
      <c r="K1719" s="34" t="s">
        <v>18</v>
      </c>
      <c r="L1719" s="34" t="s">
        <v>859</v>
      </c>
      <c r="M1719" s="34">
        <v>0.59</v>
      </c>
      <c r="N1719" s="34" t="s">
        <v>8</v>
      </c>
      <c r="O1719" s="34" t="s">
        <v>87</v>
      </c>
      <c r="P1719" s="34" t="s">
        <v>88</v>
      </c>
      <c r="Q1719" s="34" t="s">
        <v>106</v>
      </c>
      <c r="R1719" s="34">
        <v>13601</v>
      </c>
      <c r="S1719" s="36">
        <v>42164</v>
      </c>
      <c r="T1719" s="36">
        <v>42166</v>
      </c>
      <c r="U1719" s="61">
        <v>10.5</v>
      </c>
      <c r="V1719" s="34">
        <v>6</v>
      </c>
      <c r="W1719" s="34">
        <v>55.54</v>
      </c>
      <c r="X1719" s="34">
        <v>88685</v>
      </c>
      <c r="Y1719" s="34" t="s">
        <v>3218</v>
      </c>
      <c r="Z1719" s="34">
        <v>475.45398718757264</v>
      </c>
    </row>
    <row r="1720" spans="1:26" customFormat="1" x14ac:dyDescent="0.2">
      <c r="A1720" s="34">
        <v>2584</v>
      </c>
      <c r="B1720" s="34" t="s">
        <v>2781</v>
      </c>
      <c r="C1720" s="34" t="s">
        <v>1</v>
      </c>
      <c r="D1720" s="34">
        <v>0.04</v>
      </c>
      <c r="E1720" s="34">
        <v>6.3</v>
      </c>
      <c r="F1720" s="34">
        <v>0.5</v>
      </c>
      <c r="G1720" s="34" t="s">
        <v>14</v>
      </c>
      <c r="H1720" s="34" t="s">
        <v>47</v>
      </c>
      <c r="I1720" s="34" t="s">
        <v>24</v>
      </c>
      <c r="J1720" s="34" t="s">
        <v>128</v>
      </c>
      <c r="K1720" s="34" t="s">
        <v>49</v>
      </c>
      <c r="L1720" s="34" t="s">
        <v>802</v>
      </c>
      <c r="M1720" s="34">
        <v>0.39</v>
      </c>
      <c r="N1720" s="34" t="s">
        <v>8</v>
      </c>
      <c r="O1720" s="34" t="s">
        <v>28</v>
      </c>
      <c r="P1720" s="34" t="s">
        <v>265</v>
      </c>
      <c r="Q1720" s="34" t="s">
        <v>2782</v>
      </c>
      <c r="R1720" s="34">
        <v>48141</v>
      </c>
      <c r="S1720" s="36">
        <v>42164</v>
      </c>
      <c r="T1720" s="36">
        <v>42166</v>
      </c>
      <c r="U1720" s="61">
        <v>67.606200000000001</v>
      </c>
      <c r="V1720" s="34">
        <v>15</v>
      </c>
      <c r="W1720" s="34">
        <v>97.98</v>
      </c>
      <c r="X1720" s="34">
        <v>89658</v>
      </c>
      <c r="Y1720" s="34" t="s">
        <v>3216</v>
      </c>
      <c r="Z1720" s="34">
        <v>357.93788485157592</v>
      </c>
    </row>
    <row r="1721" spans="1:26" customFormat="1" x14ac:dyDescent="0.2">
      <c r="A1721" s="34">
        <v>1151</v>
      </c>
      <c r="B1721" s="34" t="s">
        <v>2783</v>
      </c>
      <c r="C1721" s="34" t="s">
        <v>23</v>
      </c>
      <c r="D1721" s="34">
        <v>0.05</v>
      </c>
      <c r="E1721" s="34">
        <v>7.59</v>
      </c>
      <c r="F1721" s="34">
        <v>4</v>
      </c>
      <c r="G1721" s="34" t="s">
        <v>14</v>
      </c>
      <c r="H1721" s="34" t="s">
        <v>70</v>
      </c>
      <c r="I1721" s="34" t="s">
        <v>4</v>
      </c>
      <c r="J1721" s="34" t="s">
        <v>102</v>
      </c>
      <c r="K1721" s="34" t="s">
        <v>26</v>
      </c>
      <c r="L1721" s="34" t="s">
        <v>1663</v>
      </c>
      <c r="M1721" s="34">
        <v>0.42</v>
      </c>
      <c r="N1721" s="34" t="s">
        <v>8</v>
      </c>
      <c r="O1721" s="34" t="s">
        <v>87</v>
      </c>
      <c r="P1721" s="34" t="s">
        <v>379</v>
      </c>
      <c r="Q1721" s="34" t="s">
        <v>2784</v>
      </c>
      <c r="R1721" s="34">
        <v>1075</v>
      </c>
      <c r="S1721" s="36">
        <v>42164</v>
      </c>
      <c r="T1721" s="36">
        <v>42164</v>
      </c>
      <c r="U1721" s="61">
        <v>6.0926999999999998</v>
      </c>
      <c r="V1721" s="34">
        <v>1</v>
      </c>
      <c r="W1721" s="34">
        <v>8.83</v>
      </c>
      <c r="X1721" s="34">
        <v>91344</v>
      </c>
      <c r="Y1721" s="34" t="s">
        <v>3218</v>
      </c>
      <c r="Z1721" s="34">
        <v>173.37109433492623</v>
      </c>
    </row>
    <row r="1722" spans="1:26" customFormat="1" x14ac:dyDescent="0.2">
      <c r="A1722" s="34">
        <v>218</v>
      </c>
      <c r="B1722" s="34" t="s">
        <v>2785</v>
      </c>
      <c r="C1722" s="34" t="s">
        <v>92</v>
      </c>
      <c r="D1722" s="34">
        <v>0.05</v>
      </c>
      <c r="E1722" s="34">
        <v>119.99</v>
      </c>
      <c r="F1722" s="34">
        <v>56.14</v>
      </c>
      <c r="G1722" s="34" t="s">
        <v>2</v>
      </c>
      <c r="H1722" s="34" t="s">
        <v>15</v>
      </c>
      <c r="I1722" s="34" t="s">
        <v>16</v>
      </c>
      <c r="J1722" s="34" t="s">
        <v>32</v>
      </c>
      <c r="K1722" s="34" t="s">
        <v>6</v>
      </c>
      <c r="L1722" s="34" t="s">
        <v>563</v>
      </c>
      <c r="M1722" s="34">
        <v>0.39</v>
      </c>
      <c r="N1722" s="34" t="s">
        <v>8</v>
      </c>
      <c r="O1722" s="34" t="s">
        <v>35</v>
      </c>
      <c r="P1722" s="34" t="s">
        <v>122</v>
      </c>
      <c r="Q1722" s="34" t="s">
        <v>925</v>
      </c>
      <c r="R1722" s="34">
        <v>84107</v>
      </c>
      <c r="S1722" s="36">
        <v>42164</v>
      </c>
      <c r="T1722" s="36">
        <v>42166</v>
      </c>
      <c r="U1722" s="61">
        <v>-102.5121</v>
      </c>
      <c r="V1722" s="34">
        <v>6</v>
      </c>
      <c r="W1722" s="34">
        <v>730.37</v>
      </c>
      <c r="X1722" s="34">
        <v>88048</v>
      </c>
      <c r="Y1722" s="34" t="s">
        <v>3217</v>
      </c>
      <c r="Z1722" s="34">
        <v>1930.9973004441604</v>
      </c>
    </row>
    <row r="1723" spans="1:26" customFormat="1" x14ac:dyDescent="0.2">
      <c r="A1723" s="34">
        <v>3361</v>
      </c>
      <c r="B1723" s="34" t="s">
        <v>786</v>
      </c>
      <c r="C1723" s="34" t="s">
        <v>92</v>
      </c>
      <c r="D1723" s="34">
        <v>0.03</v>
      </c>
      <c r="E1723" s="34">
        <v>4.9800000000000004</v>
      </c>
      <c r="F1723" s="34">
        <v>4.95</v>
      </c>
      <c r="G1723" s="34" t="s">
        <v>14</v>
      </c>
      <c r="H1723" s="34" t="s">
        <v>47</v>
      </c>
      <c r="I1723" s="34" t="s">
        <v>24</v>
      </c>
      <c r="J1723" s="34" t="s">
        <v>48</v>
      </c>
      <c r="K1723" s="34" t="s">
        <v>49</v>
      </c>
      <c r="L1723" s="34" t="s">
        <v>2595</v>
      </c>
      <c r="M1723" s="34">
        <v>0.37</v>
      </c>
      <c r="N1723" s="34" t="s">
        <v>8</v>
      </c>
      <c r="O1723" s="34" t="s">
        <v>28</v>
      </c>
      <c r="P1723" s="34" t="s">
        <v>333</v>
      </c>
      <c r="Q1723" s="34" t="s">
        <v>788</v>
      </c>
      <c r="R1723" s="34">
        <v>53095</v>
      </c>
      <c r="S1723" s="36">
        <v>42164</v>
      </c>
      <c r="T1723" s="36">
        <v>42166</v>
      </c>
      <c r="U1723" s="61">
        <v>-47.995249999999999</v>
      </c>
      <c r="V1723" s="34">
        <v>19</v>
      </c>
      <c r="W1723" s="34">
        <v>95</v>
      </c>
      <c r="X1723" s="34">
        <v>91438</v>
      </c>
      <c r="Y1723" s="34" t="s">
        <v>3216</v>
      </c>
      <c r="Z1723" s="34">
        <v>71.154927924177571</v>
      </c>
    </row>
    <row r="1724" spans="1:26" customFormat="1" x14ac:dyDescent="0.2">
      <c r="A1724" s="34">
        <v>326</v>
      </c>
      <c r="B1724" s="34" t="s">
        <v>2786</v>
      </c>
      <c r="C1724" s="34" t="s">
        <v>46</v>
      </c>
      <c r="D1724" s="34">
        <v>0.06</v>
      </c>
      <c r="E1724" s="34">
        <v>7.99</v>
      </c>
      <c r="F1724" s="34">
        <v>5.03</v>
      </c>
      <c r="G1724" s="34" t="s">
        <v>14</v>
      </c>
      <c r="H1724" s="34" t="s">
        <v>15</v>
      </c>
      <c r="I1724" s="34" t="s">
        <v>16</v>
      </c>
      <c r="J1724" s="34" t="s">
        <v>111</v>
      </c>
      <c r="K1724" s="34" t="s">
        <v>120</v>
      </c>
      <c r="L1724" s="34" t="s">
        <v>441</v>
      </c>
      <c r="M1724" s="34">
        <v>0.6</v>
      </c>
      <c r="N1724" s="34" t="s">
        <v>8</v>
      </c>
      <c r="O1724" s="34" t="s">
        <v>28</v>
      </c>
      <c r="P1724" s="34" t="s">
        <v>79</v>
      </c>
      <c r="Q1724" s="34" t="s">
        <v>2171</v>
      </c>
      <c r="R1724" s="34">
        <v>60510</v>
      </c>
      <c r="S1724" s="36">
        <v>42164</v>
      </c>
      <c r="T1724" s="36">
        <v>42165</v>
      </c>
      <c r="U1724" s="61">
        <v>-29.172000000000001</v>
      </c>
      <c r="V1724" s="34">
        <v>4</v>
      </c>
      <c r="W1724" s="34">
        <v>28.46</v>
      </c>
      <c r="X1724" s="34">
        <v>90973</v>
      </c>
      <c r="Y1724" s="34" t="s">
        <v>3216</v>
      </c>
      <c r="Z1724" s="34">
        <v>402.31078351443523</v>
      </c>
    </row>
    <row r="1725" spans="1:26" customFormat="1" x14ac:dyDescent="0.2">
      <c r="A1725" s="34">
        <v>3079</v>
      </c>
      <c r="B1725" s="34" t="s">
        <v>295</v>
      </c>
      <c r="C1725" s="34" t="s">
        <v>1</v>
      </c>
      <c r="D1725" s="34">
        <v>0</v>
      </c>
      <c r="E1725" s="34">
        <v>2.21</v>
      </c>
      <c r="F1725" s="34">
        <v>1</v>
      </c>
      <c r="G1725" s="34" t="s">
        <v>63</v>
      </c>
      <c r="H1725" s="34" t="s">
        <v>3</v>
      </c>
      <c r="I1725" s="34" t="s">
        <v>24</v>
      </c>
      <c r="J1725" s="34" t="s">
        <v>25</v>
      </c>
      <c r="K1725" s="34" t="s">
        <v>26</v>
      </c>
      <c r="L1725" s="34" t="s">
        <v>2787</v>
      </c>
      <c r="M1725" s="34">
        <v>0.38</v>
      </c>
      <c r="N1725" s="34" t="s">
        <v>8</v>
      </c>
      <c r="O1725" s="34" t="s">
        <v>87</v>
      </c>
      <c r="P1725" s="34" t="s">
        <v>296</v>
      </c>
      <c r="Q1725" s="34" t="s">
        <v>297</v>
      </c>
      <c r="R1725" s="34">
        <v>19112</v>
      </c>
      <c r="S1725" s="36">
        <v>42165</v>
      </c>
      <c r="T1725" s="36">
        <v>42166</v>
      </c>
      <c r="U1725" s="61">
        <v>10.01</v>
      </c>
      <c r="V1725" s="34">
        <v>33</v>
      </c>
      <c r="W1725" s="34">
        <v>87.18</v>
      </c>
      <c r="X1725" s="34">
        <v>48483</v>
      </c>
      <c r="Y1725" s="34" t="s">
        <v>3218</v>
      </c>
      <c r="Z1725" s="34">
        <v>196.39299758932555</v>
      </c>
    </row>
    <row r="1726" spans="1:26" customFormat="1" x14ac:dyDescent="0.2">
      <c r="A1726" s="34">
        <v>3243</v>
      </c>
      <c r="B1726" s="34" t="s">
        <v>2788</v>
      </c>
      <c r="C1726" s="34" t="s">
        <v>13</v>
      </c>
      <c r="D1726" s="34">
        <v>0</v>
      </c>
      <c r="E1726" s="34">
        <v>7.28</v>
      </c>
      <c r="F1726" s="34">
        <v>3.52</v>
      </c>
      <c r="G1726" s="34" t="s">
        <v>14</v>
      </c>
      <c r="H1726" s="34" t="s">
        <v>3</v>
      </c>
      <c r="I1726" s="34" t="s">
        <v>16</v>
      </c>
      <c r="J1726" s="34" t="s">
        <v>17</v>
      </c>
      <c r="K1726" s="34" t="s">
        <v>18</v>
      </c>
      <c r="L1726" s="34" t="s">
        <v>2789</v>
      </c>
      <c r="M1726" s="34">
        <v>0.68</v>
      </c>
      <c r="N1726" s="34" t="s">
        <v>8</v>
      </c>
      <c r="O1726" s="34" t="s">
        <v>87</v>
      </c>
      <c r="P1726" s="34" t="s">
        <v>224</v>
      </c>
      <c r="Q1726" s="34" t="s">
        <v>225</v>
      </c>
      <c r="R1726" s="34">
        <v>6010</v>
      </c>
      <c r="S1726" s="36">
        <v>42165</v>
      </c>
      <c r="T1726" s="36">
        <v>42165</v>
      </c>
      <c r="U1726" s="61">
        <v>-25.103999999999999</v>
      </c>
      <c r="V1726" s="34">
        <v>3</v>
      </c>
      <c r="W1726" s="34">
        <v>24.44</v>
      </c>
      <c r="X1726" s="34">
        <v>88329</v>
      </c>
      <c r="Y1726" s="34" t="s">
        <v>3218</v>
      </c>
      <c r="Z1726" s="34">
        <v>285.04306930162664</v>
      </c>
    </row>
    <row r="1727" spans="1:26" customFormat="1" x14ac:dyDescent="0.2">
      <c r="A1727" s="34">
        <v>254</v>
      </c>
      <c r="B1727" s="34" t="s">
        <v>2790</v>
      </c>
      <c r="C1727" s="34" t="s">
        <v>92</v>
      </c>
      <c r="D1727" s="34">
        <v>0.1</v>
      </c>
      <c r="E1727" s="34">
        <v>280.98</v>
      </c>
      <c r="F1727" s="34">
        <v>35.67</v>
      </c>
      <c r="G1727" s="34" t="s">
        <v>2</v>
      </c>
      <c r="H1727" s="34" t="s">
        <v>47</v>
      </c>
      <c r="I1727" s="34" t="s">
        <v>4</v>
      </c>
      <c r="J1727" s="34" t="s">
        <v>5</v>
      </c>
      <c r="K1727" s="34" t="s">
        <v>6</v>
      </c>
      <c r="L1727" s="34" t="s">
        <v>2791</v>
      </c>
      <c r="M1727" s="34">
        <v>0.66</v>
      </c>
      <c r="N1727" s="34" t="s">
        <v>8</v>
      </c>
      <c r="O1727" s="34" t="s">
        <v>35</v>
      </c>
      <c r="P1727" s="34" t="s">
        <v>36</v>
      </c>
      <c r="Q1727" s="34" t="s">
        <v>2792</v>
      </c>
      <c r="R1727" s="34">
        <v>80126</v>
      </c>
      <c r="S1727" s="36">
        <v>42165</v>
      </c>
      <c r="T1727" s="36">
        <v>42166</v>
      </c>
      <c r="U1727" s="61">
        <v>-53.744999999999997</v>
      </c>
      <c r="V1727" s="34">
        <v>5</v>
      </c>
      <c r="W1727" s="34">
        <v>1332.82</v>
      </c>
      <c r="X1727" s="34">
        <v>86268</v>
      </c>
      <c r="Y1727" s="34" t="s">
        <v>3217</v>
      </c>
      <c r="Z1727" s="34">
        <v>2170.3211667150008</v>
      </c>
    </row>
    <row r="1728" spans="1:26" customFormat="1" x14ac:dyDescent="0.2">
      <c r="A1728" s="34">
        <v>597</v>
      </c>
      <c r="B1728" s="34" t="s">
        <v>2793</v>
      </c>
      <c r="C1728" s="34" t="s">
        <v>46</v>
      </c>
      <c r="D1728" s="34">
        <v>0.1</v>
      </c>
      <c r="E1728" s="34">
        <v>6.48</v>
      </c>
      <c r="F1728" s="34">
        <v>5.9</v>
      </c>
      <c r="G1728" s="34" t="s">
        <v>14</v>
      </c>
      <c r="H1728" s="34" t="s">
        <v>3</v>
      </c>
      <c r="I1728" s="34" t="s">
        <v>24</v>
      </c>
      <c r="J1728" s="34" t="s">
        <v>64</v>
      </c>
      <c r="K1728" s="34" t="s">
        <v>49</v>
      </c>
      <c r="L1728" s="34" t="s">
        <v>1727</v>
      </c>
      <c r="M1728" s="34">
        <v>0.37</v>
      </c>
      <c r="N1728" s="34" t="s">
        <v>8</v>
      </c>
      <c r="O1728" s="34" t="s">
        <v>28</v>
      </c>
      <c r="P1728" s="34" t="s">
        <v>29</v>
      </c>
      <c r="Q1728" s="34" t="s">
        <v>1459</v>
      </c>
      <c r="R1728" s="34">
        <v>47201</v>
      </c>
      <c r="S1728" s="36">
        <v>42165</v>
      </c>
      <c r="T1728" s="36">
        <v>42165</v>
      </c>
      <c r="U1728" s="61">
        <v>-51.634999999999998</v>
      </c>
      <c r="V1728" s="34">
        <v>19</v>
      </c>
      <c r="W1728" s="34">
        <v>116.8</v>
      </c>
      <c r="X1728" s="34">
        <v>86310</v>
      </c>
      <c r="Y1728" s="34" t="s">
        <v>3216</v>
      </c>
      <c r="Z1728" s="34">
        <v>200.91652819317807</v>
      </c>
    </row>
    <row r="1729" spans="1:26" customFormat="1" x14ac:dyDescent="0.2">
      <c r="A1729" s="34">
        <v>2431</v>
      </c>
      <c r="B1729" s="34" t="s">
        <v>2546</v>
      </c>
      <c r="C1729" s="34" t="s">
        <v>46</v>
      </c>
      <c r="D1729" s="34">
        <v>0.05</v>
      </c>
      <c r="E1729" s="34">
        <v>8.85</v>
      </c>
      <c r="F1729" s="34">
        <v>5.6</v>
      </c>
      <c r="G1729" s="34" t="s">
        <v>14</v>
      </c>
      <c r="H1729" s="34" t="s">
        <v>15</v>
      </c>
      <c r="I1729" s="34" t="s">
        <v>24</v>
      </c>
      <c r="J1729" s="34" t="s">
        <v>48</v>
      </c>
      <c r="K1729" s="34" t="s">
        <v>49</v>
      </c>
      <c r="L1729" s="34" t="s">
        <v>2794</v>
      </c>
      <c r="M1729" s="34">
        <v>0.36</v>
      </c>
      <c r="N1729" s="34" t="s">
        <v>8</v>
      </c>
      <c r="O1729" s="34" t="s">
        <v>35</v>
      </c>
      <c r="P1729" s="34" t="s">
        <v>66</v>
      </c>
      <c r="Q1729" s="34" t="s">
        <v>76</v>
      </c>
      <c r="R1729" s="34">
        <v>90004</v>
      </c>
      <c r="S1729" s="36">
        <v>42165</v>
      </c>
      <c r="T1729" s="36">
        <v>42166</v>
      </c>
      <c r="U1729" s="61">
        <v>-9.1769999999999996</v>
      </c>
      <c r="V1729" s="34">
        <v>21</v>
      </c>
      <c r="W1729" s="34">
        <v>199.08</v>
      </c>
      <c r="X1729" s="34">
        <v>24869</v>
      </c>
      <c r="Y1729" s="34" t="s">
        <v>3217</v>
      </c>
      <c r="Z1729" s="34">
        <v>248.35939721654387</v>
      </c>
    </row>
    <row r="1730" spans="1:26" customFormat="1" x14ac:dyDescent="0.2">
      <c r="A1730" s="34">
        <v>2433</v>
      </c>
      <c r="B1730" s="34" t="s">
        <v>2795</v>
      </c>
      <c r="C1730" s="34" t="s">
        <v>46</v>
      </c>
      <c r="D1730" s="34">
        <v>0.05</v>
      </c>
      <c r="E1730" s="34">
        <v>8.85</v>
      </c>
      <c r="F1730" s="34">
        <v>5.6</v>
      </c>
      <c r="G1730" s="34" t="s">
        <v>14</v>
      </c>
      <c r="H1730" s="34" t="s">
        <v>15</v>
      </c>
      <c r="I1730" s="34" t="s">
        <v>24</v>
      </c>
      <c r="J1730" s="34" t="s">
        <v>48</v>
      </c>
      <c r="K1730" s="34" t="s">
        <v>49</v>
      </c>
      <c r="L1730" s="34" t="s">
        <v>2794</v>
      </c>
      <c r="M1730" s="34">
        <v>0.36</v>
      </c>
      <c r="N1730" s="34" t="s">
        <v>8</v>
      </c>
      <c r="O1730" s="34" t="s">
        <v>28</v>
      </c>
      <c r="P1730" s="34" t="s">
        <v>183</v>
      </c>
      <c r="Q1730" s="34" t="s">
        <v>587</v>
      </c>
      <c r="R1730" s="34">
        <v>73160</v>
      </c>
      <c r="S1730" s="36">
        <v>42165</v>
      </c>
      <c r="T1730" s="36">
        <v>42166</v>
      </c>
      <c r="U1730" s="61">
        <v>-7.3415999999999997</v>
      </c>
      <c r="V1730" s="34">
        <v>5</v>
      </c>
      <c r="W1730" s="34">
        <v>47.4</v>
      </c>
      <c r="X1730" s="34">
        <v>89095</v>
      </c>
      <c r="Y1730" s="34" t="s">
        <v>3216</v>
      </c>
      <c r="Z1730" s="34">
        <v>250.23889402740451</v>
      </c>
    </row>
    <row r="1731" spans="1:26" customFormat="1" x14ac:dyDescent="0.2">
      <c r="A1731" s="34">
        <v>1265</v>
      </c>
      <c r="B1731" s="34" t="s">
        <v>2796</v>
      </c>
      <c r="C1731" s="34" t="s">
        <v>1</v>
      </c>
      <c r="D1731" s="34">
        <v>0.05</v>
      </c>
      <c r="E1731" s="34">
        <v>5.28</v>
      </c>
      <c r="F1731" s="34">
        <v>6.26</v>
      </c>
      <c r="G1731" s="34" t="s">
        <v>14</v>
      </c>
      <c r="H1731" s="34" t="s">
        <v>47</v>
      </c>
      <c r="I1731" s="34" t="s">
        <v>24</v>
      </c>
      <c r="J1731" s="34" t="s">
        <v>64</v>
      </c>
      <c r="K1731" s="34" t="s">
        <v>49</v>
      </c>
      <c r="L1731" s="34" t="s">
        <v>2434</v>
      </c>
      <c r="M1731" s="34">
        <v>0.4</v>
      </c>
      <c r="N1731" s="34" t="s">
        <v>8</v>
      </c>
      <c r="O1731" s="34" t="s">
        <v>28</v>
      </c>
      <c r="P1731" s="34" t="s">
        <v>183</v>
      </c>
      <c r="Q1731" s="34" t="s">
        <v>2797</v>
      </c>
      <c r="R1731" s="34">
        <v>73521</v>
      </c>
      <c r="S1731" s="36">
        <v>42166</v>
      </c>
      <c r="T1731" s="36">
        <v>42167</v>
      </c>
      <c r="U1731" s="61">
        <v>-11.375999999999999</v>
      </c>
      <c r="V1731" s="34">
        <v>1</v>
      </c>
      <c r="W1731" s="34">
        <v>7.15</v>
      </c>
      <c r="X1731" s="34">
        <v>89729</v>
      </c>
      <c r="Y1731" s="34" t="s">
        <v>3216</v>
      </c>
      <c r="Z1731" s="34">
        <v>434.76831855885405</v>
      </c>
    </row>
    <row r="1732" spans="1:26" customFormat="1" x14ac:dyDescent="0.2">
      <c r="A1732" s="34">
        <v>2779</v>
      </c>
      <c r="B1732" s="34" t="s">
        <v>2798</v>
      </c>
      <c r="C1732" s="34" t="s">
        <v>1</v>
      </c>
      <c r="D1732" s="34">
        <v>0.01</v>
      </c>
      <c r="E1732" s="34">
        <v>35.99</v>
      </c>
      <c r="F1732" s="34">
        <v>5.99</v>
      </c>
      <c r="G1732" s="34" t="s">
        <v>14</v>
      </c>
      <c r="H1732" s="34" t="s">
        <v>70</v>
      </c>
      <c r="I1732" s="34" t="s">
        <v>16</v>
      </c>
      <c r="J1732" s="34" t="s">
        <v>111</v>
      </c>
      <c r="K1732" s="34" t="s">
        <v>26</v>
      </c>
      <c r="L1732" s="34" t="s">
        <v>1348</v>
      </c>
      <c r="M1732" s="34">
        <v>0.38</v>
      </c>
      <c r="N1732" s="34" t="s">
        <v>8</v>
      </c>
      <c r="O1732" s="34" t="s">
        <v>9</v>
      </c>
      <c r="P1732" s="34" t="s">
        <v>73</v>
      </c>
      <c r="Q1732" s="34" t="s">
        <v>2799</v>
      </c>
      <c r="R1732" s="34">
        <v>27893</v>
      </c>
      <c r="S1732" s="36">
        <v>42166</v>
      </c>
      <c r="T1732" s="36">
        <v>42167</v>
      </c>
      <c r="U1732" s="61">
        <v>-60.704000000000001</v>
      </c>
      <c r="V1732" s="34">
        <v>11</v>
      </c>
      <c r="W1732" s="34">
        <v>345.07</v>
      </c>
      <c r="X1732" s="34">
        <v>87161</v>
      </c>
      <c r="Y1732" s="34" t="s">
        <v>3215</v>
      </c>
      <c r="Z1732" s="34">
        <v>452.38313917559532</v>
      </c>
    </row>
    <row r="1733" spans="1:26" customFormat="1" x14ac:dyDescent="0.2">
      <c r="A1733" s="34">
        <v>3251</v>
      </c>
      <c r="B1733" s="34" t="s">
        <v>2800</v>
      </c>
      <c r="C1733" s="34" t="s">
        <v>1</v>
      </c>
      <c r="D1733" s="34">
        <v>0.02</v>
      </c>
      <c r="E1733" s="34">
        <v>5.28</v>
      </c>
      <c r="F1733" s="34">
        <v>6.26</v>
      </c>
      <c r="G1733" s="34" t="s">
        <v>14</v>
      </c>
      <c r="H1733" s="34" t="s">
        <v>70</v>
      </c>
      <c r="I1733" s="34" t="s">
        <v>24</v>
      </c>
      <c r="J1733" s="34" t="s">
        <v>64</v>
      </c>
      <c r="K1733" s="34" t="s">
        <v>49</v>
      </c>
      <c r="L1733" s="34" t="s">
        <v>2434</v>
      </c>
      <c r="M1733" s="34">
        <v>0.4</v>
      </c>
      <c r="N1733" s="34" t="s">
        <v>8</v>
      </c>
      <c r="O1733" s="34" t="s">
        <v>87</v>
      </c>
      <c r="P1733" s="34" t="s">
        <v>88</v>
      </c>
      <c r="Q1733" s="34" t="s">
        <v>89</v>
      </c>
      <c r="R1733" s="34">
        <v>10112</v>
      </c>
      <c r="S1733" s="36">
        <v>42166</v>
      </c>
      <c r="T1733" s="36">
        <v>42167</v>
      </c>
      <c r="U1733" s="61">
        <v>-131.16</v>
      </c>
      <c r="V1733" s="34">
        <v>76</v>
      </c>
      <c r="W1733" s="34">
        <v>412.72</v>
      </c>
      <c r="X1733" s="34">
        <v>39076</v>
      </c>
      <c r="Y1733" s="34" t="s">
        <v>3218</v>
      </c>
      <c r="Z1733" s="34">
        <v>301.49247161499784</v>
      </c>
    </row>
    <row r="1734" spans="1:26" customFormat="1" x14ac:dyDescent="0.2">
      <c r="A1734" s="34">
        <v>3252</v>
      </c>
      <c r="B1734" s="34" t="s">
        <v>1899</v>
      </c>
      <c r="C1734" s="34" t="s">
        <v>1</v>
      </c>
      <c r="D1734" s="34">
        <v>0.02</v>
      </c>
      <c r="E1734" s="34">
        <v>5.28</v>
      </c>
      <c r="F1734" s="34">
        <v>6.26</v>
      </c>
      <c r="G1734" s="34" t="s">
        <v>14</v>
      </c>
      <c r="H1734" s="34" t="s">
        <v>70</v>
      </c>
      <c r="I1734" s="34" t="s">
        <v>24</v>
      </c>
      <c r="J1734" s="34" t="s">
        <v>64</v>
      </c>
      <c r="K1734" s="34" t="s">
        <v>49</v>
      </c>
      <c r="L1734" s="34" t="s">
        <v>2434</v>
      </c>
      <c r="M1734" s="34">
        <v>0.4</v>
      </c>
      <c r="N1734" s="34" t="s">
        <v>8</v>
      </c>
      <c r="O1734" s="34" t="s">
        <v>87</v>
      </c>
      <c r="P1734" s="34" t="s">
        <v>88</v>
      </c>
      <c r="Q1734" s="34" t="s">
        <v>1900</v>
      </c>
      <c r="R1734" s="34">
        <v>12306</v>
      </c>
      <c r="S1734" s="36">
        <v>42166</v>
      </c>
      <c r="T1734" s="36">
        <v>42167</v>
      </c>
      <c r="U1734" s="61">
        <v>-65.58</v>
      </c>
      <c r="V1734" s="34">
        <v>19</v>
      </c>
      <c r="W1734" s="34">
        <v>103.18</v>
      </c>
      <c r="X1734" s="34">
        <v>87299</v>
      </c>
      <c r="Y1734" s="34" t="s">
        <v>3218</v>
      </c>
      <c r="Z1734" s="34">
        <v>368.64807848883322</v>
      </c>
    </row>
    <row r="1735" spans="1:26" customFormat="1" x14ac:dyDescent="0.2">
      <c r="A1735" s="34">
        <v>1466</v>
      </c>
      <c r="B1735" s="34" t="s">
        <v>2801</v>
      </c>
      <c r="C1735" s="34" t="s">
        <v>13</v>
      </c>
      <c r="D1735" s="34">
        <v>0</v>
      </c>
      <c r="E1735" s="34">
        <v>65.989999999999995</v>
      </c>
      <c r="F1735" s="34">
        <v>8.99</v>
      </c>
      <c r="G1735" s="34" t="s">
        <v>14</v>
      </c>
      <c r="H1735" s="34" t="s">
        <v>3</v>
      </c>
      <c r="I1735" s="34" t="s">
        <v>16</v>
      </c>
      <c r="J1735" s="34" t="s">
        <v>111</v>
      </c>
      <c r="K1735" s="34" t="s">
        <v>49</v>
      </c>
      <c r="L1735" s="34" t="s">
        <v>2570</v>
      </c>
      <c r="M1735" s="34">
        <v>0.56000000000000005</v>
      </c>
      <c r="N1735" s="34" t="s">
        <v>8</v>
      </c>
      <c r="O1735" s="34" t="s">
        <v>28</v>
      </c>
      <c r="P1735" s="34" t="s">
        <v>109</v>
      </c>
      <c r="Q1735" s="34" t="s">
        <v>1459</v>
      </c>
      <c r="R1735" s="34">
        <v>68601</v>
      </c>
      <c r="S1735" s="36">
        <v>42166</v>
      </c>
      <c r="T1735" s="36">
        <v>42168</v>
      </c>
      <c r="U1735" s="61">
        <v>253.3032</v>
      </c>
      <c r="V1735" s="34">
        <v>10</v>
      </c>
      <c r="W1735" s="34">
        <v>575.07000000000005</v>
      </c>
      <c r="X1735" s="34">
        <v>91115</v>
      </c>
      <c r="Y1735" s="34" t="s">
        <v>3216</v>
      </c>
      <c r="Z1735" s="34">
        <v>805.53309669851183</v>
      </c>
    </row>
    <row r="1736" spans="1:26" customFormat="1" x14ac:dyDescent="0.2">
      <c r="A1736" s="34">
        <v>2649</v>
      </c>
      <c r="B1736" s="34" t="s">
        <v>2802</v>
      </c>
      <c r="C1736" s="34" t="s">
        <v>13</v>
      </c>
      <c r="D1736" s="34">
        <v>0.01</v>
      </c>
      <c r="E1736" s="34">
        <v>39.979999999999997</v>
      </c>
      <c r="F1736" s="34">
        <v>4</v>
      </c>
      <c r="G1736" s="34" t="s">
        <v>14</v>
      </c>
      <c r="H1736" s="34" t="s">
        <v>70</v>
      </c>
      <c r="I1736" s="34" t="s">
        <v>16</v>
      </c>
      <c r="J1736" s="34" t="s">
        <v>17</v>
      </c>
      <c r="K1736" s="34" t="s">
        <v>49</v>
      </c>
      <c r="L1736" s="34" t="s">
        <v>1903</v>
      </c>
      <c r="M1736" s="34">
        <v>0.7</v>
      </c>
      <c r="N1736" s="34" t="s">
        <v>8</v>
      </c>
      <c r="O1736" s="34" t="s">
        <v>87</v>
      </c>
      <c r="P1736" s="34" t="s">
        <v>394</v>
      </c>
      <c r="Q1736" s="34" t="s">
        <v>2306</v>
      </c>
      <c r="R1736" s="34">
        <v>21040</v>
      </c>
      <c r="S1736" s="36">
        <v>42166</v>
      </c>
      <c r="T1736" s="36">
        <v>42167</v>
      </c>
      <c r="U1736" s="61">
        <v>-30.808</v>
      </c>
      <c r="V1736" s="34">
        <v>5</v>
      </c>
      <c r="W1736" s="34">
        <v>203.29</v>
      </c>
      <c r="X1736" s="34">
        <v>88814</v>
      </c>
      <c r="Y1736" s="34" t="s">
        <v>3218</v>
      </c>
      <c r="Z1736" s="34">
        <v>413.97563862718653</v>
      </c>
    </row>
    <row r="1737" spans="1:26" customFormat="1" x14ac:dyDescent="0.2">
      <c r="A1737" s="34">
        <v>3008</v>
      </c>
      <c r="B1737" s="34" t="s">
        <v>1494</v>
      </c>
      <c r="C1737" s="34" t="s">
        <v>13</v>
      </c>
      <c r="D1737" s="34">
        <v>0.01</v>
      </c>
      <c r="E1737" s="34">
        <v>12.28</v>
      </c>
      <c r="F1737" s="34">
        <v>6.47</v>
      </c>
      <c r="G1737" s="34" t="s">
        <v>14</v>
      </c>
      <c r="H1737" s="34" t="s">
        <v>47</v>
      </c>
      <c r="I1737" s="34" t="s">
        <v>24</v>
      </c>
      <c r="J1737" s="34" t="s">
        <v>64</v>
      </c>
      <c r="K1737" s="34" t="s">
        <v>49</v>
      </c>
      <c r="L1737" s="34" t="s">
        <v>2534</v>
      </c>
      <c r="M1737" s="34">
        <v>0.38</v>
      </c>
      <c r="N1737" s="34" t="s">
        <v>8</v>
      </c>
      <c r="O1737" s="34" t="s">
        <v>28</v>
      </c>
      <c r="P1737" s="34" t="s">
        <v>60</v>
      </c>
      <c r="Q1737" s="34" t="s">
        <v>1496</v>
      </c>
      <c r="R1737" s="34">
        <v>55343</v>
      </c>
      <c r="S1737" s="36">
        <v>42166</v>
      </c>
      <c r="T1737" s="36">
        <v>42167</v>
      </c>
      <c r="U1737" s="61">
        <v>47.61</v>
      </c>
      <c r="V1737" s="34">
        <v>12</v>
      </c>
      <c r="W1737" s="34">
        <v>160.66</v>
      </c>
      <c r="X1737" s="34">
        <v>89415</v>
      </c>
      <c r="Y1737" s="34" t="s">
        <v>3216</v>
      </c>
      <c r="Z1737" s="34">
        <v>240.21818648914467</v>
      </c>
    </row>
    <row r="1738" spans="1:26" customFormat="1" x14ac:dyDescent="0.2">
      <c r="A1738" s="34">
        <v>2543</v>
      </c>
      <c r="B1738" s="34" t="s">
        <v>2803</v>
      </c>
      <c r="C1738" s="34" t="s">
        <v>92</v>
      </c>
      <c r="D1738" s="34">
        <v>0.05</v>
      </c>
      <c r="E1738" s="34">
        <v>15.68</v>
      </c>
      <c r="F1738" s="34">
        <v>3.73</v>
      </c>
      <c r="G1738" s="34" t="s">
        <v>14</v>
      </c>
      <c r="H1738" s="34" t="s">
        <v>3</v>
      </c>
      <c r="I1738" s="34" t="s">
        <v>4</v>
      </c>
      <c r="J1738" s="34" t="s">
        <v>102</v>
      </c>
      <c r="K1738" s="34" t="s">
        <v>18</v>
      </c>
      <c r="L1738" s="34" t="s">
        <v>2703</v>
      </c>
      <c r="M1738" s="34">
        <v>0.46</v>
      </c>
      <c r="N1738" s="34" t="s">
        <v>8</v>
      </c>
      <c r="O1738" s="34" t="s">
        <v>9</v>
      </c>
      <c r="P1738" s="34" t="s">
        <v>218</v>
      </c>
      <c r="Q1738" s="34" t="s">
        <v>2408</v>
      </c>
      <c r="R1738" s="34">
        <v>23223</v>
      </c>
      <c r="S1738" s="36">
        <v>42166</v>
      </c>
      <c r="T1738" s="36">
        <v>42167</v>
      </c>
      <c r="U1738" s="61">
        <v>3.54</v>
      </c>
      <c r="V1738" s="34">
        <v>17</v>
      </c>
      <c r="W1738" s="34">
        <v>257.48</v>
      </c>
      <c r="X1738" s="34">
        <v>87917</v>
      </c>
      <c r="Y1738" s="34" t="s">
        <v>3215</v>
      </c>
      <c r="Z1738" s="34">
        <v>145.8473839049453</v>
      </c>
    </row>
    <row r="1739" spans="1:26" customFormat="1" x14ac:dyDescent="0.2">
      <c r="A1739" s="34">
        <v>2543</v>
      </c>
      <c r="B1739" s="34" t="s">
        <v>2803</v>
      </c>
      <c r="C1739" s="34" t="s">
        <v>92</v>
      </c>
      <c r="D1739" s="34">
        <v>0.02</v>
      </c>
      <c r="E1739" s="34">
        <v>195.99</v>
      </c>
      <c r="F1739" s="34">
        <v>4.2</v>
      </c>
      <c r="G1739" s="34" t="s">
        <v>14</v>
      </c>
      <c r="H1739" s="34" t="s">
        <v>3</v>
      </c>
      <c r="I1739" s="34" t="s">
        <v>16</v>
      </c>
      <c r="J1739" s="34" t="s">
        <v>111</v>
      </c>
      <c r="K1739" s="34" t="s">
        <v>49</v>
      </c>
      <c r="L1739" s="34" t="s">
        <v>2804</v>
      </c>
      <c r="M1739" s="34">
        <v>0.56000000000000005</v>
      </c>
      <c r="N1739" s="34" t="s">
        <v>8</v>
      </c>
      <c r="O1739" s="34" t="s">
        <v>9</v>
      </c>
      <c r="P1739" s="34" t="s">
        <v>218</v>
      </c>
      <c r="Q1739" s="34" t="s">
        <v>2408</v>
      </c>
      <c r="R1739" s="34">
        <v>23223</v>
      </c>
      <c r="S1739" s="36">
        <v>42166</v>
      </c>
      <c r="T1739" s="36">
        <v>42167</v>
      </c>
      <c r="U1739" s="61">
        <v>40.283999999999999</v>
      </c>
      <c r="V1739" s="34">
        <v>19</v>
      </c>
      <c r="W1739" s="34">
        <v>3194.99</v>
      </c>
      <c r="X1739" s="34">
        <v>87917</v>
      </c>
      <c r="Y1739" s="34" t="s">
        <v>3215</v>
      </c>
      <c r="Z1739" s="34">
        <v>864.35112312716319</v>
      </c>
    </row>
    <row r="1740" spans="1:26" customFormat="1" x14ac:dyDescent="0.2">
      <c r="A1740" s="34">
        <v>2840</v>
      </c>
      <c r="B1740" s="34" t="s">
        <v>1713</v>
      </c>
      <c r="C1740" s="34" t="s">
        <v>92</v>
      </c>
      <c r="D1740" s="34">
        <v>0.05</v>
      </c>
      <c r="E1740" s="34">
        <v>15.68</v>
      </c>
      <c r="F1740" s="34">
        <v>3.73</v>
      </c>
      <c r="G1740" s="34" t="s">
        <v>14</v>
      </c>
      <c r="H1740" s="34" t="s">
        <v>70</v>
      </c>
      <c r="I1740" s="34" t="s">
        <v>4</v>
      </c>
      <c r="J1740" s="34" t="s">
        <v>102</v>
      </c>
      <c r="K1740" s="34" t="s">
        <v>18</v>
      </c>
      <c r="L1740" s="34" t="s">
        <v>2703</v>
      </c>
      <c r="M1740" s="34">
        <v>0.46</v>
      </c>
      <c r="N1740" s="34" t="s">
        <v>8</v>
      </c>
      <c r="O1740" s="34" t="s">
        <v>9</v>
      </c>
      <c r="P1740" s="34" t="s">
        <v>99</v>
      </c>
      <c r="Q1740" s="34" t="s">
        <v>1715</v>
      </c>
      <c r="R1740" s="34">
        <v>33161</v>
      </c>
      <c r="S1740" s="36">
        <v>42166</v>
      </c>
      <c r="T1740" s="36">
        <v>42168</v>
      </c>
      <c r="U1740" s="61">
        <v>1166.6279999999999</v>
      </c>
      <c r="V1740" s="34">
        <v>17</v>
      </c>
      <c r="W1740" s="34">
        <v>260.01</v>
      </c>
      <c r="X1740" s="34">
        <v>87885</v>
      </c>
      <c r="Y1740" s="34" t="s">
        <v>3215</v>
      </c>
      <c r="Z1740" s="34">
        <v>1345.9160094153121</v>
      </c>
    </row>
    <row r="1741" spans="1:26" customFormat="1" x14ac:dyDescent="0.2">
      <c r="A1741" s="34">
        <v>2840</v>
      </c>
      <c r="B1741" s="34" t="s">
        <v>1713</v>
      </c>
      <c r="C1741" s="34" t="s">
        <v>92</v>
      </c>
      <c r="D1741" s="34">
        <v>0</v>
      </c>
      <c r="E1741" s="34">
        <v>14.98</v>
      </c>
      <c r="F1741" s="34">
        <v>8.99</v>
      </c>
      <c r="G1741" s="34" t="s">
        <v>14</v>
      </c>
      <c r="H1741" s="34" t="s">
        <v>70</v>
      </c>
      <c r="I1741" s="34" t="s">
        <v>4</v>
      </c>
      <c r="J1741" s="34" t="s">
        <v>102</v>
      </c>
      <c r="K1741" s="34" t="s">
        <v>18</v>
      </c>
      <c r="L1741" s="34" t="s">
        <v>1462</v>
      </c>
      <c r="M1741" s="34">
        <v>0.39</v>
      </c>
      <c r="N1741" s="34" t="s">
        <v>8</v>
      </c>
      <c r="O1741" s="34" t="s">
        <v>9</v>
      </c>
      <c r="P1741" s="34" t="s">
        <v>99</v>
      </c>
      <c r="Q1741" s="34" t="s">
        <v>1715</v>
      </c>
      <c r="R1741" s="34">
        <v>33161</v>
      </c>
      <c r="S1741" s="36">
        <v>42166</v>
      </c>
      <c r="T1741" s="36">
        <v>42167</v>
      </c>
      <c r="U1741" s="61">
        <v>-40.604199999999999</v>
      </c>
      <c r="V1741" s="34">
        <v>18</v>
      </c>
      <c r="W1741" s="34">
        <v>273.79000000000002</v>
      </c>
      <c r="X1741" s="34">
        <v>87885</v>
      </c>
      <c r="Y1741" s="34" t="s">
        <v>3215</v>
      </c>
      <c r="Z1741" s="34">
        <v>227.72799082380536</v>
      </c>
    </row>
    <row r="1742" spans="1:26" customFormat="1" x14ac:dyDescent="0.2">
      <c r="A1742" s="34">
        <v>2840</v>
      </c>
      <c r="B1742" s="34" t="s">
        <v>1713</v>
      </c>
      <c r="C1742" s="34" t="s">
        <v>92</v>
      </c>
      <c r="D1742" s="34">
        <v>0.02</v>
      </c>
      <c r="E1742" s="34">
        <v>38.76</v>
      </c>
      <c r="F1742" s="34">
        <v>13.26</v>
      </c>
      <c r="G1742" s="34" t="s">
        <v>14</v>
      </c>
      <c r="H1742" s="34" t="s">
        <v>70</v>
      </c>
      <c r="I1742" s="34" t="s">
        <v>24</v>
      </c>
      <c r="J1742" s="34" t="s">
        <v>64</v>
      </c>
      <c r="K1742" s="34" t="s">
        <v>49</v>
      </c>
      <c r="L1742" s="34" t="s">
        <v>2805</v>
      </c>
      <c r="M1742" s="34">
        <v>0.36</v>
      </c>
      <c r="N1742" s="34" t="s">
        <v>8</v>
      </c>
      <c r="O1742" s="34" t="s">
        <v>9</v>
      </c>
      <c r="P1742" s="34" t="s">
        <v>99</v>
      </c>
      <c r="Q1742" s="34" t="s">
        <v>1715</v>
      </c>
      <c r="R1742" s="34">
        <v>33161</v>
      </c>
      <c r="S1742" s="36">
        <v>42166</v>
      </c>
      <c r="T1742" s="36">
        <v>42167</v>
      </c>
      <c r="U1742" s="61">
        <v>-294.084</v>
      </c>
      <c r="V1742" s="34">
        <v>1</v>
      </c>
      <c r="W1742" s="34">
        <v>44.62</v>
      </c>
      <c r="X1742" s="34">
        <v>87885</v>
      </c>
      <c r="Y1742" s="34" t="s">
        <v>3215</v>
      </c>
      <c r="Z1742" s="34">
        <v>122.53278067568911</v>
      </c>
    </row>
    <row r="1743" spans="1:26" customFormat="1" x14ac:dyDescent="0.2">
      <c r="A1743" s="34">
        <v>3078</v>
      </c>
      <c r="B1743" s="34" t="s">
        <v>2806</v>
      </c>
      <c r="C1743" s="34" t="s">
        <v>46</v>
      </c>
      <c r="D1743" s="34">
        <v>0.04</v>
      </c>
      <c r="E1743" s="34">
        <v>35.44</v>
      </c>
      <c r="F1743" s="34">
        <v>5.09</v>
      </c>
      <c r="G1743" s="34" t="s">
        <v>14</v>
      </c>
      <c r="H1743" s="34" t="s">
        <v>3</v>
      </c>
      <c r="I1743" s="34" t="s">
        <v>24</v>
      </c>
      <c r="J1743" s="34" t="s">
        <v>64</v>
      </c>
      <c r="K1743" s="34" t="s">
        <v>49</v>
      </c>
      <c r="L1743" s="34" t="s">
        <v>2054</v>
      </c>
      <c r="M1743" s="34">
        <v>0.38</v>
      </c>
      <c r="N1743" s="34" t="s">
        <v>8</v>
      </c>
      <c r="O1743" s="34" t="s">
        <v>87</v>
      </c>
      <c r="P1743" s="34" t="s">
        <v>293</v>
      </c>
      <c r="Q1743" s="34" t="s">
        <v>2807</v>
      </c>
      <c r="R1743" s="34">
        <v>43615</v>
      </c>
      <c r="S1743" s="36">
        <v>42166</v>
      </c>
      <c r="T1743" s="36">
        <v>42166</v>
      </c>
      <c r="U1743" s="61">
        <v>118.6317</v>
      </c>
      <c r="V1743" s="34">
        <v>5</v>
      </c>
      <c r="W1743" s="34">
        <v>171.93</v>
      </c>
      <c r="X1743" s="34">
        <v>88240</v>
      </c>
      <c r="Y1743" s="34" t="s">
        <v>3218</v>
      </c>
      <c r="Z1743" s="34">
        <v>491.58507759240905</v>
      </c>
    </row>
    <row r="1744" spans="1:26" customFormat="1" x14ac:dyDescent="0.2">
      <c r="A1744" s="34">
        <v>3078</v>
      </c>
      <c r="B1744" s="34" t="s">
        <v>2806</v>
      </c>
      <c r="C1744" s="34" t="s">
        <v>46</v>
      </c>
      <c r="D1744" s="34">
        <v>0.08</v>
      </c>
      <c r="E1744" s="34">
        <v>3.98</v>
      </c>
      <c r="F1744" s="34">
        <v>0.7</v>
      </c>
      <c r="G1744" s="34" t="s">
        <v>14</v>
      </c>
      <c r="H1744" s="34" t="s">
        <v>3</v>
      </c>
      <c r="I1744" s="34" t="s">
        <v>24</v>
      </c>
      <c r="J1744" s="34" t="s">
        <v>25</v>
      </c>
      <c r="K1744" s="34" t="s">
        <v>26</v>
      </c>
      <c r="L1744" s="34" t="s">
        <v>324</v>
      </c>
      <c r="M1744" s="34">
        <v>0.52</v>
      </c>
      <c r="N1744" s="34" t="s">
        <v>8</v>
      </c>
      <c r="O1744" s="34" t="s">
        <v>87</v>
      </c>
      <c r="P1744" s="34" t="s">
        <v>293</v>
      </c>
      <c r="Q1744" s="34" t="s">
        <v>2807</v>
      </c>
      <c r="R1744" s="34">
        <v>43615</v>
      </c>
      <c r="S1744" s="36">
        <v>42166</v>
      </c>
      <c r="T1744" s="36">
        <v>42169</v>
      </c>
      <c r="U1744" s="61">
        <v>23.303999999999998</v>
      </c>
      <c r="V1744" s="34">
        <v>9</v>
      </c>
      <c r="W1744" s="34">
        <v>35.19</v>
      </c>
      <c r="X1744" s="34">
        <v>88240</v>
      </c>
      <c r="Y1744" s="34" t="s">
        <v>3218</v>
      </c>
      <c r="Z1744" s="34">
        <v>263.9928161691866</v>
      </c>
    </row>
    <row r="1745" spans="1:26" customFormat="1" x14ac:dyDescent="0.2">
      <c r="A1745" s="34">
        <v>3079</v>
      </c>
      <c r="B1745" s="34" t="s">
        <v>295</v>
      </c>
      <c r="C1745" s="34" t="s">
        <v>46</v>
      </c>
      <c r="D1745" s="34">
        <v>0.04</v>
      </c>
      <c r="E1745" s="34">
        <v>35.44</v>
      </c>
      <c r="F1745" s="34">
        <v>5.09</v>
      </c>
      <c r="G1745" s="34" t="s">
        <v>14</v>
      </c>
      <c r="H1745" s="34" t="s">
        <v>3</v>
      </c>
      <c r="I1745" s="34" t="s">
        <v>24</v>
      </c>
      <c r="J1745" s="34" t="s">
        <v>64</v>
      </c>
      <c r="K1745" s="34" t="s">
        <v>49</v>
      </c>
      <c r="L1745" s="34" t="s">
        <v>2054</v>
      </c>
      <c r="M1745" s="34">
        <v>0.38</v>
      </c>
      <c r="N1745" s="34" t="s">
        <v>8</v>
      </c>
      <c r="O1745" s="34" t="s">
        <v>87</v>
      </c>
      <c r="P1745" s="34" t="s">
        <v>296</v>
      </c>
      <c r="Q1745" s="34" t="s">
        <v>297</v>
      </c>
      <c r="R1745" s="34">
        <v>19112</v>
      </c>
      <c r="S1745" s="36">
        <v>42166</v>
      </c>
      <c r="T1745" s="36">
        <v>42166</v>
      </c>
      <c r="U1745" s="61">
        <v>150.72</v>
      </c>
      <c r="V1745" s="34">
        <v>21</v>
      </c>
      <c r="W1745" s="34">
        <v>722.1</v>
      </c>
      <c r="X1745" s="34">
        <v>53476</v>
      </c>
      <c r="Y1745" s="34" t="s">
        <v>3218</v>
      </c>
      <c r="Z1745" s="34">
        <v>524.44432217993108</v>
      </c>
    </row>
    <row r="1746" spans="1:26" customFormat="1" x14ac:dyDescent="0.2">
      <c r="A1746" s="34">
        <v>3079</v>
      </c>
      <c r="B1746" s="34" t="s">
        <v>295</v>
      </c>
      <c r="C1746" s="34" t="s">
        <v>46</v>
      </c>
      <c r="D1746" s="34">
        <v>0.08</v>
      </c>
      <c r="E1746" s="34">
        <v>3.98</v>
      </c>
      <c r="F1746" s="34">
        <v>0.7</v>
      </c>
      <c r="G1746" s="34" t="s">
        <v>14</v>
      </c>
      <c r="H1746" s="34" t="s">
        <v>3</v>
      </c>
      <c r="I1746" s="34" t="s">
        <v>24</v>
      </c>
      <c r="J1746" s="34" t="s">
        <v>25</v>
      </c>
      <c r="K1746" s="34" t="s">
        <v>26</v>
      </c>
      <c r="L1746" s="34" t="s">
        <v>324</v>
      </c>
      <c r="M1746" s="34">
        <v>0.52</v>
      </c>
      <c r="N1746" s="34" t="s">
        <v>8</v>
      </c>
      <c r="O1746" s="34" t="s">
        <v>87</v>
      </c>
      <c r="P1746" s="34" t="s">
        <v>296</v>
      </c>
      <c r="Q1746" s="34" t="s">
        <v>297</v>
      </c>
      <c r="R1746" s="34">
        <v>19112</v>
      </c>
      <c r="S1746" s="36">
        <v>42166</v>
      </c>
      <c r="T1746" s="36">
        <v>42169</v>
      </c>
      <c r="U1746" s="61">
        <v>19.420000000000002</v>
      </c>
      <c r="V1746" s="34">
        <v>36</v>
      </c>
      <c r="W1746" s="34">
        <v>140.78</v>
      </c>
      <c r="X1746" s="34">
        <v>53476</v>
      </c>
      <c r="Y1746" s="34" t="s">
        <v>3218</v>
      </c>
      <c r="Z1746" s="34">
        <v>260.01550026345348</v>
      </c>
    </row>
    <row r="1747" spans="1:26" customFormat="1" x14ac:dyDescent="0.2">
      <c r="A1747" s="34">
        <v>3079</v>
      </c>
      <c r="B1747" s="34" t="s">
        <v>295</v>
      </c>
      <c r="C1747" s="34" t="s">
        <v>46</v>
      </c>
      <c r="D1747" s="34">
        <v>0.01</v>
      </c>
      <c r="E1747" s="34">
        <v>1.76</v>
      </c>
      <c r="F1747" s="34">
        <v>0.7</v>
      </c>
      <c r="G1747" s="34" t="s">
        <v>14</v>
      </c>
      <c r="H1747" s="34" t="s">
        <v>3</v>
      </c>
      <c r="I1747" s="34" t="s">
        <v>24</v>
      </c>
      <c r="J1747" s="34" t="s">
        <v>25</v>
      </c>
      <c r="K1747" s="34" t="s">
        <v>26</v>
      </c>
      <c r="L1747" s="34" t="s">
        <v>1639</v>
      </c>
      <c r="M1747" s="34">
        <v>0.56000000000000005</v>
      </c>
      <c r="N1747" s="34" t="s">
        <v>8</v>
      </c>
      <c r="O1747" s="34" t="s">
        <v>87</v>
      </c>
      <c r="P1747" s="34" t="s">
        <v>296</v>
      </c>
      <c r="Q1747" s="34" t="s">
        <v>297</v>
      </c>
      <c r="R1747" s="34">
        <v>19112</v>
      </c>
      <c r="S1747" s="36">
        <v>42166</v>
      </c>
      <c r="T1747" s="36">
        <v>42167</v>
      </c>
      <c r="U1747" s="61">
        <v>3.13</v>
      </c>
      <c r="V1747" s="34">
        <v>71</v>
      </c>
      <c r="W1747" s="34">
        <v>129.72</v>
      </c>
      <c r="X1747" s="34">
        <v>53476</v>
      </c>
      <c r="Y1747" s="34" t="s">
        <v>3218</v>
      </c>
      <c r="Z1747" s="34">
        <v>315.8845495235924</v>
      </c>
    </row>
    <row r="1748" spans="1:26" customFormat="1" x14ac:dyDescent="0.2">
      <c r="A1748" s="34">
        <v>3079</v>
      </c>
      <c r="B1748" s="34" t="s">
        <v>295</v>
      </c>
      <c r="C1748" s="34" t="s">
        <v>46</v>
      </c>
      <c r="D1748" s="34">
        <v>0.01</v>
      </c>
      <c r="E1748" s="34">
        <v>193.17</v>
      </c>
      <c r="F1748" s="34">
        <v>19.989999999999998</v>
      </c>
      <c r="G1748" s="34" t="s">
        <v>63</v>
      </c>
      <c r="H1748" s="34" t="s">
        <v>3</v>
      </c>
      <c r="I1748" s="34" t="s">
        <v>24</v>
      </c>
      <c r="J1748" s="34" t="s">
        <v>54</v>
      </c>
      <c r="K1748" s="34" t="s">
        <v>49</v>
      </c>
      <c r="L1748" s="34" t="s">
        <v>1558</v>
      </c>
      <c r="M1748" s="34">
        <v>0.71</v>
      </c>
      <c r="N1748" s="34" t="s">
        <v>8</v>
      </c>
      <c r="O1748" s="34" t="s">
        <v>87</v>
      </c>
      <c r="P1748" s="34" t="s">
        <v>296</v>
      </c>
      <c r="Q1748" s="34" t="s">
        <v>297</v>
      </c>
      <c r="R1748" s="34">
        <v>19112</v>
      </c>
      <c r="S1748" s="36">
        <v>42166</v>
      </c>
      <c r="T1748" s="36">
        <v>42166</v>
      </c>
      <c r="U1748" s="61">
        <v>1141.07</v>
      </c>
      <c r="V1748" s="34">
        <v>63</v>
      </c>
      <c r="W1748" s="34">
        <v>12190.98</v>
      </c>
      <c r="X1748" s="34">
        <v>53476</v>
      </c>
      <c r="Y1748" s="34" t="s">
        <v>3218</v>
      </c>
      <c r="Z1748" s="34">
        <v>2656.5101818751114</v>
      </c>
    </row>
    <row r="1749" spans="1:26" customFormat="1" x14ac:dyDescent="0.2">
      <c r="A1749" s="34">
        <v>2046</v>
      </c>
      <c r="B1749" s="34" t="s">
        <v>2808</v>
      </c>
      <c r="C1749" s="34" t="s">
        <v>1</v>
      </c>
      <c r="D1749" s="34">
        <v>0.04</v>
      </c>
      <c r="E1749" s="34">
        <v>4.28</v>
      </c>
      <c r="F1749" s="34">
        <v>5.68</v>
      </c>
      <c r="G1749" s="34" t="s">
        <v>14</v>
      </c>
      <c r="H1749" s="34" t="s">
        <v>70</v>
      </c>
      <c r="I1749" s="34" t="s">
        <v>24</v>
      </c>
      <c r="J1749" s="34" t="s">
        <v>64</v>
      </c>
      <c r="K1749" s="34" t="s">
        <v>49</v>
      </c>
      <c r="L1749" s="34" t="s">
        <v>2809</v>
      </c>
      <c r="M1749" s="34">
        <v>0.4</v>
      </c>
      <c r="N1749" s="34" t="s">
        <v>8</v>
      </c>
      <c r="O1749" s="34" t="s">
        <v>28</v>
      </c>
      <c r="P1749" s="34" t="s">
        <v>513</v>
      </c>
      <c r="Q1749" s="34" t="s">
        <v>2810</v>
      </c>
      <c r="R1749" s="34">
        <v>67901</v>
      </c>
      <c r="S1749" s="36">
        <v>42167</v>
      </c>
      <c r="T1749" s="36">
        <v>42169</v>
      </c>
      <c r="U1749" s="61">
        <v>-27.375</v>
      </c>
      <c r="V1749" s="34">
        <v>7</v>
      </c>
      <c r="W1749" s="34">
        <v>31.54</v>
      </c>
      <c r="X1749" s="34">
        <v>88219</v>
      </c>
      <c r="Y1749" s="34" t="s">
        <v>3216</v>
      </c>
      <c r="Z1749" s="34">
        <v>375.39020731259222</v>
      </c>
    </row>
    <row r="1750" spans="1:26" customFormat="1" x14ac:dyDescent="0.2">
      <c r="A1750" s="34">
        <v>2046</v>
      </c>
      <c r="B1750" s="34" t="s">
        <v>2808</v>
      </c>
      <c r="C1750" s="34" t="s">
        <v>1</v>
      </c>
      <c r="D1750" s="34">
        <v>0.06</v>
      </c>
      <c r="E1750" s="34">
        <v>376.13</v>
      </c>
      <c r="F1750" s="34">
        <v>85.63</v>
      </c>
      <c r="G1750" s="34" t="s">
        <v>2</v>
      </c>
      <c r="H1750" s="34" t="s">
        <v>70</v>
      </c>
      <c r="I1750" s="34" t="s">
        <v>4</v>
      </c>
      <c r="J1750" s="34" t="s">
        <v>5</v>
      </c>
      <c r="K1750" s="34" t="s">
        <v>6</v>
      </c>
      <c r="L1750" s="34" t="s">
        <v>2811</v>
      </c>
      <c r="M1750" s="34">
        <v>0.74</v>
      </c>
      <c r="N1750" s="34" t="s">
        <v>8</v>
      </c>
      <c r="O1750" s="34" t="s">
        <v>28</v>
      </c>
      <c r="P1750" s="34" t="s">
        <v>513</v>
      </c>
      <c r="Q1750" s="34" t="s">
        <v>2810</v>
      </c>
      <c r="R1750" s="34">
        <v>67901</v>
      </c>
      <c r="S1750" s="36">
        <v>42167</v>
      </c>
      <c r="T1750" s="36">
        <v>42169</v>
      </c>
      <c r="U1750" s="61">
        <v>-435.75749999999999</v>
      </c>
      <c r="V1750" s="34">
        <v>13</v>
      </c>
      <c r="W1750" s="34">
        <v>4634.6899999999996</v>
      </c>
      <c r="X1750" s="34">
        <v>88219</v>
      </c>
      <c r="Y1750" s="34" t="s">
        <v>3216</v>
      </c>
      <c r="Z1750" s="34">
        <v>3797.8511314949847</v>
      </c>
    </row>
    <row r="1751" spans="1:26" customFormat="1" x14ac:dyDescent="0.2">
      <c r="A1751" s="34">
        <v>2046</v>
      </c>
      <c r="B1751" s="34" t="s">
        <v>2808</v>
      </c>
      <c r="C1751" s="34" t="s">
        <v>1</v>
      </c>
      <c r="D1751" s="34">
        <v>0.06</v>
      </c>
      <c r="E1751" s="34">
        <v>424.21</v>
      </c>
      <c r="F1751" s="34">
        <v>110.2</v>
      </c>
      <c r="G1751" s="34" t="s">
        <v>2</v>
      </c>
      <c r="H1751" s="34" t="s">
        <v>70</v>
      </c>
      <c r="I1751" s="34" t="s">
        <v>4</v>
      </c>
      <c r="J1751" s="34" t="s">
        <v>5</v>
      </c>
      <c r="K1751" s="34" t="s">
        <v>6</v>
      </c>
      <c r="L1751" s="34" t="s">
        <v>891</v>
      </c>
      <c r="M1751" s="34">
        <v>0.67</v>
      </c>
      <c r="N1751" s="34" t="s">
        <v>8</v>
      </c>
      <c r="O1751" s="34" t="s">
        <v>28</v>
      </c>
      <c r="P1751" s="34" t="s">
        <v>513</v>
      </c>
      <c r="Q1751" s="34" t="s">
        <v>2810</v>
      </c>
      <c r="R1751" s="34">
        <v>67901</v>
      </c>
      <c r="S1751" s="36">
        <v>42167</v>
      </c>
      <c r="T1751" s="36">
        <v>42168</v>
      </c>
      <c r="U1751" s="61">
        <v>682.53</v>
      </c>
      <c r="V1751" s="34">
        <v>17</v>
      </c>
      <c r="W1751" s="34">
        <v>7304.03</v>
      </c>
      <c r="X1751" s="34">
        <v>88219</v>
      </c>
      <c r="Y1751" s="34" t="s">
        <v>3216</v>
      </c>
      <c r="Z1751" s="34">
        <v>5714.5652174448023</v>
      </c>
    </row>
    <row r="1752" spans="1:26" customFormat="1" x14ac:dyDescent="0.2">
      <c r="A1752" s="34">
        <v>2046</v>
      </c>
      <c r="B1752" s="34" t="s">
        <v>2808</v>
      </c>
      <c r="C1752" s="34" t="s">
        <v>1</v>
      </c>
      <c r="D1752" s="34">
        <v>0.06</v>
      </c>
      <c r="E1752" s="34">
        <v>195.99</v>
      </c>
      <c r="F1752" s="34">
        <v>8.99</v>
      </c>
      <c r="G1752" s="34" t="s">
        <v>14</v>
      </c>
      <c r="H1752" s="34" t="s">
        <v>70</v>
      </c>
      <c r="I1752" s="34" t="s">
        <v>16</v>
      </c>
      <c r="J1752" s="34" t="s">
        <v>111</v>
      </c>
      <c r="K1752" s="34" t="s">
        <v>49</v>
      </c>
      <c r="L1752" s="34" t="s">
        <v>1319</v>
      </c>
      <c r="M1752" s="34">
        <v>0.6</v>
      </c>
      <c r="N1752" s="34" t="s">
        <v>8</v>
      </c>
      <c r="O1752" s="34" t="s">
        <v>28</v>
      </c>
      <c r="P1752" s="34" t="s">
        <v>513</v>
      </c>
      <c r="Q1752" s="34" t="s">
        <v>2810</v>
      </c>
      <c r="R1752" s="34">
        <v>67901</v>
      </c>
      <c r="S1752" s="36">
        <v>42167</v>
      </c>
      <c r="T1752" s="36">
        <v>42169</v>
      </c>
      <c r="U1752" s="61">
        <v>-277.22199999999998</v>
      </c>
      <c r="V1752" s="34">
        <v>4</v>
      </c>
      <c r="W1752" s="34">
        <v>632.65</v>
      </c>
      <c r="X1752" s="34">
        <v>88219</v>
      </c>
      <c r="Y1752" s="34" t="s">
        <v>3216</v>
      </c>
      <c r="Z1752" s="34">
        <v>964.70777362101455</v>
      </c>
    </row>
    <row r="1753" spans="1:26" customFormat="1" x14ac:dyDescent="0.2">
      <c r="A1753" s="34">
        <v>62</v>
      </c>
      <c r="B1753" s="34" t="s">
        <v>2443</v>
      </c>
      <c r="C1753" s="34" t="s">
        <v>13</v>
      </c>
      <c r="D1753" s="34">
        <v>0.04</v>
      </c>
      <c r="E1753" s="34">
        <v>29.14</v>
      </c>
      <c r="F1753" s="34">
        <v>4.8600000000000003</v>
      </c>
      <c r="G1753" s="34" t="s">
        <v>14</v>
      </c>
      <c r="H1753" s="34" t="s">
        <v>70</v>
      </c>
      <c r="I1753" s="34" t="s">
        <v>24</v>
      </c>
      <c r="J1753" s="34" t="s">
        <v>64</v>
      </c>
      <c r="K1753" s="34" t="s">
        <v>26</v>
      </c>
      <c r="L1753" s="34" t="s">
        <v>2812</v>
      </c>
      <c r="M1753" s="34">
        <v>0.38</v>
      </c>
      <c r="N1753" s="34" t="s">
        <v>8</v>
      </c>
      <c r="O1753" s="34" t="s">
        <v>28</v>
      </c>
      <c r="P1753" s="34" t="s">
        <v>163</v>
      </c>
      <c r="Q1753" s="34" t="s">
        <v>2445</v>
      </c>
      <c r="R1753" s="34">
        <v>78664</v>
      </c>
      <c r="S1753" s="36">
        <v>42167</v>
      </c>
      <c r="T1753" s="36">
        <v>42169</v>
      </c>
      <c r="U1753" s="61">
        <v>349.40910000000002</v>
      </c>
      <c r="V1753" s="34">
        <v>17</v>
      </c>
      <c r="W1753" s="34">
        <v>506.39</v>
      </c>
      <c r="X1753" s="34">
        <v>87408</v>
      </c>
      <c r="Y1753" s="34" t="s">
        <v>3216</v>
      </c>
      <c r="Z1753" s="34">
        <v>507.32993862240062</v>
      </c>
    </row>
    <row r="1754" spans="1:26" customFormat="1" x14ac:dyDescent="0.2">
      <c r="A1754" s="34">
        <v>387</v>
      </c>
      <c r="B1754" s="34" t="s">
        <v>2813</v>
      </c>
      <c r="C1754" s="34" t="s">
        <v>13</v>
      </c>
      <c r="D1754" s="34">
        <v>0.1</v>
      </c>
      <c r="E1754" s="34">
        <v>8.8800000000000008</v>
      </c>
      <c r="F1754" s="34">
        <v>6.28</v>
      </c>
      <c r="G1754" s="34" t="s">
        <v>63</v>
      </c>
      <c r="H1754" s="34" t="s">
        <v>70</v>
      </c>
      <c r="I1754" s="34" t="s">
        <v>24</v>
      </c>
      <c r="J1754" s="34" t="s">
        <v>48</v>
      </c>
      <c r="K1754" s="34" t="s">
        <v>49</v>
      </c>
      <c r="L1754" s="34" t="s">
        <v>196</v>
      </c>
      <c r="M1754" s="34">
        <v>0.35</v>
      </c>
      <c r="N1754" s="34" t="s">
        <v>8</v>
      </c>
      <c r="O1754" s="34" t="s">
        <v>28</v>
      </c>
      <c r="P1754" s="34" t="s">
        <v>109</v>
      </c>
      <c r="Q1754" s="34" t="s">
        <v>2814</v>
      </c>
      <c r="R1754" s="34">
        <v>68801</v>
      </c>
      <c r="S1754" s="36">
        <v>42167</v>
      </c>
      <c r="T1754" s="36">
        <v>42169</v>
      </c>
      <c r="U1754" s="61">
        <v>-27.283750000000001</v>
      </c>
      <c r="V1754" s="34">
        <v>15</v>
      </c>
      <c r="W1754" s="34">
        <v>126.9</v>
      </c>
      <c r="X1754" s="34">
        <v>90339</v>
      </c>
      <c r="Y1754" s="34" t="s">
        <v>3216</v>
      </c>
      <c r="Z1754" s="34">
        <v>-49.445233019815362</v>
      </c>
    </row>
    <row r="1755" spans="1:26" customFormat="1" x14ac:dyDescent="0.2">
      <c r="A1755" s="34">
        <v>1016</v>
      </c>
      <c r="B1755" s="34" t="s">
        <v>2815</v>
      </c>
      <c r="C1755" s="34" t="s">
        <v>13</v>
      </c>
      <c r="D1755" s="34">
        <v>0.02</v>
      </c>
      <c r="E1755" s="34">
        <v>6.48</v>
      </c>
      <c r="F1755" s="34">
        <v>7.86</v>
      </c>
      <c r="G1755" s="34" t="s">
        <v>63</v>
      </c>
      <c r="H1755" s="34" t="s">
        <v>47</v>
      </c>
      <c r="I1755" s="34" t="s">
        <v>24</v>
      </c>
      <c r="J1755" s="34" t="s">
        <v>64</v>
      </c>
      <c r="K1755" s="34" t="s">
        <v>49</v>
      </c>
      <c r="L1755" s="34" t="s">
        <v>836</v>
      </c>
      <c r="M1755" s="34">
        <v>0.37</v>
      </c>
      <c r="N1755" s="34" t="s">
        <v>8</v>
      </c>
      <c r="O1755" s="34" t="s">
        <v>9</v>
      </c>
      <c r="P1755" s="34" t="s">
        <v>73</v>
      </c>
      <c r="Q1755" s="34" t="s">
        <v>2816</v>
      </c>
      <c r="R1755" s="34">
        <v>28806</v>
      </c>
      <c r="S1755" s="36">
        <v>42167</v>
      </c>
      <c r="T1755" s="36">
        <v>42168</v>
      </c>
      <c r="U1755" s="61">
        <v>111.22199999999999</v>
      </c>
      <c r="V1755" s="34">
        <v>1</v>
      </c>
      <c r="W1755" s="34">
        <v>11.41</v>
      </c>
      <c r="X1755" s="34">
        <v>88389</v>
      </c>
      <c r="Y1755" s="34" t="s">
        <v>3215</v>
      </c>
      <c r="Z1755" s="34">
        <v>228.4686684139416</v>
      </c>
    </row>
    <row r="1756" spans="1:26" customFormat="1" x14ac:dyDescent="0.2">
      <c r="A1756" s="34">
        <v>1745</v>
      </c>
      <c r="B1756" s="34" t="s">
        <v>335</v>
      </c>
      <c r="C1756" s="34" t="s">
        <v>13</v>
      </c>
      <c r="D1756" s="34">
        <v>0.04</v>
      </c>
      <c r="E1756" s="34">
        <v>124.49</v>
      </c>
      <c r="F1756" s="34">
        <v>51.94</v>
      </c>
      <c r="G1756" s="34" t="s">
        <v>2</v>
      </c>
      <c r="H1756" s="34" t="s">
        <v>15</v>
      </c>
      <c r="I1756" s="34" t="s">
        <v>4</v>
      </c>
      <c r="J1756" s="34" t="s">
        <v>5</v>
      </c>
      <c r="K1756" s="34" t="s">
        <v>6</v>
      </c>
      <c r="L1756" s="34" t="s">
        <v>1125</v>
      </c>
      <c r="M1756" s="34">
        <v>0.63</v>
      </c>
      <c r="N1756" s="34" t="s">
        <v>8</v>
      </c>
      <c r="O1756" s="34" t="s">
        <v>9</v>
      </c>
      <c r="P1756" s="34" t="s">
        <v>51</v>
      </c>
      <c r="Q1756" s="34" t="s">
        <v>337</v>
      </c>
      <c r="R1756" s="34">
        <v>30305</v>
      </c>
      <c r="S1756" s="36">
        <v>42167</v>
      </c>
      <c r="T1756" s="36">
        <v>42169</v>
      </c>
      <c r="U1756" s="61">
        <v>-247.55157</v>
      </c>
      <c r="V1756" s="34">
        <v>4</v>
      </c>
      <c r="W1756" s="34">
        <v>605.82000000000005</v>
      </c>
      <c r="X1756" s="34">
        <v>12224</v>
      </c>
      <c r="Y1756" s="34" t="s">
        <v>3215</v>
      </c>
      <c r="Z1756" s="34">
        <v>1871.3281299221201</v>
      </c>
    </row>
    <row r="1757" spans="1:26" customFormat="1" x14ac:dyDescent="0.2">
      <c r="A1757" s="34">
        <v>1745</v>
      </c>
      <c r="B1757" s="34" t="s">
        <v>335</v>
      </c>
      <c r="C1757" s="34" t="s">
        <v>13</v>
      </c>
      <c r="D1757" s="34">
        <v>0.1</v>
      </c>
      <c r="E1757" s="34">
        <v>35.99</v>
      </c>
      <c r="F1757" s="34">
        <v>5</v>
      </c>
      <c r="G1757" s="34" t="s">
        <v>14</v>
      </c>
      <c r="H1757" s="34" t="s">
        <v>15</v>
      </c>
      <c r="I1757" s="34" t="s">
        <v>16</v>
      </c>
      <c r="J1757" s="34" t="s">
        <v>111</v>
      </c>
      <c r="K1757" s="34" t="s">
        <v>26</v>
      </c>
      <c r="L1757" s="34" t="s">
        <v>1825</v>
      </c>
      <c r="M1757" s="34">
        <v>0.82</v>
      </c>
      <c r="N1757" s="34" t="s">
        <v>8</v>
      </c>
      <c r="O1757" s="34" t="s">
        <v>9</v>
      </c>
      <c r="P1757" s="34" t="s">
        <v>51</v>
      </c>
      <c r="Q1757" s="34" t="s">
        <v>337</v>
      </c>
      <c r="R1757" s="34">
        <v>30305</v>
      </c>
      <c r="S1757" s="36">
        <v>42167</v>
      </c>
      <c r="T1757" s="36">
        <v>42167</v>
      </c>
      <c r="U1757" s="61">
        <v>-277.20924000000002</v>
      </c>
      <c r="V1757" s="34">
        <v>54</v>
      </c>
      <c r="W1757" s="34">
        <v>1569</v>
      </c>
      <c r="X1757" s="34">
        <v>12224</v>
      </c>
      <c r="Y1757" s="34" t="s">
        <v>3215</v>
      </c>
      <c r="Z1757" s="34">
        <v>188.12322668686087</v>
      </c>
    </row>
    <row r="1758" spans="1:26" customFormat="1" x14ac:dyDescent="0.2">
      <c r="A1758" s="34">
        <v>1748</v>
      </c>
      <c r="B1758" s="34" t="s">
        <v>2817</v>
      </c>
      <c r="C1758" s="34" t="s">
        <v>13</v>
      </c>
      <c r="D1758" s="34">
        <v>0.04</v>
      </c>
      <c r="E1758" s="34">
        <v>124.49</v>
      </c>
      <c r="F1758" s="34">
        <v>51.94</v>
      </c>
      <c r="G1758" s="34" t="s">
        <v>2</v>
      </c>
      <c r="H1758" s="34" t="s">
        <v>15</v>
      </c>
      <c r="I1758" s="34" t="s">
        <v>4</v>
      </c>
      <c r="J1758" s="34" t="s">
        <v>5</v>
      </c>
      <c r="K1758" s="34" t="s">
        <v>6</v>
      </c>
      <c r="L1758" s="34" t="s">
        <v>1125</v>
      </c>
      <c r="M1758" s="34">
        <v>0.63</v>
      </c>
      <c r="N1758" s="34" t="s">
        <v>8</v>
      </c>
      <c r="O1758" s="34" t="s">
        <v>28</v>
      </c>
      <c r="P1758" s="34" t="s">
        <v>183</v>
      </c>
      <c r="Q1758" s="34" t="s">
        <v>2818</v>
      </c>
      <c r="R1758" s="34">
        <v>73703</v>
      </c>
      <c r="S1758" s="36">
        <v>42167</v>
      </c>
      <c r="T1758" s="36">
        <v>42169</v>
      </c>
      <c r="U1758" s="61">
        <v>-93.064499999999995</v>
      </c>
      <c r="V1758" s="34">
        <v>1</v>
      </c>
      <c r="W1758" s="34">
        <v>151.46</v>
      </c>
      <c r="X1758" s="34">
        <v>87245</v>
      </c>
      <c r="Y1758" s="34" t="s">
        <v>3216</v>
      </c>
      <c r="Z1758" s="34">
        <v>2029.5268633776045</v>
      </c>
    </row>
    <row r="1759" spans="1:26" customFormat="1" x14ac:dyDescent="0.2">
      <c r="A1759" s="34">
        <v>1781</v>
      </c>
      <c r="B1759" s="34" t="s">
        <v>275</v>
      </c>
      <c r="C1759" s="34" t="s">
        <v>13</v>
      </c>
      <c r="D1759" s="34">
        <v>0</v>
      </c>
      <c r="E1759" s="34">
        <v>55.48</v>
      </c>
      <c r="F1759" s="34">
        <v>14.3</v>
      </c>
      <c r="G1759" s="34" t="s">
        <v>14</v>
      </c>
      <c r="H1759" s="34" t="s">
        <v>70</v>
      </c>
      <c r="I1759" s="34" t="s">
        <v>24</v>
      </c>
      <c r="J1759" s="34" t="s">
        <v>64</v>
      </c>
      <c r="K1759" s="34" t="s">
        <v>49</v>
      </c>
      <c r="L1759" s="34" t="s">
        <v>823</v>
      </c>
      <c r="M1759" s="34">
        <v>0.37</v>
      </c>
      <c r="N1759" s="34" t="s">
        <v>8</v>
      </c>
      <c r="O1759" s="34" t="s">
        <v>35</v>
      </c>
      <c r="P1759" s="34" t="s">
        <v>66</v>
      </c>
      <c r="Q1759" s="34" t="s">
        <v>277</v>
      </c>
      <c r="R1759" s="34">
        <v>94070</v>
      </c>
      <c r="S1759" s="36">
        <v>42167</v>
      </c>
      <c r="T1759" s="36">
        <v>42169</v>
      </c>
      <c r="U1759" s="61">
        <v>454.44779999999997</v>
      </c>
      <c r="V1759" s="34">
        <v>11</v>
      </c>
      <c r="W1759" s="34">
        <v>658.62</v>
      </c>
      <c r="X1759" s="34">
        <v>89857</v>
      </c>
      <c r="Y1759" s="34" t="s">
        <v>3217</v>
      </c>
      <c r="Z1759" s="34">
        <v>976.45724977019813</v>
      </c>
    </row>
    <row r="1760" spans="1:26" customFormat="1" x14ac:dyDescent="0.2">
      <c r="A1760" s="34">
        <v>2257</v>
      </c>
      <c r="B1760" s="34" t="s">
        <v>2819</v>
      </c>
      <c r="C1760" s="34" t="s">
        <v>13</v>
      </c>
      <c r="D1760" s="34">
        <v>0.06</v>
      </c>
      <c r="E1760" s="34">
        <v>6.68</v>
      </c>
      <c r="F1760" s="34">
        <v>6.93</v>
      </c>
      <c r="G1760" s="34" t="s">
        <v>14</v>
      </c>
      <c r="H1760" s="34" t="s">
        <v>70</v>
      </c>
      <c r="I1760" s="34" t="s">
        <v>24</v>
      </c>
      <c r="J1760" s="34" t="s">
        <v>64</v>
      </c>
      <c r="K1760" s="34" t="s">
        <v>49</v>
      </c>
      <c r="L1760" s="34" t="s">
        <v>952</v>
      </c>
      <c r="M1760" s="34">
        <v>0.37</v>
      </c>
      <c r="N1760" s="34" t="s">
        <v>8</v>
      </c>
      <c r="O1760" s="34" t="s">
        <v>9</v>
      </c>
      <c r="P1760" s="34" t="s">
        <v>73</v>
      </c>
      <c r="Q1760" s="34" t="s">
        <v>2820</v>
      </c>
      <c r="R1760" s="34">
        <v>27604</v>
      </c>
      <c r="S1760" s="36">
        <v>42167</v>
      </c>
      <c r="T1760" s="36">
        <v>42168</v>
      </c>
      <c r="U1760" s="61">
        <v>7.6245000000000003</v>
      </c>
      <c r="V1760" s="34">
        <v>14</v>
      </c>
      <c r="W1760" s="34">
        <v>91.92</v>
      </c>
      <c r="X1760" s="34">
        <v>87965</v>
      </c>
      <c r="Y1760" s="34" t="s">
        <v>3215</v>
      </c>
      <c r="Z1760" s="34">
        <v>122.64742027706788</v>
      </c>
    </row>
    <row r="1761" spans="1:26" customFormat="1" x14ac:dyDescent="0.2">
      <c r="A1761" s="34">
        <v>1466</v>
      </c>
      <c r="B1761" s="34" t="s">
        <v>2801</v>
      </c>
      <c r="C1761" s="34" t="s">
        <v>23</v>
      </c>
      <c r="D1761" s="34">
        <v>0.04</v>
      </c>
      <c r="E1761" s="34">
        <v>130.97999999999999</v>
      </c>
      <c r="F1761" s="34">
        <v>54.74</v>
      </c>
      <c r="G1761" s="34" t="s">
        <v>2</v>
      </c>
      <c r="H1761" s="34" t="s">
        <v>3</v>
      </c>
      <c r="I1761" s="34" t="s">
        <v>4</v>
      </c>
      <c r="J1761" s="34" t="s">
        <v>93</v>
      </c>
      <c r="K1761" s="34" t="s">
        <v>6</v>
      </c>
      <c r="L1761" s="34" t="s">
        <v>1379</v>
      </c>
      <c r="M1761" s="34">
        <v>0.69</v>
      </c>
      <c r="N1761" s="34" t="s">
        <v>8</v>
      </c>
      <c r="O1761" s="34" t="s">
        <v>28</v>
      </c>
      <c r="P1761" s="34" t="s">
        <v>109</v>
      </c>
      <c r="Q1761" s="34" t="s">
        <v>1459</v>
      </c>
      <c r="R1761" s="34">
        <v>68601</v>
      </c>
      <c r="S1761" s="36">
        <v>42167</v>
      </c>
      <c r="T1761" s="36">
        <v>42167</v>
      </c>
      <c r="U1761" s="61">
        <v>-723.78399999999999</v>
      </c>
      <c r="V1761" s="34">
        <v>14</v>
      </c>
      <c r="W1761" s="34">
        <v>1781.66</v>
      </c>
      <c r="X1761" s="34">
        <v>91116</v>
      </c>
      <c r="Y1761" s="34" t="s">
        <v>3216</v>
      </c>
      <c r="Z1761" s="34">
        <v>1633.4053096334956</v>
      </c>
    </row>
    <row r="1762" spans="1:26" customFormat="1" x14ac:dyDescent="0.2">
      <c r="A1762" s="34">
        <v>1469</v>
      </c>
      <c r="B1762" s="34" t="s">
        <v>2821</v>
      </c>
      <c r="C1762" s="34" t="s">
        <v>23</v>
      </c>
      <c r="D1762" s="34">
        <v>0.04</v>
      </c>
      <c r="E1762" s="34">
        <v>105.29</v>
      </c>
      <c r="F1762" s="34">
        <v>10.119999999999999</v>
      </c>
      <c r="G1762" s="34" t="s">
        <v>14</v>
      </c>
      <c r="H1762" s="34" t="s">
        <v>3</v>
      </c>
      <c r="I1762" s="34" t="s">
        <v>4</v>
      </c>
      <c r="J1762" s="34" t="s">
        <v>102</v>
      </c>
      <c r="K1762" s="34" t="s">
        <v>40</v>
      </c>
      <c r="L1762" s="34" t="s">
        <v>170</v>
      </c>
      <c r="M1762" s="34">
        <v>0.79</v>
      </c>
      <c r="N1762" s="34" t="s">
        <v>8</v>
      </c>
      <c r="O1762" s="34" t="s">
        <v>35</v>
      </c>
      <c r="P1762" s="34" t="s">
        <v>122</v>
      </c>
      <c r="Q1762" s="34" t="s">
        <v>2822</v>
      </c>
      <c r="R1762" s="34">
        <v>84015</v>
      </c>
      <c r="S1762" s="36">
        <v>42167</v>
      </c>
      <c r="T1762" s="36">
        <v>42171</v>
      </c>
      <c r="U1762" s="61">
        <v>589.18799999999999</v>
      </c>
      <c r="V1762" s="34">
        <v>9</v>
      </c>
      <c r="W1762" s="34">
        <v>940.64</v>
      </c>
      <c r="X1762" s="34">
        <v>91116</v>
      </c>
      <c r="Y1762" s="34" t="s">
        <v>3217</v>
      </c>
      <c r="Z1762" s="34">
        <v>1550.8495507527098</v>
      </c>
    </row>
    <row r="1763" spans="1:26" customFormat="1" x14ac:dyDescent="0.2">
      <c r="A1763" s="34">
        <v>1469</v>
      </c>
      <c r="B1763" s="34" t="s">
        <v>2821</v>
      </c>
      <c r="C1763" s="34" t="s">
        <v>23</v>
      </c>
      <c r="D1763" s="34">
        <v>7.0000000000000007E-2</v>
      </c>
      <c r="E1763" s="34">
        <v>31.76</v>
      </c>
      <c r="F1763" s="34">
        <v>45.51</v>
      </c>
      <c r="G1763" s="34" t="s">
        <v>2</v>
      </c>
      <c r="H1763" s="34" t="s">
        <v>3</v>
      </c>
      <c r="I1763" s="34" t="s">
        <v>4</v>
      </c>
      <c r="J1763" s="34" t="s">
        <v>5</v>
      </c>
      <c r="K1763" s="34" t="s">
        <v>6</v>
      </c>
      <c r="L1763" s="34" t="s">
        <v>642</v>
      </c>
      <c r="M1763" s="34">
        <v>0.65</v>
      </c>
      <c r="N1763" s="34" t="s">
        <v>8</v>
      </c>
      <c r="O1763" s="34" t="s">
        <v>35</v>
      </c>
      <c r="P1763" s="34" t="s">
        <v>122</v>
      </c>
      <c r="Q1763" s="34" t="s">
        <v>2822</v>
      </c>
      <c r="R1763" s="34">
        <v>84015</v>
      </c>
      <c r="S1763" s="36">
        <v>42167</v>
      </c>
      <c r="T1763" s="36">
        <v>42169</v>
      </c>
      <c r="U1763" s="61">
        <v>-1314.992</v>
      </c>
      <c r="V1763" s="34">
        <v>18</v>
      </c>
      <c r="W1763" s="34">
        <v>439.27</v>
      </c>
      <c r="X1763" s="34">
        <v>91116</v>
      </c>
      <c r="Y1763" s="34" t="s">
        <v>3217</v>
      </c>
      <c r="Z1763" s="34">
        <v>408.9357505385222</v>
      </c>
    </row>
    <row r="1764" spans="1:26" customFormat="1" x14ac:dyDescent="0.2">
      <c r="A1764" s="34">
        <v>3179</v>
      </c>
      <c r="B1764" s="34" t="s">
        <v>2823</v>
      </c>
      <c r="C1764" s="34" t="s">
        <v>23</v>
      </c>
      <c r="D1764" s="34">
        <v>7.0000000000000007E-2</v>
      </c>
      <c r="E1764" s="34">
        <v>35.44</v>
      </c>
      <c r="F1764" s="34">
        <v>7.5</v>
      </c>
      <c r="G1764" s="34" t="s">
        <v>14</v>
      </c>
      <c r="H1764" s="34" t="s">
        <v>70</v>
      </c>
      <c r="I1764" s="34" t="s">
        <v>24</v>
      </c>
      <c r="J1764" s="34" t="s">
        <v>64</v>
      </c>
      <c r="K1764" s="34" t="s">
        <v>49</v>
      </c>
      <c r="L1764" s="34" t="s">
        <v>543</v>
      </c>
      <c r="M1764" s="34">
        <v>0.38</v>
      </c>
      <c r="N1764" s="34" t="s">
        <v>8</v>
      </c>
      <c r="O1764" s="34" t="s">
        <v>28</v>
      </c>
      <c r="P1764" s="34" t="s">
        <v>60</v>
      </c>
      <c r="Q1764" s="34" t="s">
        <v>2824</v>
      </c>
      <c r="R1764" s="34">
        <v>55060</v>
      </c>
      <c r="S1764" s="36">
        <v>42167</v>
      </c>
      <c r="T1764" s="36">
        <v>42174</v>
      </c>
      <c r="U1764" s="61">
        <v>262.2</v>
      </c>
      <c r="V1764" s="34">
        <v>11</v>
      </c>
      <c r="W1764" s="34">
        <v>380</v>
      </c>
      <c r="X1764" s="34">
        <v>86989</v>
      </c>
      <c r="Y1764" s="34" t="s">
        <v>3216</v>
      </c>
      <c r="Z1764" s="34">
        <v>573.16407271477112</v>
      </c>
    </row>
    <row r="1765" spans="1:26" customFormat="1" x14ac:dyDescent="0.2">
      <c r="A1765" s="34">
        <v>550</v>
      </c>
      <c r="B1765" s="34" t="s">
        <v>848</v>
      </c>
      <c r="C1765" s="34" t="s">
        <v>92</v>
      </c>
      <c r="D1765" s="34">
        <v>0.06</v>
      </c>
      <c r="E1765" s="34">
        <v>549.99</v>
      </c>
      <c r="F1765" s="34">
        <v>49</v>
      </c>
      <c r="G1765" s="34" t="s">
        <v>2</v>
      </c>
      <c r="H1765" s="34" t="s">
        <v>70</v>
      </c>
      <c r="I1765" s="34" t="s">
        <v>16</v>
      </c>
      <c r="J1765" s="34" t="s">
        <v>39</v>
      </c>
      <c r="K1765" s="34" t="s">
        <v>33</v>
      </c>
      <c r="L1765" s="34" t="s">
        <v>1220</v>
      </c>
      <c r="M1765" s="34">
        <v>0.35</v>
      </c>
      <c r="N1765" s="34" t="s">
        <v>8</v>
      </c>
      <c r="O1765" s="34" t="s">
        <v>28</v>
      </c>
      <c r="P1765" s="34" t="s">
        <v>163</v>
      </c>
      <c r="Q1765" s="34" t="s">
        <v>849</v>
      </c>
      <c r="R1765" s="34">
        <v>78155</v>
      </c>
      <c r="S1765" s="36">
        <v>42167</v>
      </c>
      <c r="T1765" s="36">
        <v>42168</v>
      </c>
      <c r="U1765" s="61">
        <v>4637.4071999999996</v>
      </c>
      <c r="V1765" s="34">
        <v>13</v>
      </c>
      <c r="W1765" s="34">
        <v>6720.88</v>
      </c>
      <c r="X1765" s="34">
        <v>90910</v>
      </c>
      <c r="Y1765" s="34" t="s">
        <v>3216</v>
      </c>
      <c r="Z1765" s="34">
        <v>7923.7971662789951</v>
      </c>
    </row>
    <row r="1766" spans="1:26" customFormat="1" x14ac:dyDescent="0.2">
      <c r="A1766" s="34">
        <v>550</v>
      </c>
      <c r="B1766" s="34" t="s">
        <v>848</v>
      </c>
      <c r="C1766" s="34" t="s">
        <v>92</v>
      </c>
      <c r="D1766" s="34">
        <v>0.08</v>
      </c>
      <c r="E1766" s="34">
        <v>115.99</v>
      </c>
      <c r="F1766" s="34">
        <v>5.99</v>
      </c>
      <c r="G1766" s="34" t="s">
        <v>63</v>
      </c>
      <c r="H1766" s="34" t="s">
        <v>70</v>
      </c>
      <c r="I1766" s="34" t="s">
        <v>16</v>
      </c>
      <c r="J1766" s="34" t="s">
        <v>111</v>
      </c>
      <c r="K1766" s="34" t="s">
        <v>49</v>
      </c>
      <c r="L1766" s="34" t="s">
        <v>2825</v>
      </c>
      <c r="M1766" s="34">
        <v>0.56999999999999995</v>
      </c>
      <c r="N1766" s="34" t="s">
        <v>8</v>
      </c>
      <c r="O1766" s="34" t="s">
        <v>28</v>
      </c>
      <c r="P1766" s="34" t="s">
        <v>163</v>
      </c>
      <c r="Q1766" s="34" t="s">
        <v>849</v>
      </c>
      <c r="R1766" s="34">
        <v>78155</v>
      </c>
      <c r="S1766" s="36">
        <v>42167</v>
      </c>
      <c r="T1766" s="36">
        <v>42168</v>
      </c>
      <c r="U1766" s="61">
        <v>-239.54150000000001</v>
      </c>
      <c r="V1766" s="34">
        <v>1</v>
      </c>
      <c r="W1766" s="34">
        <v>102.21</v>
      </c>
      <c r="X1766" s="34">
        <v>90910</v>
      </c>
      <c r="Y1766" s="34" t="s">
        <v>3216</v>
      </c>
      <c r="Z1766" s="34">
        <v>272.1052076279567</v>
      </c>
    </row>
    <row r="1767" spans="1:26" customFormat="1" x14ac:dyDescent="0.2">
      <c r="A1767" s="34">
        <v>3230</v>
      </c>
      <c r="B1767" s="34" t="s">
        <v>676</v>
      </c>
      <c r="C1767" s="34" t="s">
        <v>1</v>
      </c>
      <c r="D1767" s="34">
        <v>0.06</v>
      </c>
      <c r="E1767" s="34">
        <v>4.91</v>
      </c>
      <c r="F1767" s="34">
        <v>5.68</v>
      </c>
      <c r="G1767" s="34" t="s">
        <v>63</v>
      </c>
      <c r="H1767" s="34" t="s">
        <v>3</v>
      </c>
      <c r="I1767" s="34" t="s">
        <v>24</v>
      </c>
      <c r="J1767" s="34" t="s">
        <v>48</v>
      </c>
      <c r="K1767" s="34" t="s">
        <v>49</v>
      </c>
      <c r="L1767" s="34" t="s">
        <v>1909</v>
      </c>
      <c r="M1767" s="34">
        <v>0.36</v>
      </c>
      <c r="N1767" s="34" t="s">
        <v>8</v>
      </c>
      <c r="O1767" s="34" t="s">
        <v>28</v>
      </c>
      <c r="P1767" s="34" t="s">
        <v>333</v>
      </c>
      <c r="Q1767" s="34" t="s">
        <v>678</v>
      </c>
      <c r="R1767" s="34">
        <v>53186</v>
      </c>
      <c r="S1767" s="36">
        <v>42168</v>
      </c>
      <c r="T1767" s="36">
        <v>42168</v>
      </c>
      <c r="U1767" s="61">
        <v>-31.68825</v>
      </c>
      <c r="V1767" s="34">
        <v>10</v>
      </c>
      <c r="W1767" s="34">
        <v>53.89</v>
      </c>
      <c r="X1767" s="34">
        <v>87436</v>
      </c>
      <c r="Y1767" s="34" t="s">
        <v>3216</v>
      </c>
      <c r="Z1767" s="34">
        <v>235.23061435841237</v>
      </c>
    </row>
    <row r="1768" spans="1:26" customFormat="1" x14ac:dyDescent="0.2">
      <c r="A1768" s="34">
        <v>3230</v>
      </c>
      <c r="B1768" s="34" t="s">
        <v>676</v>
      </c>
      <c r="C1768" s="34" t="s">
        <v>1</v>
      </c>
      <c r="D1768" s="34">
        <v>7.0000000000000007E-2</v>
      </c>
      <c r="E1768" s="34">
        <v>48.94</v>
      </c>
      <c r="F1768" s="34">
        <v>5.86</v>
      </c>
      <c r="G1768" s="34" t="s">
        <v>63</v>
      </c>
      <c r="H1768" s="34" t="s">
        <v>3</v>
      </c>
      <c r="I1768" s="34" t="s">
        <v>24</v>
      </c>
      <c r="J1768" s="34" t="s">
        <v>64</v>
      </c>
      <c r="K1768" s="34" t="s">
        <v>49</v>
      </c>
      <c r="L1768" s="34" t="s">
        <v>2826</v>
      </c>
      <c r="M1768" s="34">
        <v>0.35</v>
      </c>
      <c r="N1768" s="34" t="s">
        <v>8</v>
      </c>
      <c r="O1768" s="34" t="s">
        <v>28</v>
      </c>
      <c r="P1768" s="34" t="s">
        <v>333</v>
      </c>
      <c r="Q1768" s="34" t="s">
        <v>678</v>
      </c>
      <c r="R1768" s="34">
        <v>53186</v>
      </c>
      <c r="S1768" s="36">
        <v>42168</v>
      </c>
      <c r="T1768" s="36">
        <v>42169</v>
      </c>
      <c r="U1768" s="61">
        <v>690.7038</v>
      </c>
      <c r="V1768" s="34">
        <v>21</v>
      </c>
      <c r="W1768" s="34">
        <v>1001.02</v>
      </c>
      <c r="X1768" s="34">
        <v>87436</v>
      </c>
      <c r="Y1768" s="34" t="s">
        <v>3216</v>
      </c>
      <c r="Z1768" s="34">
        <v>1102.9872312188286</v>
      </c>
    </row>
    <row r="1769" spans="1:26" customFormat="1" x14ac:dyDescent="0.2">
      <c r="A1769" s="34">
        <v>2143</v>
      </c>
      <c r="B1769" s="34" t="s">
        <v>2827</v>
      </c>
      <c r="C1769" s="34" t="s">
        <v>13</v>
      </c>
      <c r="D1769" s="34">
        <v>0.08</v>
      </c>
      <c r="E1769" s="34">
        <v>17.149999999999999</v>
      </c>
      <c r="F1769" s="34">
        <v>4.96</v>
      </c>
      <c r="G1769" s="34" t="s">
        <v>14</v>
      </c>
      <c r="H1769" s="34" t="s">
        <v>47</v>
      </c>
      <c r="I1769" s="34" t="s">
        <v>24</v>
      </c>
      <c r="J1769" s="34" t="s">
        <v>54</v>
      </c>
      <c r="K1769" s="34" t="s">
        <v>49</v>
      </c>
      <c r="L1769" s="34" t="s">
        <v>626</v>
      </c>
      <c r="M1769" s="34">
        <v>0.57999999999999996</v>
      </c>
      <c r="N1769" s="34" t="s">
        <v>8</v>
      </c>
      <c r="O1769" s="34" t="s">
        <v>9</v>
      </c>
      <c r="P1769" s="34" t="s">
        <v>218</v>
      </c>
      <c r="Q1769" s="34" t="s">
        <v>237</v>
      </c>
      <c r="R1769" s="34">
        <v>20151</v>
      </c>
      <c r="S1769" s="36">
        <v>42168</v>
      </c>
      <c r="T1769" s="36">
        <v>42171</v>
      </c>
      <c r="U1769" s="61">
        <v>33.659999999999997</v>
      </c>
      <c r="V1769" s="34">
        <v>12</v>
      </c>
      <c r="W1769" s="34">
        <v>200.61</v>
      </c>
      <c r="X1769" s="34">
        <v>87569</v>
      </c>
      <c r="Y1769" s="34" t="s">
        <v>3215</v>
      </c>
      <c r="Z1769" s="34">
        <v>319.43423105473084</v>
      </c>
    </row>
    <row r="1770" spans="1:26" customFormat="1" x14ac:dyDescent="0.2">
      <c r="A1770" s="34">
        <v>2771</v>
      </c>
      <c r="B1770" s="34" t="s">
        <v>2828</v>
      </c>
      <c r="C1770" s="34" t="s">
        <v>13</v>
      </c>
      <c r="D1770" s="34">
        <v>7.0000000000000007E-2</v>
      </c>
      <c r="E1770" s="34">
        <v>177.98</v>
      </c>
      <c r="F1770" s="34">
        <v>0.99</v>
      </c>
      <c r="G1770" s="34" t="s">
        <v>14</v>
      </c>
      <c r="H1770" s="34" t="s">
        <v>70</v>
      </c>
      <c r="I1770" s="34" t="s">
        <v>24</v>
      </c>
      <c r="J1770" s="34" t="s">
        <v>71</v>
      </c>
      <c r="K1770" s="34" t="s">
        <v>49</v>
      </c>
      <c r="L1770" s="34" t="s">
        <v>2829</v>
      </c>
      <c r="M1770" s="34">
        <v>0.56000000000000005</v>
      </c>
      <c r="N1770" s="34" t="s">
        <v>8</v>
      </c>
      <c r="O1770" s="34" t="s">
        <v>9</v>
      </c>
      <c r="P1770" s="34" t="s">
        <v>51</v>
      </c>
      <c r="Q1770" s="34" t="s">
        <v>2830</v>
      </c>
      <c r="R1770" s="34">
        <v>30344</v>
      </c>
      <c r="S1770" s="36">
        <v>42168</v>
      </c>
      <c r="T1770" s="36">
        <v>42168</v>
      </c>
      <c r="U1770" s="61">
        <v>-191.548</v>
      </c>
      <c r="V1770" s="34">
        <v>3</v>
      </c>
      <c r="W1770" s="34">
        <v>536.29</v>
      </c>
      <c r="X1770" s="34">
        <v>88974</v>
      </c>
      <c r="Y1770" s="34" t="s">
        <v>3215</v>
      </c>
      <c r="Z1770" s="34">
        <v>442.54147252090115</v>
      </c>
    </row>
    <row r="1771" spans="1:26" customFormat="1" x14ac:dyDescent="0.2">
      <c r="A1771" s="34">
        <v>1129</v>
      </c>
      <c r="B1771" s="34" t="s">
        <v>762</v>
      </c>
      <c r="C1771" s="34" t="s">
        <v>23</v>
      </c>
      <c r="D1771" s="34">
        <v>0.03</v>
      </c>
      <c r="E1771" s="34">
        <v>30.98</v>
      </c>
      <c r="F1771" s="34">
        <v>6.5</v>
      </c>
      <c r="G1771" s="34" t="s">
        <v>14</v>
      </c>
      <c r="H1771" s="34" t="s">
        <v>70</v>
      </c>
      <c r="I1771" s="34" t="s">
        <v>16</v>
      </c>
      <c r="J1771" s="34" t="s">
        <v>17</v>
      </c>
      <c r="K1771" s="34" t="s">
        <v>49</v>
      </c>
      <c r="L1771" s="34" t="s">
        <v>2831</v>
      </c>
      <c r="M1771" s="34">
        <v>0.79</v>
      </c>
      <c r="N1771" s="34" t="s">
        <v>8</v>
      </c>
      <c r="O1771" s="34" t="s">
        <v>87</v>
      </c>
      <c r="P1771" s="34" t="s">
        <v>379</v>
      </c>
      <c r="Q1771" s="34" t="s">
        <v>764</v>
      </c>
      <c r="R1771" s="34">
        <v>2118</v>
      </c>
      <c r="S1771" s="36">
        <v>42168</v>
      </c>
      <c r="T1771" s="36">
        <v>42172</v>
      </c>
      <c r="U1771" s="61">
        <v>-144.19999999999999</v>
      </c>
      <c r="V1771" s="34">
        <v>44</v>
      </c>
      <c r="W1771" s="34">
        <v>1332.09</v>
      </c>
      <c r="X1771" s="34">
        <v>39430</v>
      </c>
      <c r="Y1771" s="34" t="s">
        <v>3218</v>
      </c>
      <c r="Z1771" s="34">
        <v>482.60565151226285</v>
      </c>
    </row>
    <row r="1772" spans="1:26" customFormat="1" x14ac:dyDescent="0.2">
      <c r="A1772" s="34">
        <v>1132</v>
      </c>
      <c r="B1772" s="34" t="s">
        <v>1069</v>
      </c>
      <c r="C1772" s="34" t="s">
        <v>23</v>
      </c>
      <c r="D1772" s="34">
        <v>0.03</v>
      </c>
      <c r="E1772" s="34">
        <v>30.98</v>
      </c>
      <c r="F1772" s="34">
        <v>6.5</v>
      </c>
      <c r="G1772" s="34" t="s">
        <v>14</v>
      </c>
      <c r="H1772" s="34" t="s">
        <v>70</v>
      </c>
      <c r="I1772" s="34" t="s">
        <v>16</v>
      </c>
      <c r="J1772" s="34" t="s">
        <v>17</v>
      </c>
      <c r="K1772" s="34" t="s">
        <v>49</v>
      </c>
      <c r="L1772" s="34" t="s">
        <v>2831</v>
      </c>
      <c r="M1772" s="34">
        <v>0.79</v>
      </c>
      <c r="N1772" s="34" t="s">
        <v>8</v>
      </c>
      <c r="O1772" s="34" t="s">
        <v>28</v>
      </c>
      <c r="P1772" s="34" t="s">
        <v>163</v>
      </c>
      <c r="Q1772" s="34" t="s">
        <v>1070</v>
      </c>
      <c r="R1772" s="34">
        <v>76039</v>
      </c>
      <c r="S1772" s="36">
        <v>42168</v>
      </c>
      <c r="T1772" s="36">
        <v>42172</v>
      </c>
      <c r="U1772" s="61">
        <v>-115.36</v>
      </c>
      <c r="V1772" s="34">
        <v>11</v>
      </c>
      <c r="W1772" s="34">
        <v>333.02</v>
      </c>
      <c r="X1772" s="34">
        <v>88104</v>
      </c>
      <c r="Y1772" s="34" t="s">
        <v>3216</v>
      </c>
      <c r="Z1772" s="34">
        <v>512.13855334577022</v>
      </c>
    </row>
    <row r="1773" spans="1:26" customFormat="1" x14ac:dyDescent="0.2">
      <c r="A1773" s="34">
        <v>1505</v>
      </c>
      <c r="B1773" s="34" t="s">
        <v>2832</v>
      </c>
      <c r="C1773" s="34" t="s">
        <v>23</v>
      </c>
      <c r="D1773" s="34">
        <v>0</v>
      </c>
      <c r="E1773" s="34">
        <v>85.99</v>
      </c>
      <c r="F1773" s="34">
        <v>0.99</v>
      </c>
      <c r="G1773" s="34" t="s">
        <v>14</v>
      </c>
      <c r="H1773" s="34" t="s">
        <v>3</v>
      </c>
      <c r="I1773" s="34" t="s">
        <v>16</v>
      </c>
      <c r="J1773" s="34" t="s">
        <v>111</v>
      </c>
      <c r="K1773" s="34" t="s">
        <v>26</v>
      </c>
      <c r="L1773" s="34" t="s">
        <v>1572</v>
      </c>
      <c r="M1773" s="34">
        <v>0.85</v>
      </c>
      <c r="N1773" s="34" t="s">
        <v>8</v>
      </c>
      <c r="O1773" s="34" t="s">
        <v>28</v>
      </c>
      <c r="P1773" s="34" t="s">
        <v>163</v>
      </c>
      <c r="Q1773" s="34" t="s">
        <v>2833</v>
      </c>
      <c r="R1773" s="34">
        <v>77840</v>
      </c>
      <c r="S1773" s="36">
        <v>42168</v>
      </c>
      <c r="T1773" s="36">
        <v>42173</v>
      </c>
      <c r="U1773" s="61">
        <v>-138.0368</v>
      </c>
      <c r="V1773" s="34">
        <v>6</v>
      </c>
      <c r="W1773" s="34">
        <v>464.86</v>
      </c>
      <c r="X1773" s="34">
        <v>86181</v>
      </c>
      <c r="Y1773" s="34" t="s">
        <v>3216</v>
      </c>
      <c r="Z1773" s="34">
        <v>569.63972811383758</v>
      </c>
    </row>
    <row r="1774" spans="1:26" customFormat="1" x14ac:dyDescent="0.2">
      <c r="A1774" s="34">
        <v>5</v>
      </c>
      <c r="B1774" s="34" t="s">
        <v>2834</v>
      </c>
      <c r="C1774" s="34" t="s">
        <v>46</v>
      </c>
      <c r="D1774" s="34">
        <v>0.02</v>
      </c>
      <c r="E1774" s="34">
        <v>500.98</v>
      </c>
      <c r="F1774" s="34">
        <v>26</v>
      </c>
      <c r="G1774" s="34" t="s">
        <v>2</v>
      </c>
      <c r="H1774" s="34" t="s">
        <v>47</v>
      </c>
      <c r="I1774" s="34" t="s">
        <v>4</v>
      </c>
      <c r="J1774" s="34" t="s">
        <v>85</v>
      </c>
      <c r="K1774" s="34" t="s">
        <v>33</v>
      </c>
      <c r="L1774" s="34" t="s">
        <v>2272</v>
      </c>
      <c r="M1774" s="34">
        <v>0.6</v>
      </c>
      <c r="N1774" s="34" t="s">
        <v>8</v>
      </c>
      <c r="O1774" s="34" t="s">
        <v>35</v>
      </c>
      <c r="P1774" s="34" t="s">
        <v>66</v>
      </c>
      <c r="Q1774" s="34" t="s">
        <v>2192</v>
      </c>
      <c r="R1774" s="34">
        <v>91776</v>
      </c>
      <c r="S1774" s="36">
        <v>42168</v>
      </c>
      <c r="T1774" s="36">
        <v>42170</v>
      </c>
      <c r="U1774" s="61">
        <v>4390.3665000000001</v>
      </c>
      <c r="V1774" s="34">
        <v>12</v>
      </c>
      <c r="W1774" s="34">
        <v>6362.85</v>
      </c>
      <c r="X1774" s="34">
        <v>90193</v>
      </c>
      <c r="Y1774" s="34" t="s">
        <v>3217</v>
      </c>
      <c r="Z1774" s="34">
        <v>7334.4939948180236</v>
      </c>
    </row>
    <row r="1775" spans="1:26" customFormat="1" x14ac:dyDescent="0.2">
      <c r="A1775" s="34">
        <v>1044</v>
      </c>
      <c r="B1775" s="34" t="s">
        <v>1376</v>
      </c>
      <c r="C1775" s="34" t="s">
        <v>1</v>
      </c>
      <c r="D1775" s="34">
        <v>0.02</v>
      </c>
      <c r="E1775" s="34">
        <v>209.84</v>
      </c>
      <c r="F1775" s="34">
        <v>21.21</v>
      </c>
      <c r="G1775" s="34" t="s">
        <v>14</v>
      </c>
      <c r="H1775" s="34" t="s">
        <v>47</v>
      </c>
      <c r="I1775" s="34" t="s">
        <v>4</v>
      </c>
      <c r="J1775" s="34" t="s">
        <v>102</v>
      </c>
      <c r="K1775" s="34" t="s">
        <v>40</v>
      </c>
      <c r="L1775" s="34" t="s">
        <v>185</v>
      </c>
      <c r="M1775" s="34">
        <v>0.59</v>
      </c>
      <c r="N1775" s="34" t="s">
        <v>8</v>
      </c>
      <c r="O1775" s="34" t="s">
        <v>35</v>
      </c>
      <c r="P1775" s="34" t="s">
        <v>66</v>
      </c>
      <c r="Q1775" s="34" t="s">
        <v>76</v>
      </c>
      <c r="R1775" s="34">
        <v>90004</v>
      </c>
      <c r="S1775" s="36">
        <v>42169</v>
      </c>
      <c r="T1775" s="36">
        <v>42169</v>
      </c>
      <c r="U1775" s="61">
        <v>2593.14</v>
      </c>
      <c r="V1775" s="34">
        <v>62</v>
      </c>
      <c r="W1775" s="34">
        <v>13546.94</v>
      </c>
      <c r="X1775" s="34">
        <v>28001</v>
      </c>
      <c r="Y1775" s="34" t="s">
        <v>3217</v>
      </c>
      <c r="Z1775" s="34">
        <v>4333.7404078108011</v>
      </c>
    </row>
    <row r="1776" spans="1:26" customFormat="1" x14ac:dyDescent="0.2">
      <c r="A1776" s="34">
        <v>1044</v>
      </c>
      <c r="B1776" s="34" t="s">
        <v>1376</v>
      </c>
      <c r="C1776" s="34" t="s">
        <v>1</v>
      </c>
      <c r="D1776" s="34">
        <v>0.01</v>
      </c>
      <c r="E1776" s="34">
        <v>194.3</v>
      </c>
      <c r="F1776" s="34">
        <v>11.54</v>
      </c>
      <c r="G1776" s="34" t="s">
        <v>14</v>
      </c>
      <c r="H1776" s="34" t="s">
        <v>47</v>
      </c>
      <c r="I1776" s="34" t="s">
        <v>4</v>
      </c>
      <c r="J1776" s="34" t="s">
        <v>102</v>
      </c>
      <c r="K1776" s="34" t="s">
        <v>40</v>
      </c>
      <c r="L1776" s="34" t="s">
        <v>182</v>
      </c>
      <c r="M1776" s="34">
        <v>0.59</v>
      </c>
      <c r="N1776" s="34" t="s">
        <v>8</v>
      </c>
      <c r="O1776" s="34" t="s">
        <v>35</v>
      </c>
      <c r="P1776" s="34" t="s">
        <v>66</v>
      </c>
      <c r="Q1776" s="34" t="s">
        <v>76</v>
      </c>
      <c r="R1776" s="34">
        <v>90004</v>
      </c>
      <c r="S1776" s="36">
        <v>42169</v>
      </c>
      <c r="T1776" s="36">
        <v>42171</v>
      </c>
      <c r="U1776" s="61">
        <v>1162.76</v>
      </c>
      <c r="V1776" s="34">
        <v>32</v>
      </c>
      <c r="W1776" s="34">
        <v>6401.65</v>
      </c>
      <c r="X1776" s="34">
        <v>28001</v>
      </c>
      <c r="Y1776" s="34" t="s">
        <v>3217</v>
      </c>
      <c r="Z1776" s="34">
        <v>2559.6408683708555</v>
      </c>
    </row>
    <row r="1777" spans="1:26" customFormat="1" x14ac:dyDescent="0.2">
      <c r="A1777" s="34">
        <v>1519</v>
      </c>
      <c r="B1777" s="34" t="s">
        <v>2835</v>
      </c>
      <c r="C1777" s="34" t="s">
        <v>1</v>
      </c>
      <c r="D1777" s="34">
        <v>0.06</v>
      </c>
      <c r="E1777" s="34">
        <v>55.48</v>
      </c>
      <c r="F1777" s="34">
        <v>4.8499999999999996</v>
      </c>
      <c r="G1777" s="34" t="s">
        <v>14</v>
      </c>
      <c r="H1777" s="34" t="s">
        <v>15</v>
      </c>
      <c r="I1777" s="34" t="s">
        <v>24</v>
      </c>
      <c r="J1777" s="34" t="s">
        <v>64</v>
      </c>
      <c r="K1777" s="34" t="s">
        <v>49</v>
      </c>
      <c r="L1777" s="34" t="s">
        <v>2836</v>
      </c>
      <c r="M1777" s="34">
        <v>0.37</v>
      </c>
      <c r="N1777" s="34" t="s">
        <v>8</v>
      </c>
      <c r="O1777" s="34" t="s">
        <v>87</v>
      </c>
      <c r="P1777" s="34" t="s">
        <v>307</v>
      </c>
      <c r="Q1777" s="34" t="s">
        <v>1180</v>
      </c>
      <c r="R1777" s="34">
        <v>4210</v>
      </c>
      <c r="S1777" s="36">
        <v>42169</v>
      </c>
      <c r="T1777" s="36">
        <v>42169</v>
      </c>
      <c r="U1777" s="61">
        <v>711.05190000000005</v>
      </c>
      <c r="V1777" s="34">
        <v>19</v>
      </c>
      <c r="W1777" s="34">
        <v>1030.51</v>
      </c>
      <c r="X1777" s="34">
        <v>89957</v>
      </c>
      <c r="Y1777" s="34" t="s">
        <v>3218</v>
      </c>
      <c r="Z1777" s="34">
        <v>1201.9482465769424</v>
      </c>
    </row>
    <row r="1778" spans="1:26" customFormat="1" x14ac:dyDescent="0.2">
      <c r="A1778" s="34">
        <v>1522</v>
      </c>
      <c r="B1778" s="34" t="s">
        <v>2837</v>
      </c>
      <c r="C1778" s="34" t="s">
        <v>1</v>
      </c>
      <c r="D1778" s="34">
        <v>0.1</v>
      </c>
      <c r="E1778" s="34">
        <v>122.99</v>
      </c>
      <c r="F1778" s="34">
        <v>70.2</v>
      </c>
      <c r="G1778" s="34" t="s">
        <v>2</v>
      </c>
      <c r="H1778" s="34" t="s">
        <v>15</v>
      </c>
      <c r="I1778" s="34" t="s">
        <v>4</v>
      </c>
      <c r="J1778" s="34" t="s">
        <v>85</v>
      </c>
      <c r="K1778" s="34" t="s">
        <v>33</v>
      </c>
      <c r="L1778" s="34" t="s">
        <v>780</v>
      </c>
      <c r="M1778" s="34">
        <v>0.74</v>
      </c>
      <c r="N1778" s="34" t="s">
        <v>8</v>
      </c>
      <c r="O1778" s="34" t="s">
        <v>28</v>
      </c>
      <c r="P1778" s="34" t="s">
        <v>60</v>
      </c>
      <c r="Q1778" s="34" t="s">
        <v>2838</v>
      </c>
      <c r="R1778" s="34">
        <v>55305</v>
      </c>
      <c r="S1778" s="36">
        <v>42169</v>
      </c>
      <c r="T1778" s="36">
        <v>42170</v>
      </c>
      <c r="U1778" s="61">
        <v>-899.67499999999995</v>
      </c>
      <c r="V1778" s="34">
        <v>17</v>
      </c>
      <c r="W1778" s="34">
        <v>2026.91</v>
      </c>
      <c r="X1778" s="34">
        <v>89957</v>
      </c>
      <c r="Y1778" s="34" t="s">
        <v>3216</v>
      </c>
      <c r="Z1778" s="34">
        <v>2047.8112158178719</v>
      </c>
    </row>
    <row r="1779" spans="1:26" customFormat="1" x14ac:dyDescent="0.2">
      <c r="A1779" s="34">
        <v>3339</v>
      </c>
      <c r="B1779" s="34" t="s">
        <v>2839</v>
      </c>
      <c r="C1779" s="34" t="s">
        <v>13</v>
      </c>
      <c r="D1779" s="34">
        <v>0.03</v>
      </c>
      <c r="E1779" s="34">
        <v>2.61</v>
      </c>
      <c r="F1779" s="34">
        <v>0.5</v>
      </c>
      <c r="G1779" s="34" t="s">
        <v>14</v>
      </c>
      <c r="H1779" s="34" t="s">
        <v>15</v>
      </c>
      <c r="I1779" s="34" t="s">
        <v>24</v>
      </c>
      <c r="J1779" s="34" t="s">
        <v>128</v>
      </c>
      <c r="K1779" s="34" t="s">
        <v>49</v>
      </c>
      <c r="L1779" s="34" t="s">
        <v>1343</v>
      </c>
      <c r="M1779" s="34">
        <v>0.39</v>
      </c>
      <c r="N1779" s="34" t="s">
        <v>8</v>
      </c>
      <c r="O1779" s="34" t="s">
        <v>9</v>
      </c>
      <c r="P1779" s="34" t="s">
        <v>99</v>
      </c>
      <c r="Q1779" s="34" t="s">
        <v>2840</v>
      </c>
      <c r="R1779" s="34">
        <v>32780</v>
      </c>
      <c r="S1779" s="36">
        <v>42169</v>
      </c>
      <c r="T1779" s="36">
        <v>42170</v>
      </c>
      <c r="U1779" s="61">
        <v>4.0442999999999998</v>
      </c>
      <c r="V1779" s="34">
        <v>7</v>
      </c>
      <c r="W1779" s="34">
        <v>19.02</v>
      </c>
      <c r="X1779" s="34">
        <v>85981</v>
      </c>
      <c r="Y1779" s="34" t="s">
        <v>3215</v>
      </c>
      <c r="Z1779" s="34">
        <v>-63.97870625706954</v>
      </c>
    </row>
    <row r="1780" spans="1:26" customFormat="1" x14ac:dyDescent="0.2">
      <c r="A1780" s="34">
        <v>3339</v>
      </c>
      <c r="B1780" s="34" t="s">
        <v>2839</v>
      </c>
      <c r="C1780" s="34" t="s">
        <v>13</v>
      </c>
      <c r="D1780" s="34">
        <v>0.01</v>
      </c>
      <c r="E1780" s="34">
        <v>11.66</v>
      </c>
      <c r="F1780" s="34">
        <v>7.95</v>
      </c>
      <c r="G1780" s="34" t="s">
        <v>14</v>
      </c>
      <c r="H1780" s="34" t="s">
        <v>15</v>
      </c>
      <c r="I1780" s="34" t="s">
        <v>24</v>
      </c>
      <c r="J1780" s="34" t="s">
        <v>25</v>
      </c>
      <c r="K1780" s="34" t="s">
        <v>18</v>
      </c>
      <c r="L1780" s="34" t="s">
        <v>2114</v>
      </c>
      <c r="M1780" s="34">
        <v>0.57999999999999996</v>
      </c>
      <c r="N1780" s="34" t="s">
        <v>8</v>
      </c>
      <c r="O1780" s="34" t="s">
        <v>9</v>
      </c>
      <c r="P1780" s="34" t="s">
        <v>99</v>
      </c>
      <c r="Q1780" s="34" t="s">
        <v>2840</v>
      </c>
      <c r="R1780" s="34">
        <v>32780</v>
      </c>
      <c r="S1780" s="36">
        <v>42169</v>
      </c>
      <c r="T1780" s="36">
        <v>42170</v>
      </c>
      <c r="U1780" s="61">
        <v>-10.368399999999999</v>
      </c>
      <c r="V1780" s="34">
        <v>16</v>
      </c>
      <c r="W1780" s="34">
        <v>193.87</v>
      </c>
      <c r="X1780" s="34">
        <v>85981</v>
      </c>
      <c r="Y1780" s="34" t="s">
        <v>3215</v>
      </c>
      <c r="Z1780" s="34">
        <v>326.67239058388037</v>
      </c>
    </row>
    <row r="1781" spans="1:26" customFormat="1" x14ac:dyDescent="0.2">
      <c r="A1781" s="34">
        <v>1644</v>
      </c>
      <c r="B1781" s="34" t="s">
        <v>2841</v>
      </c>
      <c r="C1781" s="34" t="s">
        <v>23</v>
      </c>
      <c r="D1781" s="34">
        <v>0.09</v>
      </c>
      <c r="E1781" s="34">
        <v>107.53</v>
      </c>
      <c r="F1781" s="34">
        <v>5.81</v>
      </c>
      <c r="G1781" s="34" t="s">
        <v>14</v>
      </c>
      <c r="H1781" s="34" t="s">
        <v>3</v>
      </c>
      <c r="I1781" s="34" t="s">
        <v>4</v>
      </c>
      <c r="J1781" s="34" t="s">
        <v>102</v>
      </c>
      <c r="K1781" s="34" t="s">
        <v>120</v>
      </c>
      <c r="L1781" s="34" t="s">
        <v>1471</v>
      </c>
      <c r="M1781" s="34">
        <v>0.65</v>
      </c>
      <c r="N1781" s="34" t="s">
        <v>8</v>
      </c>
      <c r="O1781" s="34" t="s">
        <v>28</v>
      </c>
      <c r="P1781" s="34" t="s">
        <v>163</v>
      </c>
      <c r="Q1781" s="34" t="s">
        <v>1107</v>
      </c>
      <c r="R1781" s="34">
        <v>77546</v>
      </c>
      <c r="S1781" s="36">
        <v>42169</v>
      </c>
      <c r="T1781" s="36">
        <v>42171</v>
      </c>
      <c r="U1781" s="61">
        <v>69.545100000000005</v>
      </c>
      <c r="V1781" s="34">
        <v>1</v>
      </c>
      <c r="W1781" s="34">
        <v>100.79</v>
      </c>
      <c r="X1781" s="34">
        <v>87342</v>
      </c>
      <c r="Y1781" s="34" t="s">
        <v>3216</v>
      </c>
      <c r="Z1781" s="34">
        <v>757.20690437203928</v>
      </c>
    </row>
    <row r="1782" spans="1:26" customFormat="1" x14ac:dyDescent="0.2">
      <c r="A1782" s="34">
        <v>1738</v>
      </c>
      <c r="B1782" s="34" t="s">
        <v>1877</v>
      </c>
      <c r="C1782" s="34" t="s">
        <v>23</v>
      </c>
      <c r="D1782" s="34">
        <v>0.04</v>
      </c>
      <c r="E1782" s="34">
        <v>35.44</v>
      </c>
      <c r="F1782" s="34">
        <v>19.989999999999998</v>
      </c>
      <c r="G1782" s="34" t="s">
        <v>14</v>
      </c>
      <c r="H1782" s="34" t="s">
        <v>70</v>
      </c>
      <c r="I1782" s="34" t="s">
        <v>24</v>
      </c>
      <c r="J1782" s="34" t="s">
        <v>64</v>
      </c>
      <c r="K1782" s="34" t="s">
        <v>49</v>
      </c>
      <c r="L1782" s="34" t="s">
        <v>2233</v>
      </c>
      <c r="M1782" s="34">
        <v>0.38</v>
      </c>
      <c r="N1782" s="34" t="s">
        <v>8</v>
      </c>
      <c r="O1782" s="34" t="s">
        <v>9</v>
      </c>
      <c r="P1782" s="34" t="s">
        <v>73</v>
      </c>
      <c r="Q1782" s="34" t="s">
        <v>1878</v>
      </c>
      <c r="R1782" s="34">
        <v>28052</v>
      </c>
      <c r="S1782" s="36">
        <v>42169</v>
      </c>
      <c r="T1782" s="36">
        <v>42176</v>
      </c>
      <c r="U1782" s="61">
        <v>-108.27249999999999</v>
      </c>
      <c r="V1782" s="34">
        <v>11</v>
      </c>
      <c r="W1782" s="34">
        <v>406.26</v>
      </c>
      <c r="X1782" s="34">
        <v>85868</v>
      </c>
      <c r="Y1782" s="34" t="s">
        <v>3215</v>
      </c>
      <c r="Z1782" s="34">
        <v>558.83129056647056</v>
      </c>
    </row>
    <row r="1783" spans="1:26" customFormat="1" x14ac:dyDescent="0.2">
      <c r="A1783" s="34">
        <v>1775</v>
      </c>
      <c r="B1783" s="34" t="s">
        <v>2842</v>
      </c>
      <c r="C1783" s="34" t="s">
        <v>23</v>
      </c>
      <c r="D1783" s="34">
        <v>0.09</v>
      </c>
      <c r="E1783" s="34">
        <v>12.95</v>
      </c>
      <c r="F1783" s="34">
        <v>4.9800000000000004</v>
      </c>
      <c r="G1783" s="34" t="s">
        <v>14</v>
      </c>
      <c r="H1783" s="34" t="s">
        <v>15</v>
      </c>
      <c r="I1783" s="34" t="s">
        <v>24</v>
      </c>
      <c r="J1783" s="34" t="s">
        <v>48</v>
      </c>
      <c r="K1783" s="34" t="s">
        <v>49</v>
      </c>
      <c r="L1783" s="34" t="s">
        <v>2715</v>
      </c>
      <c r="M1783" s="34">
        <v>0.4</v>
      </c>
      <c r="N1783" s="34" t="s">
        <v>8</v>
      </c>
      <c r="O1783" s="34" t="s">
        <v>28</v>
      </c>
      <c r="P1783" s="34" t="s">
        <v>29</v>
      </c>
      <c r="Q1783" s="34" t="s">
        <v>2843</v>
      </c>
      <c r="R1783" s="34">
        <v>46614</v>
      </c>
      <c r="S1783" s="36">
        <v>42169</v>
      </c>
      <c r="T1783" s="36">
        <v>42176</v>
      </c>
      <c r="U1783" s="61">
        <v>123.89175</v>
      </c>
      <c r="V1783" s="34">
        <v>21</v>
      </c>
      <c r="W1783" s="34">
        <v>269.54000000000002</v>
      </c>
      <c r="X1783" s="34">
        <v>89944</v>
      </c>
      <c r="Y1783" s="34" t="s">
        <v>3216</v>
      </c>
      <c r="Z1783" s="34">
        <v>265.88775680134444</v>
      </c>
    </row>
    <row r="1784" spans="1:26" customFormat="1" x14ac:dyDescent="0.2">
      <c r="A1784" s="34">
        <v>547</v>
      </c>
      <c r="B1784" s="34" t="s">
        <v>2844</v>
      </c>
      <c r="C1784" s="34" t="s">
        <v>46</v>
      </c>
      <c r="D1784" s="34">
        <v>0.03</v>
      </c>
      <c r="E1784" s="34">
        <v>13.73</v>
      </c>
      <c r="F1784" s="34">
        <v>6.85</v>
      </c>
      <c r="G1784" s="34" t="s">
        <v>63</v>
      </c>
      <c r="H1784" s="34" t="s">
        <v>70</v>
      </c>
      <c r="I1784" s="34" t="s">
        <v>4</v>
      </c>
      <c r="J1784" s="34" t="s">
        <v>102</v>
      </c>
      <c r="K1784" s="34" t="s">
        <v>26</v>
      </c>
      <c r="L1784" s="34" t="s">
        <v>1743</v>
      </c>
      <c r="M1784" s="34">
        <v>0.54</v>
      </c>
      <c r="N1784" s="34" t="s">
        <v>8</v>
      </c>
      <c r="O1784" s="34" t="s">
        <v>87</v>
      </c>
      <c r="P1784" s="34" t="s">
        <v>879</v>
      </c>
      <c r="Q1784" s="34" t="s">
        <v>2845</v>
      </c>
      <c r="R1784" s="34">
        <v>26501</v>
      </c>
      <c r="S1784" s="36">
        <v>42169</v>
      </c>
      <c r="T1784" s="36">
        <v>42170</v>
      </c>
      <c r="U1784" s="61">
        <v>39.585299999999997</v>
      </c>
      <c r="V1784" s="34">
        <v>4</v>
      </c>
      <c r="W1784" s="34">
        <v>57.37</v>
      </c>
      <c r="X1784" s="34">
        <v>86250</v>
      </c>
      <c r="Y1784" s="34" t="s">
        <v>3218</v>
      </c>
      <c r="Z1784" s="34">
        <v>457.68205348651981</v>
      </c>
    </row>
    <row r="1785" spans="1:26" customFormat="1" x14ac:dyDescent="0.2">
      <c r="A1785" s="34">
        <v>2979</v>
      </c>
      <c r="B1785" s="34" t="s">
        <v>794</v>
      </c>
      <c r="C1785" s="34" t="s">
        <v>46</v>
      </c>
      <c r="D1785" s="34">
        <v>0.01</v>
      </c>
      <c r="E1785" s="34">
        <v>5.84</v>
      </c>
      <c r="F1785" s="34">
        <v>0.83</v>
      </c>
      <c r="G1785" s="34" t="s">
        <v>14</v>
      </c>
      <c r="H1785" s="34" t="s">
        <v>70</v>
      </c>
      <c r="I1785" s="34" t="s">
        <v>24</v>
      </c>
      <c r="J1785" s="34" t="s">
        <v>25</v>
      </c>
      <c r="K1785" s="34" t="s">
        <v>26</v>
      </c>
      <c r="L1785" s="34" t="s">
        <v>2582</v>
      </c>
      <c r="M1785" s="34">
        <v>0.49</v>
      </c>
      <c r="N1785" s="34" t="s">
        <v>8</v>
      </c>
      <c r="O1785" s="34" t="s">
        <v>28</v>
      </c>
      <c r="P1785" s="34" t="s">
        <v>541</v>
      </c>
      <c r="Q1785" s="34" t="s">
        <v>796</v>
      </c>
      <c r="R1785" s="34">
        <v>58601</v>
      </c>
      <c r="S1785" s="36">
        <v>42169</v>
      </c>
      <c r="T1785" s="36">
        <v>42171</v>
      </c>
      <c r="U1785" s="61">
        <v>16.091999999999999</v>
      </c>
      <c r="V1785" s="34">
        <v>4</v>
      </c>
      <c r="W1785" s="34">
        <v>23.89</v>
      </c>
      <c r="X1785" s="34">
        <v>86546</v>
      </c>
      <c r="Y1785" s="34" t="s">
        <v>3216</v>
      </c>
      <c r="Z1785" s="34">
        <v>296.38816786414782</v>
      </c>
    </row>
    <row r="1786" spans="1:26" customFormat="1" x14ac:dyDescent="0.2">
      <c r="A1786" s="34">
        <v>3120</v>
      </c>
      <c r="B1786" s="34" t="s">
        <v>2846</v>
      </c>
      <c r="C1786" s="34" t="s">
        <v>46</v>
      </c>
      <c r="D1786" s="34">
        <v>0.08</v>
      </c>
      <c r="E1786" s="34">
        <v>315.98</v>
      </c>
      <c r="F1786" s="34">
        <v>19.989999999999998</v>
      </c>
      <c r="G1786" s="34" t="s">
        <v>14</v>
      </c>
      <c r="H1786" s="34" t="s">
        <v>47</v>
      </c>
      <c r="I1786" s="34" t="s">
        <v>24</v>
      </c>
      <c r="J1786" s="34" t="s">
        <v>48</v>
      </c>
      <c r="K1786" s="34" t="s">
        <v>49</v>
      </c>
      <c r="L1786" s="34" t="s">
        <v>2203</v>
      </c>
      <c r="M1786" s="34">
        <v>0.38</v>
      </c>
      <c r="N1786" s="34" t="s">
        <v>8</v>
      </c>
      <c r="O1786" s="34" t="s">
        <v>9</v>
      </c>
      <c r="P1786" s="34" t="s">
        <v>144</v>
      </c>
      <c r="Q1786" s="34" t="s">
        <v>2847</v>
      </c>
      <c r="R1786" s="34">
        <v>70117</v>
      </c>
      <c r="S1786" s="36">
        <v>42169</v>
      </c>
      <c r="T1786" s="36">
        <v>42169</v>
      </c>
      <c r="U1786" s="61">
        <v>44.52</v>
      </c>
      <c r="V1786" s="34">
        <v>9</v>
      </c>
      <c r="W1786" s="34">
        <v>2642.48</v>
      </c>
      <c r="X1786" s="34">
        <v>90160</v>
      </c>
      <c r="Y1786" s="34" t="s">
        <v>3215</v>
      </c>
      <c r="Z1786" s="34">
        <v>1719.5422715362665</v>
      </c>
    </row>
    <row r="1787" spans="1:26" customFormat="1" x14ac:dyDescent="0.2">
      <c r="A1787" s="34">
        <v>1860</v>
      </c>
      <c r="B1787" s="34" t="s">
        <v>2848</v>
      </c>
      <c r="C1787" s="34" t="s">
        <v>1</v>
      </c>
      <c r="D1787" s="34">
        <v>0.09</v>
      </c>
      <c r="E1787" s="34">
        <v>5.98</v>
      </c>
      <c r="F1787" s="34">
        <v>1.49</v>
      </c>
      <c r="G1787" s="34" t="s">
        <v>14</v>
      </c>
      <c r="H1787" s="34" t="s">
        <v>47</v>
      </c>
      <c r="I1787" s="34" t="s">
        <v>24</v>
      </c>
      <c r="J1787" s="34" t="s">
        <v>48</v>
      </c>
      <c r="K1787" s="34" t="s">
        <v>49</v>
      </c>
      <c r="L1787" s="34" t="s">
        <v>1563</v>
      </c>
      <c r="M1787" s="34">
        <v>0.39</v>
      </c>
      <c r="N1787" s="34" t="s">
        <v>8</v>
      </c>
      <c r="O1787" s="34" t="s">
        <v>87</v>
      </c>
      <c r="P1787" s="34" t="s">
        <v>379</v>
      </c>
      <c r="Q1787" s="34" t="s">
        <v>2849</v>
      </c>
      <c r="R1787" s="34">
        <v>1570</v>
      </c>
      <c r="S1787" s="36">
        <v>42170</v>
      </c>
      <c r="T1787" s="36">
        <v>42172</v>
      </c>
      <c r="U1787" s="61">
        <v>13.2294</v>
      </c>
      <c r="V1787" s="34">
        <v>5</v>
      </c>
      <c r="W1787" s="34">
        <v>28.01</v>
      </c>
      <c r="X1787" s="34">
        <v>86846</v>
      </c>
      <c r="Y1787" s="34" t="s">
        <v>3218</v>
      </c>
      <c r="Z1787" s="34">
        <v>295.57303300318722</v>
      </c>
    </row>
    <row r="1788" spans="1:26" customFormat="1" x14ac:dyDescent="0.2">
      <c r="A1788" s="34">
        <v>33</v>
      </c>
      <c r="B1788" s="34" t="s">
        <v>2850</v>
      </c>
      <c r="C1788" s="34" t="s">
        <v>46</v>
      </c>
      <c r="D1788" s="34">
        <v>0.03</v>
      </c>
      <c r="E1788" s="34">
        <v>4.24</v>
      </c>
      <c r="F1788" s="34">
        <v>5.41</v>
      </c>
      <c r="G1788" s="34" t="s">
        <v>14</v>
      </c>
      <c r="H1788" s="34" t="s">
        <v>70</v>
      </c>
      <c r="I1788" s="34" t="s">
        <v>24</v>
      </c>
      <c r="J1788" s="34" t="s">
        <v>48</v>
      </c>
      <c r="K1788" s="34" t="s">
        <v>49</v>
      </c>
      <c r="L1788" s="34" t="s">
        <v>1647</v>
      </c>
      <c r="M1788" s="34">
        <v>0.35</v>
      </c>
      <c r="N1788" s="34" t="s">
        <v>8</v>
      </c>
      <c r="O1788" s="34" t="s">
        <v>35</v>
      </c>
      <c r="P1788" s="34" t="s">
        <v>115</v>
      </c>
      <c r="Q1788" s="34" t="s">
        <v>2851</v>
      </c>
      <c r="R1788" s="34">
        <v>97030</v>
      </c>
      <c r="S1788" s="36">
        <v>42170</v>
      </c>
      <c r="T1788" s="36">
        <v>42172</v>
      </c>
      <c r="U1788" s="61">
        <v>-84.437600000000003</v>
      </c>
      <c r="V1788" s="34">
        <v>13</v>
      </c>
      <c r="W1788" s="34">
        <v>58.68</v>
      </c>
      <c r="X1788" s="34">
        <v>89201</v>
      </c>
      <c r="Y1788" s="34" t="s">
        <v>3217</v>
      </c>
      <c r="Z1788" s="34">
        <v>185.43587197333017</v>
      </c>
    </row>
    <row r="1789" spans="1:26" customFormat="1" x14ac:dyDescent="0.2">
      <c r="A1789" s="34">
        <v>33</v>
      </c>
      <c r="B1789" s="34" t="s">
        <v>2850</v>
      </c>
      <c r="C1789" s="34" t="s">
        <v>46</v>
      </c>
      <c r="D1789" s="34">
        <v>0.04</v>
      </c>
      <c r="E1789" s="34">
        <v>2.94</v>
      </c>
      <c r="F1789" s="34">
        <v>0.7</v>
      </c>
      <c r="G1789" s="34" t="s">
        <v>14</v>
      </c>
      <c r="H1789" s="34" t="s">
        <v>70</v>
      </c>
      <c r="I1789" s="34" t="s">
        <v>24</v>
      </c>
      <c r="J1789" s="34" t="s">
        <v>25</v>
      </c>
      <c r="K1789" s="34" t="s">
        <v>26</v>
      </c>
      <c r="L1789" s="34" t="s">
        <v>795</v>
      </c>
      <c r="M1789" s="34">
        <v>0.57999999999999996</v>
      </c>
      <c r="N1789" s="34" t="s">
        <v>8</v>
      </c>
      <c r="O1789" s="34" t="s">
        <v>35</v>
      </c>
      <c r="P1789" s="34" t="s">
        <v>115</v>
      </c>
      <c r="Q1789" s="34" t="s">
        <v>2851</v>
      </c>
      <c r="R1789" s="34">
        <v>97030</v>
      </c>
      <c r="S1789" s="36">
        <v>42170</v>
      </c>
      <c r="T1789" s="36">
        <v>42171</v>
      </c>
      <c r="U1789" s="61">
        <v>24.312000000000001</v>
      </c>
      <c r="V1789" s="34">
        <v>18</v>
      </c>
      <c r="W1789" s="34">
        <v>53.1</v>
      </c>
      <c r="X1789" s="34">
        <v>89201</v>
      </c>
      <c r="Y1789" s="34" t="s">
        <v>3217</v>
      </c>
      <c r="Z1789" s="34">
        <v>347.1077157503164</v>
      </c>
    </row>
    <row r="1790" spans="1:26" customFormat="1" x14ac:dyDescent="0.2">
      <c r="A1790" s="34">
        <v>736</v>
      </c>
      <c r="B1790" s="34" t="s">
        <v>2852</v>
      </c>
      <c r="C1790" s="34" t="s">
        <v>46</v>
      </c>
      <c r="D1790" s="34">
        <v>0.06</v>
      </c>
      <c r="E1790" s="34">
        <v>350.98</v>
      </c>
      <c r="F1790" s="34">
        <v>30</v>
      </c>
      <c r="G1790" s="34" t="s">
        <v>2</v>
      </c>
      <c r="H1790" s="34" t="s">
        <v>15</v>
      </c>
      <c r="I1790" s="34" t="s">
        <v>4</v>
      </c>
      <c r="J1790" s="34" t="s">
        <v>85</v>
      </c>
      <c r="K1790" s="34" t="s">
        <v>33</v>
      </c>
      <c r="L1790" s="34" t="s">
        <v>167</v>
      </c>
      <c r="M1790" s="34">
        <v>0.61</v>
      </c>
      <c r="N1790" s="34" t="s">
        <v>8</v>
      </c>
      <c r="O1790" s="34" t="s">
        <v>87</v>
      </c>
      <c r="P1790" s="34" t="s">
        <v>1332</v>
      </c>
      <c r="Q1790" s="34" t="s">
        <v>1449</v>
      </c>
      <c r="R1790" s="34">
        <v>3079</v>
      </c>
      <c r="S1790" s="36">
        <v>42170</v>
      </c>
      <c r="T1790" s="36">
        <v>42172</v>
      </c>
      <c r="U1790" s="61">
        <v>797.85599999999999</v>
      </c>
      <c r="V1790" s="34">
        <v>6</v>
      </c>
      <c r="W1790" s="34">
        <v>2016.32</v>
      </c>
      <c r="X1790" s="34">
        <v>90361</v>
      </c>
      <c r="Y1790" s="34" t="s">
        <v>3218</v>
      </c>
      <c r="Z1790" s="34">
        <v>3218.7553000589032</v>
      </c>
    </row>
    <row r="1791" spans="1:26" customFormat="1" x14ac:dyDescent="0.2">
      <c r="A1791" s="34">
        <v>738</v>
      </c>
      <c r="B1791" s="34" t="s">
        <v>2853</v>
      </c>
      <c r="C1791" s="34" t="s">
        <v>46</v>
      </c>
      <c r="D1791" s="34">
        <v>0.02</v>
      </c>
      <c r="E1791" s="34">
        <v>70.98</v>
      </c>
      <c r="F1791" s="34">
        <v>46.74</v>
      </c>
      <c r="G1791" s="34" t="s">
        <v>2</v>
      </c>
      <c r="H1791" s="34" t="s">
        <v>15</v>
      </c>
      <c r="I1791" s="34" t="s">
        <v>4</v>
      </c>
      <c r="J1791" s="34" t="s">
        <v>93</v>
      </c>
      <c r="K1791" s="34" t="s">
        <v>6</v>
      </c>
      <c r="L1791" s="34" t="s">
        <v>354</v>
      </c>
      <c r="M1791" s="34">
        <v>0.56000000000000005</v>
      </c>
      <c r="N1791" s="34" t="s">
        <v>8</v>
      </c>
      <c r="O1791" s="34" t="s">
        <v>87</v>
      </c>
      <c r="P1791" s="34" t="s">
        <v>373</v>
      </c>
      <c r="Q1791" s="34" t="s">
        <v>2348</v>
      </c>
      <c r="R1791" s="34">
        <v>7016</v>
      </c>
      <c r="S1791" s="36">
        <v>42170</v>
      </c>
      <c r="T1791" s="36">
        <v>42171</v>
      </c>
      <c r="U1791" s="61">
        <v>-178.21600000000001</v>
      </c>
      <c r="V1791" s="34">
        <v>4</v>
      </c>
      <c r="W1791" s="34">
        <v>313.63</v>
      </c>
      <c r="X1791" s="34">
        <v>90361</v>
      </c>
      <c r="Y1791" s="34" t="s">
        <v>3218</v>
      </c>
      <c r="Z1791" s="34">
        <v>1789.5002972113869</v>
      </c>
    </row>
    <row r="1792" spans="1:26" customFormat="1" x14ac:dyDescent="0.2">
      <c r="A1792" s="34">
        <v>741</v>
      </c>
      <c r="B1792" s="34" t="s">
        <v>2854</v>
      </c>
      <c r="C1792" s="34" t="s">
        <v>46</v>
      </c>
      <c r="D1792" s="34">
        <v>0.04</v>
      </c>
      <c r="E1792" s="34">
        <v>27.48</v>
      </c>
      <c r="F1792" s="34">
        <v>4</v>
      </c>
      <c r="G1792" s="34" t="s">
        <v>14</v>
      </c>
      <c r="H1792" s="34" t="s">
        <v>15</v>
      </c>
      <c r="I1792" s="34" t="s">
        <v>16</v>
      </c>
      <c r="J1792" s="34" t="s">
        <v>17</v>
      </c>
      <c r="K1792" s="34" t="s">
        <v>49</v>
      </c>
      <c r="L1792" s="34" t="s">
        <v>2037</v>
      </c>
      <c r="M1792" s="34">
        <v>0.75</v>
      </c>
      <c r="N1792" s="34" t="s">
        <v>8</v>
      </c>
      <c r="O1792" s="34" t="s">
        <v>87</v>
      </c>
      <c r="P1792" s="34" t="s">
        <v>373</v>
      </c>
      <c r="Q1792" s="34" t="s">
        <v>2855</v>
      </c>
      <c r="R1792" s="34">
        <v>7901</v>
      </c>
      <c r="S1792" s="36">
        <v>42170</v>
      </c>
      <c r="T1792" s="36">
        <v>42172</v>
      </c>
      <c r="U1792" s="61">
        <v>-26.655999999999999</v>
      </c>
      <c r="V1792" s="34">
        <v>15</v>
      </c>
      <c r="W1792" s="34">
        <v>397.17</v>
      </c>
      <c r="X1792" s="34">
        <v>90361</v>
      </c>
      <c r="Y1792" s="34" t="s">
        <v>3218</v>
      </c>
      <c r="Z1792" s="34">
        <v>575.37865700431848</v>
      </c>
    </row>
    <row r="1793" spans="1:26" customFormat="1" x14ac:dyDescent="0.2">
      <c r="A1793" s="34">
        <v>2183</v>
      </c>
      <c r="B1793" s="34" t="s">
        <v>2856</v>
      </c>
      <c r="C1793" s="34" t="s">
        <v>46</v>
      </c>
      <c r="D1793" s="34">
        <v>0</v>
      </c>
      <c r="E1793" s="34">
        <v>1.48</v>
      </c>
      <c r="F1793" s="34">
        <v>0.7</v>
      </c>
      <c r="G1793" s="34" t="s">
        <v>14</v>
      </c>
      <c r="H1793" s="34" t="s">
        <v>47</v>
      </c>
      <c r="I1793" s="34" t="s">
        <v>24</v>
      </c>
      <c r="J1793" s="34" t="s">
        <v>152</v>
      </c>
      <c r="K1793" s="34" t="s">
        <v>26</v>
      </c>
      <c r="L1793" s="34" t="s">
        <v>153</v>
      </c>
      <c r="M1793" s="34">
        <v>0.37</v>
      </c>
      <c r="N1793" s="34" t="s">
        <v>8</v>
      </c>
      <c r="O1793" s="34" t="s">
        <v>9</v>
      </c>
      <c r="P1793" s="34" t="s">
        <v>364</v>
      </c>
      <c r="Q1793" s="34" t="s">
        <v>2857</v>
      </c>
      <c r="R1793" s="34">
        <v>42301</v>
      </c>
      <c r="S1793" s="36">
        <v>42170</v>
      </c>
      <c r="T1793" s="36">
        <v>42172</v>
      </c>
      <c r="U1793" s="61">
        <v>-203.09800000000001</v>
      </c>
      <c r="V1793" s="34">
        <v>12</v>
      </c>
      <c r="W1793" s="34">
        <v>19.32</v>
      </c>
      <c r="X1793" s="34">
        <v>91571</v>
      </c>
      <c r="Y1793" s="34" t="s">
        <v>3215</v>
      </c>
      <c r="Z1793" s="34">
        <v>-8.0163482766107599</v>
      </c>
    </row>
    <row r="1794" spans="1:26" customFormat="1" x14ac:dyDescent="0.2">
      <c r="A1794" s="34">
        <v>2512</v>
      </c>
      <c r="B1794" s="34" t="s">
        <v>2858</v>
      </c>
      <c r="C1794" s="34" t="s">
        <v>46</v>
      </c>
      <c r="D1794" s="34">
        <v>0.04</v>
      </c>
      <c r="E1794" s="34">
        <v>6.48</v>
      </c>
      <c r="F1794" s="34">
        <v>9.5399999999999991</v>
      </c>
      <c r="G1794" s="34" t="s">
        <v>14</v>
      </c>
      <c r="H1794" s="34" t="s">
        <v>47</v>
      </c>
      <c r="I1794" s="34" t="s">
        <v>24</v>
      </c>
      <c r="J1794" s="34" t="s">
        <v>64</v>
      </c>
      <c r="K1794" s="34" t="s">
        <v>49</v>
      </c>
      <c r="L1794" s="34" t="s">
        <v>2200</v>
      </c>
      <c r="M1794" s="34">
        <v>0.37</v>
      </c>
      <c r="N1794" s="34" t="s">
        <v>8</v>
      </c>
      <c r="O1794" s="34" t="s">
        <v>87</v>
      </c>
      <c r="P1794" s="34" t="s">
        <v>379</v>
      </c>
      <c r="Q1794" s="34" t="s">
        <v>2859</v>
      </c>
      <c r="R1794" s="34">
        <v>2138</v>
      </c>
      <c r="S1794" s="36">
        <v>42170</v>
      </c>
      <c r="T1794" s="36">
        <v>42172</v>
      </c>
      <c r="U1794" s="61">
        <v>-223.94399999999999</v>
      </c>
      <c r="V1794" s="34">
        <v>19</v>
      </c>
      <c r="W1794" s="34">
        <v>125.37</v>
      </c>
      <c r="X1794" s="34">
        <v>87030</v>
      </c>
      <c r="Y1794" s="34" t="s">
        <v>3218</v>
      </c>
      <c r="Z1794" s="34">
        <v>204.20094371247353</v>
      </c>
    </row>
    <row r="1795" spans="1:26" customFormat="1" x14ac:dyDescent="0.2">
      <c r="A1795" s="34">
        <v>1038</v>
      </c>
      <c r="B1795" s="34" t="s">
        <v>2860</v>
      </c>
      <c r="C1795" s="34" t="s">
        <v>1</v>
      </c>
      <c r="D1795" s="34">
        <v>0.1</v>
      </c>
      <c r="E1795" s="34">
        <v>7.64</v>
      </c>
      <c r="F1795" s="34">
        <v>5.83</v>
      </c>
      <c r="G1795" s="34" t="s">
        <v>14</v>
      </c>
      <c r="H1795" s="34" t="s">
        <v>70</v>
      </c>
      <c r="I1795" s="34" t="s">
        <v>24</v>
      </c>
      <c r="J1795" s="34" t="s">
        <v>64</v>
      </c>
      <c r="K1795" s="34" t="s">
        <v>26</v>
      </c>
      <c r="L1795" s="34" t="s">
        <v>208</v>
      </c>
      <c r="M1795" s="34">
        <v>0.36</v>
      </c>
      <c r="N1795" s="34" t="s">
        <v>8</v>
      </c>
      <c r="O1795" s="34" t="s">
        <v>9</v>
      </c>
      <c r="P1795" s="34" t="s">
        <v>99</v>
      </c>
      <c r="Q1795" s="34" t="s">
        <v>2861</v>
      </c>
      <c r="R1795" s="34">
        <v>33430</v>
      </c>
      <c r="S1795" s="36">
        <v>42171</v>
      </c>
      <c r="T1795" s="36">
        <v>42172</v>
      </c>
      <c r="U1795" s="61">
        <v>-403.18740000000003</v>
      </c>
      <c r="V1795" s="34">
        <v>5</v>
      </c>
      <c r="W1795" s="34">
        <v>39.36</v>
      </c>
      <c r="X1795" s="34">
        <v>90641</v>
      </c>
      <c r="Y1795" s="34" t="s">
        <v>3215</v>
      </c>
      <c r="Z1795" s="34">
        <v>-67.675674333439815</v>
      </c>
    </row>
    <row r="1796" spans="1:26" customFormat="1" x14ac:dyDescent="0.2">
      <c r="A1796" s="34">
        <v>2677</v>
      </c>
      <c r="B1796" s="34" t="s">
        <v>2862</v>
      </c>
      <c r="C1796" s="34" t="s">
        <v>1</v>
      </c>
      <c r="D1796" s="34">
        <v>0.03</v>
      </c>
      <c r="E1796" s="34">
        <v>41.32</v>
      </c>
      <c r="F1796" s="34">
        <v>58.66</v>
      </c>
      <c r="G1796" s="34" t="s">
        <v>63</v>
      </c>
      <c r="H1796" s="34" t="s">
        <v>3</v>
      </c>
      <c r="I1796" s="34" t="s">
        <v>4</v>
      </c>
      <c r="J1796" s="34" t="s">
        <v>102</v>
      </c>
      <c r="K1796" s="34" t="s">
        <v>120</v>
      </c>
      <c r="L1796" s="34" t="s">
        <v>2863</v>
      </c>
      <c r="M1796" s="34">
        <v>0.76</v>
      </c>
      <c r="N1796" s="34" t="s">
        <v>8</v>
      </c>
      <c r="O1796" s="34" t="s">
        <v>9</v>
      </c>
      <c r="P1796" s="34" t="s">
        <v>218</v>
      </c>
      <c r="Q1796" s="34" t="s">
        <v>778</v>
      </c>
      <c r="R1796" s="34">
        <v>22601</v>
      </c>
      <c r="S1796" s="36">
        <v>42171</v>
      </c>
      <c r="T1796" s="36">
        <v>42172</v>
      </c>
      <c r="U1796" s="61">
        <v>-32.816000000000003</v>
      </c>
      <c r="V1796" s="34">
        <v>10</v>
      </c>
      <c r="W1796" s="34">
        <v>419.27</v>
      </c>
      <c r="X1796" s="34">
        <v>86633</v>
      </c>
      <c r="Y1796" s="34" t="s">
        <v>3215</v>
      </c>
      <c r="Z1796" s="34">
        <v>2164.7859081787155</v>
      </c>
    </row>
    <row r="1797" spans="1:26" customFormat="1" x14ac:dyDescent="0.2">
      <c r="A1797" s="34">
        <v>2677</v>
      </c>
      <c r="B1797" s="34" t="s">
        <v>2862</v>
      </c>
      <c r="C1797" s="34" t="s">
        <v>1</v>
      </c>
      <c r="D1797" s="34">
        <v>0</v>
      </c>
      <c r="E1797" s="34">
        <v>6.88</v>
      </c>
      <c r="F1797" s="34">
        <v>2</v>
      </c>
      <c r="G1797" s="34" t="s">
        <v>14</v>
      </c>
      <c r="H1797" s="34" t="s">
        <v>3</v>
      </c>
      <c r="I1797" s="34" t="s">
        <v>24</v>
      </c>
      <c r="J1797" s="34" t="s">
        <v>64</v>
      </c>
      <c r="K1797" s="34" t="s">
        <v>26</v>
      </c>
      <c r="L1797" s="34" t="s">
        <v>828</v>
      </c>
      <c r="M1797" s="34">
        <v>0.39</v>
      </c>
      <c r="N1797" s="34" t="s">
        <v>8</v>
      </c>
      <c r="O1797" s="34" t="s">
        <v>9</v>
      </c>
      <c r="P1797" s="34" t="s">
        <v>218</v>
      </c>
      <c r="Q1797" s="34" t="s">
        <v>778</v>
      </c>
      <c r="R1797" s="34">
        <v>22601</v>
      </c>
      <c r="S1797" s="36">
        <v>42171</v>
      </c>
      <c r="T1797" s="36">
        <v>42171</v>
      </c>
      <c r="U1797" s="61">
        <v>-15.61</v>
      </c>
      <c r="V1797" s="34">
        <v>5</v>
      </c>
      <c r="W1797" s="34">
        <v>36</v>
      </c>
      <c r="X1797" s="34">
        <v>86633</v>
      </c>
      <c r="Y1797" s="34" t="s">
        <v>3215</v>
      </c>
      <c r="Z1797" s="34">
        <v>302.95645814781216</v>
      </c>
    </row>
    <row r="1798" spans="1:26" customFormat="1" x14ac:dyDescent="0.2">
      <c r="A1798" s="34">
        <v>2720</v>
      </c>
      <c r="B1798" s="34" t="s">
        <v>2864</v>
      </c>
      <c r="C1798" s="34" t="s">
        <v>1</v>
      </c>
      <c r="D1798" s="34">
        <v>0</v>
      </c>
      <c r="E1798" s="34">
        <v>40.479999999999997</v>
      </c>
      <c r="F1798" s="34">
        <v>19.989999999999998</v>
      </c>
      <c r="G1798" s="34" t="s">
        <v>14</v>
      </c>
      <c r="H1798" s="34" t="s">
        <v>3</v>
      </c>
      <c r="I1798" s="34" t="s">
        <v>16</v>
      </c>
      <c r="J1798" s="34" t="s">
        <v>17</v>
      </c>
      <c r="K1798" s="34" t="s">
        <v>49</v>
      </c>
      <c r="L1798" s="34" t="s">
        <v>2030</v>
      </c>
      <c r="M1798" s="34">
        <v>0.77</v>
      </c>
      <c r="N1798" s="34" t="s">
        <v>8</v>
      </c>
      <c r="O1798" s="34" t="s">
        <v>9</v>
      </c>
      <c r="P1798" s="34" t="s">
        <v>51</v>
      </c>
      <c r="Q1798" s="34" t="s">
        <v>2865</v>
      </c>
      <c r="R1798" s="34">
        <v>30721</v>
      </c>
      <c r="S1798" s="36">
        <v>42171</v>
      </c>
      <c r="T1798" s="36">
        <v>42172</v>
      </c>
      <c r="U1798" s="61">
        <v>-25.634</v>
      </c>
      <c r="V1798" s="34">
        <v>6</v>
      </c>
      <c r="W1798" s="34">
        <v>264.95</v>
      </c>
      <c r="X1798" s="34">
        <v>88766</v>
      </c>
      <c r="Y1798" s="34" t="s">
        <v>3215</v>
      </c>
      <c r="Z1798" s="34">
        <v>1211.048010820062</v>
      </c>
    </row>
    <row r="1799" spans="1:26" customFormat="1" x14ac:dyDescent="0.2">
      <c r="A1799" s="34">
        <v>1492</v>
      </c>
      <c r="B1799" s="34" t="s">
        <v>2866</v>
      </c>
      <c r="C1799" s="34" t="s">
        <v>13</v>
      </c>
      <c r="D1799" s="34">
        <v>0.04</v>
      </c>
      <c r="E1799" s="34">
        <v>119.99</v>
      </c>
      <c r="F1799" s="34">
        <v>14</v>
      </c>
      <c r="G1799" s="34" t="s">
        <v>2</v>
      </c>
      <c r="H1799" s="34" t="s">
        <v>70</v>
      </c>
      <c r="I1799" s="34" t="s">
        <v>16</v>
      </c>
      <c r="J1799" s="34" t="s">
        <v>32</v>
      </c>
      <c r="K1799" s="34" t="s">
        <v>33</v>
      </c>
      <c r="L1799" s="34" t="s">
        <v>2127</v>
      </c>
      <c r="M1799" s="34">
        <v>0.36</v>
      </c>
      <c r="N1799" s="34" t="s">
        <v>8</v>
      </c>
      <c r="O1799" s="34" t="s">
        <v>28</v>
      </c>
      <c r="P1799" s="34" t="s">
        <v>56</v>
      </c>
      <c r="Q1799" s="34" t="s">
        <v>2867</v>
      </c>
      <c r="R1799" s="34">
        <v>65721</v>
      </c>
      <c r="S1799" s="36">
        <v>42171</v>
      </c>
      <c r="T1799" s="36">
        <v>42173</v>
      </c>
      <c r="U1799" s="61">
        <v>509.95830000000001</v>
      </c>
      <c r="V1799" s="34">
        <v>6</v>
      </c>
      <c r="W1799" s="34">
        <v>739.07</v>
      </c>
      <c r="X1799" s="34">
        <v>88004</v>
      </c>
      <c r="Y1799" s="34" t="s">
        <v>3216</v>
      </c>
      <c r="Z1799" s="34">
        <v>1388.8177764827767</v>
      </c>
    </row>
    <row r="1800" spans="1:26" customFormat="1" x14ac:dyDescent="0.2">
      <c r="A1800" s="34">
        <v>2355</v>
      </c>
      <c r="B1800" s="34" t="s">
        <v>1188</v>
      </c>
      <c r="C1800" s="34" t="s">
        <v>92</v>
      </c>
      <c r="D1800" s="34">
        <v>0.06</v>
      </c>
      <c r="E1800" s="34">
        <v>146.34</v>
      </c>
      <c r="F1800" s="34">
        <v>43.75</v>
      </c>
      <c r="G1800" s="34" t="s">
        <v>2</v>
      </c>
      <c r="H1800" s="34" t="s">
        <v>15</v>
      </c>
      <c r="I1800" s="34" t="s">
        <v>4</v>
      </c>
      <c r="J1800" s="34" t="s">
        <v>5</v>
      </c>
      <c r="K1800" s="34" t="s">
        <v>6</v>
      </c>
      <c r="L1800" s="34" t="s">
        <v>131</v>
      </c>
      <c r="M1800" s="34">
        <v>0.65</v>
      </c>
      <c r="N1800" s="34" t="s">
        <v>8</v>
      </c>
      <c r="O1800" s="34" t="s">
        <v>35</v>
      </c>
      <c r="P1800" s="34" t="s">
        <v>66</v>
      </c>
      <c r="Q1800" s="34" t="s">
        <v>1190</v>
      </c>
      <c r="R1800" s="34">
        <v>92236</v>
      </c>
      <c r="S1800" s="36">
        <v>42171</v>
      </c>
      <c r="T1800" s="36">
        <v>42173</v>
      </c>
      <c r="U1800" s="61">
        <v>-89.27</v>
      </c>
      <c r="V1800" s="34">
        <v>12</v>
      </c>
      <c r="W1800" s="34">
        <v>1721.24</v>
      </c>
      <c r="X1800" s="34">
        <v>91306</v>
      </c>
      <c r="Y1800" s="34" t="s">
        <v>3217</v>
      </c>
      <c r="Z1800" s="34">
        <v>1894.1646585580847</v>
      </c>
    </row>
    <row r="1801" spans="1:26" customFormat="1" x14ac:dyDescent="0.2">
      <c r="A1801" s="34">
        <v>3096</v>
      </c>
      <c r="B1801" s="34" t="s">
        <v>2629</v>
      </c>
      <c r="C1801" s="34" t="s">
        <v>1</v>
      </c>
      <c r="D1801" s="34">
        <v>0.04</v>
      </c>
      <c r="E1801" s="34">
        <v>33.89</v>
      </c>
      <c r="F1801" s="34">
        <v>5.0999999999999996</v>
      </c>
      <c r="G1801" s="34" t="s">
        <v>63</v>
      </c>
      <c r="H1801" s="34" t="s">
        <v>15</v>
      </c>
      <c r="I1801" s="34" t="s">
        <v>24</v>
      </c>
      <c r="J1801" s="34" t="s">
        <v>54</v>
      </c>
      <c r="K1801" s="34" t="s">
        <v>49</v>
      </c>
      <c r="L1801" s="34" t="s">
        <v>281</v>
      </c>
      <c r="M1801" s="34">
        <v>0.6</v>
      </c>
      <c r="N1801" s="34" t="s">
        <v>8</v>
      </c>
      <c r="O1801" s="34" t="s">
        <v>87</v>
      </c>
      <c r="P1801" s="34" t="s">
        <v>293</v>
      </c>
      <c r="Q1801" s="34" t="s">
        <v>2416</v>
      </c>
      <c r="R1801" s="34">
        <v>43026</v>
      </c>
      <c r="S1801" s="36">
        <v>42172</v>
      </c>
      <c r="T1801" s="36">
        <v>42173</v>
      </c>
      <c r="U1801" s="61">
        <v>72.983999999999995</v>
      </c>
      <c r="V1801" s="34">
        <v>6</v>
      </c>
      <c r="W1801" s="34">
        <v>200.83</v>
      </c>
      <c r="X1801" s="34">
        <v>86222</v>
      </c>
      <c r="Y1801" s="34" t="s">
        <v>3218</v>
      </c>
      <c r="Z1801" s="34">
        <v>609.98806056071362</v>
      </c>
    </row>
    <row r="1802" spans="1:26" customFormat="1" x14ac:dyDescent="0.2">
      <c r="A1802" s="34">
        <v>283</v>
      </c>
      <c r="B1802" s="34" t="s">
        <v>2868</v>
      </c>
      <c r="C1802" s="34" t="s">
        <v>13</v>
      </c>
      <c r="D1802" s="34">
        <v>0.1</v>
      </c>
      <c r="E1802" s="34">
        <v>1.68</v>
      </c>
      <c r="F1802" s="34">
        <v>1.57</v>
      </c>
      <c r="G1802" s="34" t="s">
        <v>14</v>
      </c>
      <c r="H1802" s="34" t="s">
        <v>70</v>
      </c>
      <c r="I1802" s="34" t="s">
        <v>24</v>
      </c>
      <c r="J1802" s="34" t="s">
        <v>25</v>
      </c>
      <c r="K1802" s="34" t="s">
        <v>26</v>
      </c>
      <c r="L1802" s="34" t="s">
        <v>550</v>
      </c>
      <c r="M1802" s="34">
        <v>0.59</v>
      </c>
      <c r="N1802" s="34" t="s">
        <v>8</v>
      </c>
      <c r="O1802" s="34" t="s">
        <v>87</v>
      </c>
      <c r="P1802" s="34" t="s">
        <v>373</v>
      </c>
      <c r="Q1802" s="34" t="s">
        <v>2701</v>
      </c>
      <c r="R1802" s="34">
        <v>7101</v>
      </c>
      <c r="S1802" s="36">
        <v>42172</v>
      </c>
      <c r="T1802" s="36">
        <v>42173</v>
      </c>
      <c r="U1802" s="61">
        <v>-11.57</v>
      </c>
      <c r="V1802" s="34">
        <v>11</v>
      </c>
      <c r="W1802" s="34">
        <v>18.71</v>
      </c>
      <c r="X1802" s="34">
        <v>89293</v>
      </c>
      <c r="Y1802" s="34" t="s">
        <v>3218</v>
      </c>
      <c r="Z1802" s="34">
        <v>95.605884735420602</v>
      </c>
    </row>
    <row r="1803" spans="1:26" customFormat="1" x14ac:dyDescent="0.2">
      <c r="A1803" s="34">
        <v>286</v>
      </c>
      <c r="B1803" s="34" t="s">
        <v>2869</v>
      </c>
      <c r="C1803" s="34" t="s">
        <v>23</v>
      </c>
      <c r="D1803" s="34">
        <v>0</v>
      </c>
      <c r="E1803" s="34">
        <v>4.13</v>
      </c>
      <c r="F1803" s="34">
        <v>5.34</v>
      </c>
      <c r="G1803" s="34" t="s">
        <v>14</v>
      </c>
      <c r="H1803" s="34" t="s">
        <v>3</v>
      </c>
      <c r="I1803" s="34" t="s">
        <v>24</v>
      </c>
      <c r="J1803" s="34" t="s">
        <v>48</v>
      </c>
      <c r="K1803" s="34" t="s">
        <v>49</v>
      </c>
      <c r="L1803" s="34" t="s">
        <v>2870</v>
      </c>
      <c r="M1803" s="34">
        <v>0.38</v>
      </c>
      <c r="N1803" s="34" t="s">
        <v>8</v>
      </c>
      <c r="O1803" s="34" t="s">
        <v>28</v>
      </c>
      <c r="P1803" s="34" t="s">
        <v>513</v>
      </c>
      <c r="Q1803" s="34" t="s">
        <v>2871</v>
      </c>
      <c r="R1803" s="34">
        <v>66203</v>
      </c>
      <c r="S1803" s="36">
        <v>42172</v>
      </c>
      <c r="T1803" s="36">
        <v>42176</v>
      </c>
      <c r="U1803" s="61">
        <v>-61.87</v>
      </c>
      <c r="V1803" s="34">
        <v>9</v>
      </c>
      <c r="W1803" s="34">
        <v>40.950000000000003</v>
      </c>
      <c r="X1803" s="34">
        <v>89761</v>
      </c>
      <c r="Y1803" s="34" t="s">
        <v>3216</v>
      </c>
      <c r="Z1803" s="34">
        <v>120.72947090999592</v>
      </c>
    </row>
    <row r="1804" spans="1:26" customFormat="1" x14ac:dyDescent="0.2">
      <c r="A1804" s="34">
        <v>286</v>
      </c>
      <c r="B1804" s="34" t="s">
        <v>2869</v>
      </c>
      <c r="C1804" s="34" t="s">
        <v>23</v>
      </c>
      <c r="D1804" s="34">
        <v>0.1</v>
      </c>
      <c r="E1804" s="34">
        <v>130.97999999999999</v>
      </c>
      <c r="F1804" s="34">
        <v>54.74</v>
      </c>
      <c r="G1804" s="34" t="s">
        <v>2</v>
      </c>
      <c r="H1804" s="34" t="s">
        <v>3</v>
      </c>
      <c r="I1804" s="34" t="s">
        <v>4</v>
      </c>
      <c r="J1804" s="34" t="s">
        <v>93</v>
      </c>
      <c r="K1804" s="34" t="s">
        <v>6</v>
      </c>
      <c r="L1804" s="34" t="s">
        <v>1379</v>
      </c>
      <c r="M1804" s="34">
        <v>0.69</v>
      </c>
      <c r="N1804" s="34" t="s">
        <v>8</v>
      </c>
      <c r="O1804" s="34" t="s">
        <v>28</v>
      </c>
      <c r="P1804" s="34" t="s">
        <v>513</v>
      </c>
      <c r="Q1804" s="34" t="s">
        <v>2871</v>
      </c>
      <c r="R1804" s="34">
        <v>66203</v>
      </c>
      <c r="S1804" s="36">
        <v>42172</v>
      </c>
      <c r="T1804" s="36">
        <v>42176</v>
      </c>
      <c r="U1804" s="61">
        <v>-530.24</v>
      </c>
      <c r="V1804" s="34">
        <v>9</v>
      </c>
      <c r="W1804" s="34">
        <v>1155.73</v>
      </c>
      <c r="X1804" s="34">
        <v>89761</v>
      </c>
      <c r="Y1804" s="34" t="s">
        <v>3216</v>
      </c>
      <c r="Z1804" s="34">
        <v>1791.9490095835433</v>
      </c>
    </row>
    <row r="1805" spans="1:26" customFormat="1" x14ac:dyDescent="0.2">
      <c r="A1805" s="34">
        <v>646</v>
      </c>
      <c r="B1805" s="34" t="s">
        <v>2872</v>
      </c>
      <c r="C1805" s="34" t="s">
        <v>23</v>
      </c>
      <c r="D1805" s="34">
        <v>0.03</v>
      </c>
      <c r="E1805" s="34">
        <v>51.75</v>
      </c>
      <c r="F1805" s="34">
        <v>19.989999999999998</v>
      </c>
      <c r="G1805" s="34" t="s">
        <v>14</v>
      </c>
      <c r="H1805" s="34" t="s">
        <v>70</v>
      </c>
      <c r="I1805" s="34" t="s">
        <v>4</v>
      </c>
      <c r="J1805" s="34" t="s">
        <v>102</v>
      </c>
      <c r="K1805" s="34" t="s">
        <v>49</v>
      </c>
      <c r="L1805" s="34" t="s">
        <v>2873</v>
      </c>
      <c r="M1805" s="34">
        <v>0.55000000000000004</v>
      </c>
      <c r="N1805" s="34" t="s">
        <v>8</v>
      </c>
      <c r="O1805" s="34" t="s">
        <v>28</v>
      </c>
      <c r="P1805" s="34" t="s">
        <v>60</v>
      </c>
      <c r="Q1805" s="34" t="s">
        <v>2874</v>
      </c>
      <c r="R1805" s="34">
        <v>55379</v>
      </c>
      <c r="S1805" s="36">
        <v>42172</v>
      </c>
      <c r="T1805" s="36">
        <v>42177</v>
      </c>
      <c r="U1805" s="61">
        <v>261.44400000000002</v>
      </c>
      <c r="V1805" s="34">
        <v>16</v>
      </c>
      <c r="W1805" s="34">
        <v>818.81</v>
      </c>
      <c r="X1805" s="34">
        <v>90735</v>
      </c>
      <c r="Y1805" s="34" t="s">
        <v>3216</v>
      </c>
      <c r="Z1805" s="34">
        <v>1136.4422365630185</v>
      </c>
    </row>
    <row r="1806" spans="1:26" customFormat="1" x14ac:dyDescent="0.2">
      <c r="A1806" s="34">
        <v>1189</v>
      </c>
      <c r="B1806" s="34" t="s">
        <v>2875</v>
      </c>
      <c r="C1806" s="34" t="s">
        <v>23</v>
      </c>
      <c r="D1806" s="34">
        <v>0.06</v>
      </c>
      <c r="E1806" s="34">
        <v>10.89</v>
      </c>
      <c r="F1806" s="34">
        <v>4.5</v>
      </c>
      <c r="G1806" s="34" t="s">
        <v>14</v>
      </c>
      <c r="H1806" s="34" t="s">
        <v>15</v>
      </c>
      <c r="I1806" s="34" t="s">
        <v>24</v>
      </c>
      <c r="J1806" s="34" t="s">
        <v>71</v>
      </c>
      <c r="K1806" s="34" t="s">
        <v>49</v>
      </c>
      <c r="L1806" s="34" t="s">
        <v>749</v>
      </c>
      <c r="M1806" s="34">
        <v>0.59</v>
      </c>
      <c r="N1806" s="34" t="s">
        <v>8</v>
      </c>
      <c r="O1806" s="34" t="s">
        <v>35</v>
      </c>
      <c r="P1806" s="34" t="s">
        <v>66</v>
      </c>
      <c r="Q1806" s="34" t="s">
        <v>2072</v>
      </c>
      <c r="R1806" s="34">
        <v>92646</v>
      </c>
      <c r="S1806" s="36">
        <v>42172</v>
      </c>
      <c r="T1806" s="36">
        <v>42177</v>
      </c>
      <c r="U1806" s="61">
        <v>-25.111999999999998</v>
      </c>
      <c r="V1806" s="34">
        <v>14</v>
      </c>
      <c r="W1806" s="34">
        <v>149.32</v>
      </c>
      <c r="X1806" s="34">
        <v>87584</v>
      </c>
      <c r="Y1806" s="34" t="s">
        <v>3217</v>
      </c>
      <c r="Z1806" s="34">
        <v>271.33295812448938</v>
      </c>
    </row>
    <row r="1807" spans="1:26" customFormat="1" x14ac:dyDescent="0.2">
      <c r="A1807" s="34">
        <v>1189</v>
      </c>
      <c r="B1807" s="34" t="s">
        <v>2875</v>
      </c>
      <c r="C1807" s="34" t="s">
        <v>23</v>
      </c>
      <c r="D1807" s="34">
        <v>0.03</v>
      </c>
      <c r="E1807" s="34">
        <v>10.64</v>
      </c>
      <c r="F1807" s="34">
        <v>5.16</v>
      </c>
      <c r="G1807" s="34" t="s">
        <v>14</v>
      </c>
      <c r="H1807" s="34" t="s">
        <v>15</v>
      </c>
      <c r="I1807" s="34" t="s">
        <v>4</v>
      </c>
      <c r="J1807" s="34" t="s">
        <v>102</v>
      </c>
      <c r="K1807" s="34" t="s">
        <v>49</v>
      </c>
      <c r="L1807" s="34" t="s">
        <v>1820</v>
      </c>
      <c r="M1807" s="34">
        <v>0.56999999999999995</v>
      </c>
      <c r="N1807" s="34" t="s">
        <v>8</v>
      </c>
      <c r="O1807" s="34" t="s">
        <v>35</v>
      </c>
      <c r="P1807" s="34" t="s">
        <v>66</v>
      </c>
      <c r="Q1807" s="34" t="s">
        <v>2072</v>
      </c>
      <c r="R1807" s="34">
        <v>92646</v>
      </c>
      <c r="S1807" s="36">
        <v>42172</v>
      </c>
      <c r="T1807" s="36">
        <v>42177</v>
      </c>
      <c r="U1807" s="61">
        <v>17.376000000000001</v>
      </c>
      <c r="V1807" s="34">
        <v>16</v>
      </c>
      <c r="W1807" s="34">
        <v>177.01</v>
      </c>
      <c r="X1807" s="34">
        <v>87584</v>
      </c>
      <c r="Y1807" s="34" t="s">
        <v>3217</v>
      </c>
      <c r="Z1807" s="34">
        <v>335.50192681809307</v>
      </c>
    </row>
    <row r="1808" spans="1:26" customFormat="1" x14ac:dyDescent="0.2">
      <c r="A1808" s="34">
        <v>1189</v>
      </c>
      <c r="B1808" s="34" t="s">
        <v>2875</v>
      </c>
      <c r="C1808" s="34" t="s">
        <v>23</v>
      </c>
      <c r="D1808" s="34">
        <v>0.03</v>
      </c>
      <c r="E1808" s="34">
        <v>7.96</v>
      </c>
      <c r="F1808" s="34">
        <v>4.95</v>
      </c>
      <c r="G1808" s="34" t="s">
        <v>14</v>
      </c>
      <c r="H1808" s="34" t="s">
        <v>15</v>
      </c>
      <c r="I1808" s="34" t="s">
        <v>4</v>
      </c>
      <c r="J1808" s="34" t="s">
        <v>102</v>
      </c>
      <c r="K1808" s="34" t="s">
        <v>49</v>
      </c>
      <c r="L1808" s="34" t="s">
        <v>787</v>
      </c>
      <c r="M1808" s="34">
        <v>0.41</v>
      </c>
      <c r="N1808" s="34" t="s">
        <v>8</v>
      </c>
      <c r="O1808" s="34" t="s">
        <v>35</v>
      </c>
      <c r="P1808" s="34" t="s">
        <v>66</v>
      </c>
      <c r="Q1808" s="34" t="s">
        <v>2072</v>
      </c>
      <c r="R1808" s="34">
        <v>92646</v>
      </c>
      <c r="S1808" s="36">
        <v>42172</v>
      </c>
      <c r="T1808" s="36">
        <v>42174</v>
      </c>
      <c r="U1808" s="61">
        <v>24.260400000000001</v>
      </c>
      <c r="V1808" s="34">
        <v>4</v>
      </c>
      <c r="W1808" s="34">
        <v>35.159999999999997</v>
      </c>
      <c r="X1808" s="34">
        <v>87584</v>
      </c>
      <c r="Y1808" s="34" t="s">
        <v>3217</v>
      </c>
      <c r="Z1808" s="34">
        <v>195.36113815924412</v>
      </c>
    </row>
    <row r="1809" spans="1:26" customFormat="1" x14ac:dyDescent="0.2">
      <c r="A1809" s="34">
        <v>1193</v>
      </c>
      <c r="B1809" s="34" t="s">
        <v>1327</v>
      </c>
      <c r="C1809" s="34" t="s">
        <v>23</v>
      </c>
      <c r="D1809" s="34">
        <v>0.03</v>
      </c>
      <c r="E1809" s="34">
        <v>10.64</v>
      </c>
      <c r="F1809" s="34">
        <v>5.16</v>
      </c>
      <c r="G1809" s="34" t="s">
        <v>14</v>
      </c>
      <c r="H1809" s="34" t="s">
        <v>15</v>
      </c>
      <c r="I1809" s="34" t="s">
        <v>4</v>
      </c>
      <c r="J1809" s="34" t="s">
        <v>102</v>
      </c>
      <c r="K1809" s="34" t="s">
        <v>49</v>
      </c>
      <c r="L1809" s="34" t="s">
        <v>1820</v>
      </c>
      <c r="M1809" s="34">
        <v>0.56999999999999995</v>
      </c>
      <c r="N1809" s="34" t="s">
        <v>8</v>
      </c>
      <c r="O1809" s="34" t="s">
        <v>87</v>
      </c>
      <c r="P1809" s="34" t="s">
        <v>350</v>
      </c>
      <c r="Q1809" s="34" t="s">
        <v>42</v>
      </c>
      <c r="R1809" s="34">
        <v>20016</v>
      </c>
      <c r="S1809" s="36">
        <v>42172</v>
      </c>
      <c r="T1809" s="36">
        <v>42177</v>
      </c>
      <c r="U1809" s="61">
        <v>14.48</v>
      </c>
      <c r="V1809" s="34">
        <v>63</v>
      </c>
      <c r="W1809" s="34">
        <v>696.96</v>
      </c>
      <c r="X1809" s="34">
        <v>5984</v>
      </c>
      <c r="Y1809" s="34" t="s">
        <v>3218</v>
      </c>
      <c r="Z1809" s="34">
        <v>332.53634832607378</v>
      </c>
    </row>
    <row r="1810" spans="1:26" customFormat="1" x14ac:dyDescent="0.2">
      <c r="A1810" s="34">
        <v>1193</v>
      </c>
      <c r="B1810" s="34" t="s">
        <v>1327</v>
      </c>
      <c r="C1810" s="34" t="s">
        <v>23</v>
      </c>
      <c r="D1810" s="34">
        <v>0.03</v>
      </c>
      <c r="E1810" s="34">
        <v>7.96</v>
      </c>
      <c r="F1810" s="34">
        <v>4.95</v>
      </c>
      <c r="G1810" s="34" t="s">
        <v>14</v>
      </c>
      <c r="H1810" s="34" t="s">
        <v>15</v>
      </c>
      <c r="I1810" s="34" t="s">
        <v>4</v>
      </c>
      <c r="J1810" s="34" t="s">
        <v>102</v>
      </c>
      <c r="K1810" s="34" t="s">
        <v>49</v>
      </c>
      <c r="L1810" s="34" t="s">
        <v>787</v>
      </c>
      <c r="M1810" s="34">
        <v>0.41</v>
      </c>
      <c r="N1810" s="34" t="s">
        <v>8</v>
      </c>
      <c r="O1810" s="34" t="s">
        <v>87</v>
      </c>
      <c r="P1810" s="34" t="s">
        <v>350</v>
      </c>
      <c r="Q1810" s="34" t="s">
        <v>42</v>
      </c>
      <c r="R1810" s="34">
        <v>20016</v>
      </c>
      <c r="S1810" s="36">
        <v>42172</v>
      </c>
      <c r="T1810" s="36">
        <v>42174</v>
      </c>
      <c r="U1810" s="61">
        <v>22.25</v>
      </c>
      <c r="V1810" s="34">
        <v>17</v>
      </c>
      <c r="W1810" s="34">
        <v>149.41</v>
      </c>
      <c r="X1810" s="34">
        <v>5984</v>
      </c>
      <c r="Y1810" s="34" t="s">
        <v>3218</v>
      </c>
      <c r="Z1810" s="34">
        <v>193.30243684696663</v>
      </c>
    </row>
    <row r="1811" spans="1:26" customFormat="1" x14ac:dyDescent="0.2">
      <c r="A1811" s="34">
        <v>3098</v>
      </c>
      <c r="B1811" s="34" t="s">
        <v>1396</v>
      </c>
      <c r="C1811" s="34" t="s">
        <v>23</v>
      </c>
      <c r="D1811" s="34">
        <v>0</v>
      </c>
      <c r="E1811" s="34">
        <v>11.7</v>
      </c>
      <c r="F1811" s="34">
        <v>6.96</v>
      </c>
      <c r="G1811" s="34" t="s">
        <v>63</v>
      </c>
      <c r="H1811" s="34" t="s">
        <v>15</v>
      </c>
      <c r="I1811" s="34" t="s">
        <v>24</v>
      </c>
      <c r="J1811" s="34" t="s">
        <v>71</v>
      </c>
      <c r="K1811" s="34" t="s">
        <v>120</v>
      </c>
      <c r="L1811" s="34" t="s">
        <v>736</v>
      </c>
      <c r="M1811" s="34">
        <v>0.5</v>
      </c>
      <c r="N1811" s="34" t="s">
        <v>8</v>
      </c>
      <c r="O1811" s="34" t="s">
        <v>87</v>
      </c>
      <c r="P1811" s="34" t="s">
        <v>88</v>
      </c>
      <c r="Q1811" s="34" t="s">
        <v>1397</v>
      </c>
      <c r="R1811" s="34">
        <v>11967</v>
      </c>
      <c r="S1811" s="36">
        <v>42172</v>
      </c>
      <c r="T1811" s="36">
        <v>42174</v>
      </c>
      <c r="U1811" s="61">
        <v>-11.247999999999999</v>
      </c>
      <c r="V1811" s="34">
        <v>10</v>
      </c>
      <c r="W1811" s="34">
        <v>131.69</v>
      </c>
      <c r="X1811" s="34">
        <v>89315</v>
      </c>
      <c r="Y1811" s="34" t="s">
        <v>3218</v>
      </c>
      <c r="Z1811" s="34">
        <v>238.68861276205467</v>
      </c>
    </row>
    <row r="1812" spans="1:26" customFormat="1" x14ac:dyDescent="0.2">
      <c r="A1812" s="34">
        <v>907</v>
      </c>
      <c r="B1812" s="34" t="s">
        <v>1347</v>
      </c>
      <c r="C1812" s="34" t="s">
        <v>92</v>
      </c>
      <c r="D1812" s="34">
        <v>0.09</v>
      </c>
      <c r="E1812" s="34">
        <v>2.6</v>
      </c>
      <c r="F1812" s="34">
        <v>2.4</v>
      </c>
      <c r="G1812" s="34" t="s">
        <v>14</v>
      </c>
      <c r="H1812" s="34" t="s">
        <v>47</v>
      </c>
      <c r="I1812" s="34" t="s">
        <v>24</v>
      </c>
      <c r="J1812" s="34" t="s">
        <v>25</v>
      </c>
      <c r="K1812" s="34" t="s">
        <v>26</v>
      </c>
      <c r="L1812" s="34" t="s">
        <v>332</v>
      </c>
      <c r="M1812" s="34">
        <v>0.57999999999999996</v>
      </c>
      <c r="N1812" s="34" t="s">
        <v>8</v>
      </c>
      <c r="O1812" s="34" t="s">
        <v>9</v>
      </c>
      <c r="P1812" s="34" t="s">
        <v>364</v>
      </c>
      <c r="Q1812" s="34" t="s">
        <v>442</v>
      </c>
      <c r="R1812" s="34">
        <v>42420</v>
      </c>
      <c r="S1812" s="36">
        <v>42172</v>
      </c>
      <c r="T1812" s="36">
        <v>42174</v>
      </c>
      <c r="U1812" s="61">
        <v>1107.4079999999999</v>
      </c>
      <c r="V1812" s="34">
        <v>12</v>
      </c>
      <c r="W1812" s="34">
        <v>31.73</v>
      </c>
      <c r="X1812" s="34">
        <v>86460</v>
      </c>
      <c r="Y1812" s="34" t="s">
        <v>3215</v>
      </c>
      <c r="Z1812" s="34">
        <v>1311.2785647842779</v>
      </c>
    </row>
    <row r="1813" spans="1:26" customFormat="1" x14ac:dyDescent="0.2">
      <c r="A1813" s="34">
        <v>317</v>
      </c>
      <c r="B1813" s="34" t="s">
        <v>2876</v>
      </c>
      <c r="C1813" s="34" t="s">
        <v>46</v>
      </c>
      <c r="D1813" s="34">
        <v>0.09</v>
      </c>
      <c r="E1813" s="34">
        <v>7.38</v>
      </c>
      <c r="F1813" s="34">
        <v>5.21</v>
      </c>
      <c r="G1813" s="34" t="s">
        <v>14</v>
      </c>
      <c r="H1813" s="34" t="s">
        <v>70</v>
      </c>
      <c r="I1813" s="34" t="s">
        <v>4</v>
      </c>
      <c r="J1813" s="34" t="s">
        <v>102</v>
      </c>
      <c r="K1813" s="34" t="s">
        <v>49</v>
      </c>
      <c r="L1813" s="34" t="s">
        <v>1893</v>
      </c>
      <c r="M1813" s="34">
        <v>0.56000000000000005</v>
      </c>
      <c r="N1813" s="34" t="s">
        <v>8</v>
      </c>
      <c r="O1813" s="34" t="s">
        <v>35</v>
      </c>
      <c r="P1813" s="34" t="s">
        <v>66</v>
      </c>
      <c r="Q1813" s="34" t="s">
        <v>2877</v>
      </c>
      <c r="R1813" s="34">
        <v>91945</v>
      </c>
      <c r="S1813" s="36">
        <v>42172</v>
      </c>
      <c r="T1813" s="36">
        <v>42173</v>
      </c>
      <c r="U1813" s="61">
        <v>-27.16</v>
      </c>
      <c r="V1813" s="34">
        <v>9</v>
      </c>
      <c r="W1813" s="34">
        <v>66.55</v>
      </c>
      <c r="X1813" s="34">
        <v>86041</v>
      </c>
      <c r="Y1813" s="34" t="s">
        <v>3217</v>
      </c>
      <c r="Z1813" s="34">
        <v>383.29818707082057</v>
      </c>
    </row>
    <row r="1814" spans="1:26" customFormat="1" x14ac:dyDescent="0.2">
      <c r="A1814" s="34">
        <v>317</v>
      </c>
      <c r="B1814" s="34" t="s">
        <v>2876</v>
      </c>
      <c r="C1814" s="34" t="s">
        <v>46</v>
      </c>
      <c r="D1814" s="34">
        <v>0.04</v>
      </c>
      <c r="E1814" s="34">
        <v>5.98</v>
      </c>
      <c r="F1814" s="34">
        <v>5.15</v>
      </c>
      <c r="G1814" s="34" t="s">
        <v>14</v>
      </c>
      <c r="H1814" s="34" t="s">
        <v>70</v>
      </c>
      <c r="I1814" s="34" t="s">
        <v>24</v>
      </c>
      <c r="J1814" s="34" t="s">
        <v>64</v>
      </c>
      <c r="K1814" s="34" t="s">
        <v>49</v>
      </c>
      <c r="L1814" s="34" t="s">
        <v>2444</v>
      </c>
      <c r="M1814" s="34">
        <v>0.36</v>
      </c>
      <c r="N1814" s="34" t="s">
        <v>8</v>
      </c>
      <c r="O1814" s="34" t="s">
        <v>35</v>
      </c>
      <c r="P1814" s="34" t="s">
        <v>66</v>
      </c>
      <c r="Q1814" s="34" t="s">
        <v>2877</v>
      </c>
      <c r="R1814" s="34">
        <v>91945</v>
      </c>
      <c r="S1814" s="36">
        <v>42172</v>
      </c>
      <c r="T1814" s="36">
        <v>42173</v>
      </c>
      <c r="U1814" s="61">
        <v>-52.344000000000001</v>
      </c>
      <c r="V1814" s="34">
        <v>17</v>
      </c>
      <c r="W1814" s="34">
        <v>103.49</v>
      </c>
      <c r="X1814" s="34">
        <v>86041</v>
      </c>
      <c r="Y1814" s="34" t="s">
        <v>3217</v>
      </c>
      <c r="Z1814" s="34">
        <v>218.26948928312021</v>
      </c>
    </row>
    <row r="1815" spans="1:26" customFormat="1" x14ac:dyDescent="0.2">
      <c r="A1815" s="34">
        <v>317</v>
      </c>
      <c r="B1815" s="34" t="s">
        <v>2876</v>
      </c>
      <c r="C1815" s="34" t="s">
        <v>46</v>
      </c>
      <c r="D1815" s="34">
        <v>0.04</v>
      </c>
      <c r="E1815" s="34">
        <v>15.42</v>
      </c>
      <c r="F1815" s="34">
        <v>10.68</v>
      </c>
      <c r="G1815" s="34" t="s">
        <v>14</v>
      </c>
      <c r="H1815" s="34" t="s">
        <v>70</v>
      </c>
      <c r="I1815" s="34" t="s">
        <v>24</v>
      </c>
      <c r="J1815" s="34" t="s">
        <v>54</v>
      </c>
      <c r="K1815" s="34" t="s">
        <v>49</v>
      </c>
      <c r="L1815" s="34" t="s">
        <v>2241</v>
      </c>
      <c r="M1815" s="34">
        <v>0.57999999999999996</v>
      </c>
      <c r="N1815" s="34" t="s">
        <v>8</v>
      </c>
      <c r="O1815" s="34" t="s">
        <v>35</v>
      </c>
      <c r="P1815" s="34" t="s">
        <v>66</v>
      </c>
      <c r="Q1815" s="34" t="s">
        <v>2877</v>
      </c>
      <c r="R1815" s="34">
        <v>91945</v>
      </c>
      <c r="S1815" s="36">
        <v>42172</v>
      </c>
      <c r="T1815" s="36">
        <v>42173</v>
      </c>
      <c r="U1815" s="61">
        <v>-119.93600000000001</v>
      </c>
      <c r="V1815" s="34">
        <v>12</v>
      </c>
      <c r="W1815" s="34">
        <v>192.18</v>
      </c>
      <c r="X1815" s="34">
        <v>86041</v>
      </c>
      <c r="Y1815" s="34" t="s">
        <v>3217</v>
      </c>
      <c r="Z1815" s="34">
        <v>514.33674872615518</v>
      </c>
    </row>
    <row r="1816" spans="1:26" customFormat="1" x14ac:dyDescent="0.2">
      <c r="A1816" s="34">
        <v>395</v>
      </c>
      <c r="B1816" s="34" t="s">
        <v>2878</v>
      </c>
      <c r="C1816" s="34" t="s">
        <v>1</v>
      </c>
      <c r="D1816" s="34">
        <v>0.04</v>
      </c>
      <c r="E1816" s="34">
        <v>15.98</v>
      </c>
      <c r="F1816" s="34">
        <v>4</v>
      </c>
      <c r="G1816" s="34" t="s">
        <v>14</v>
      </c>
      <c r="H1816" s="34" t="s">
        <v>70</v>
      </c>
      <c r="I1816" s="34" t="s">
        <v>16</v>
      </c>
      <c r="J1816" s="34" t="s">
        <v>17</v>
      </c>
      <c r="K1816" s="34" t="s">
        <v>49</v>
      </c>
      <c r="L1816" s="34" t="s">
        <v>1858</v>
      </c>
      <c r="M1816" s="34">
        <v>0.37</v>
      </c>
      <c r="N1816" s="34" t="s">
        <v>8</v>
      </c>
      <c r="O1816" s="34" t="s">
        <v>9</v>
      </c>
      <c r="P1816" s="34" t="s">
        <v>73</v>
      </c>
      <c r="Q1816" s="34" t="s">
        <v>2879</v>
      </c>
      <c r="R1816" s="34">
        <v>28001</v>
      </c>
      <c r="S1816" s="36">
        <v>42173</v>
      </c>
      <c r="T1816" s="36">
        <v>42174</v>
      </c>
      <c r="U1816" s="61">
        <v>-19.207999999999998</v>
      </c>
      <c r="V1816" s="34">
        <v>4</v>
      </c>
      <c r="W1816" s="34">
        <v>64.59</v>
      </c>
      <c r="X1816" s="34">
        <v>86384</v>
      </c>
      <c r="Y1816" s="34" t="s">
        <v>3215</v>
      </c>
      <c r="Z1816" s="34">
        <v>349.04196423374606</v>
      </c>
    </row>
    <row r="1817" spans="1:26" customFormat="1" x14ac:dyDescent="0.2">
      <c r="A1817" s="34">
        <v>395</v>
      </c>
      <c r="B1817" s="34" t="s">
        <v>2878</v>
      </c>
      <c r="C1817" s="34" t="s">
        <v>1</v>
      </c>
      <c r="D1817" s="34">
        <v>0.06</v>
      </c>
      <c r="E1817" s="34">
        <v>22.84</v>
      </c>
      <c r="F1817" s="34">
        <v>5.47</v>
      </c>
      <c r="G1817" s="34" t="s">
        <v>14</v>
      </c>
      <c r="H1817" s="34" t="s">
        <v>70</v>
      </c>
      <c r="I1817" s="34" t="s">
        <v>24</v>
      </c>
      <c r="J1817" s="34" t="s">
        <v>64</v>
      </c>
      <c r="K1817" s="34" t="s">
        <v>49</v>
      </c>
      <c r="L1817" s="34" t="s">
        <v>2880</v>
      </c>
      <c r="M1817" s="34">
        <v>0.39</v>
      </c>
      <c r="N1817" s="34" t="s">
        <v>8</v>
      </c>
      <c r="O1817" s="34" t="s">
        <v>9</v>
      </c>
      <c r="P1817" s="34" t="s">
        <v>73</v>
      </c>
      <c r="Q1817" s="34" t="s">
        <v>2879</v>
      </c>
      <c r="R1817" s="34">
        <v>28001</v>
      </c>
      <c r="S1817" s="36">
        <v>42173</v>
      </c>
      <c r="T1817" s="36">
        <v>42175</v>
      </c>
      <c r="U1817" s="61">
        <v>7.44</v>
      </c>
      <c r="V1817" s="34">
        <v>20</v>
      </c>
      <c r="W1817" s="34">
        <v>461.94</v>
      </c>
      <c r="X1817" s="34">
        <v>86384</v>
      </c>
      <c r="Y1817" s="34" t="s">
        <v>3215</v>
      </c>
      <c r="Z1817" s="34">
        <v>441.86052269024105</v>
      </c>
    </row>
    <row r="1818" spans="1:26" customFormat="1" x14ac:dyDescent="0.2">
      <c r="A1818" s="34">
        <v>152</v>
      </c>
      <c r="B1818" s="34" t="s">
        <v>481</v>
      </c>
      <c r="C1818" s="34" t="s">
        <v>23</v>
      </c>
      <c r="D1818" s="34">
        <v>0.1</v>
      </c>
      <c r="E1818" s="34">
        <v>39.979999999999997</v>
      </c>
      <c r="F1818" s="34">
        <v>4</v>
      </c>
      <c r="G1818" s="34" t="s">
        <v>14</v>
      </c>
      <c r="H1818" s="34" t="s">
        <v>3</v>
      </c>
      <c r="I1818" s="34" t="s">
        <v>16</v>
      </c>
      <c r="J1818" s="34" t="s">
        <v>17</v>
      </c>
      <c r="K1818" s="34" t="s">
        <v>49</v>
      </c>
      <c r="L1818" s="34" t="s">
        <v>1903</v>
      </c>
      <c r="M1818" s="34">
        <v>0.7</v>
      </c>
      <c r="N1818" s="34" t="s">
        <v>8</v>
      </c>
      <c r="O1818" s="34" t="s">
        <v>9</v>
      </c>
      <c r="P1818" s="34" t="s">
        <v>376</v>
      </c>
      <c r="Q1818" s="34" t="s">
        <v>483</v>
      </c>
      <c r="R1818" s="34">
        <v>37918</v>
      </c>
      <c r="S1818" s="36">
        <v>42173</v>
      </c>
      <c r="T1818" s="36">
        <v>42177</v>
      </c>
      <c r="U1818" s="61">
        <v>360.24</v>
      </c>
      <c r="V1818" s="34">
        <v>21</v>
      </c>
      <c r="W1818" s="34">
        <v>772.56</v>
      </c>
      <c r="X1818" s="34">
        <v>89525</v>
      </c>
      <c r="Y1818" s="34" t="s">
        <v>3215</v>
      </c>
      <c r="Z1818" s="34">
        <v>828.16353716696983</v>
      </c>
    </row>
    <row r="1819" spans="1:26" customFormat="1" x14ac:dyDescent="0.2">
      <c r="A1819" s="34">
        <v>1958</v>
      </c>
      <c r="B1819" s="34" t="s">
        <v>2881</v>
      </c>
      <c r="C1819" s="34" t="s">
        <v>23</v>
      </c>
      <c r="D1819" s="34">
        <v>0.09</v>
      </c>
      <c r="E1819" s="34">
        <v>30.98</v>
      </c>
      <c r="F1819" s="34">
        <v>6.5</v>
      </c>
      <c r="G1819" s="34" t="s">
        <v>63</v>
      </c>
      <c r="H1819" s="34" t="s">
        <v>15</v>
      </c>
      <c r="I1819" s="34" t="s">
        <v>16</v>
      </c>
      <c r="J1819" s="34" t="s">
        <v>17</v>
      </c>
      <c r="K1819" s="34" t="s">
        <v>49</v>
      </c>
      <c r="L1819" s="34" t="s">
        <v>2497</v>
      </c>
      <c r="M1819" s="34">
        <v>0.64</v>
      </c>
      <c r="N1819" s="34" t="s">
        <v>8</v>
      </c>
      <c r="O1819" s="34" t="s">
        <v>35</v>
      </c>
      <c r="P1819" s="34" t="s">
        <v>115</v>
      </c>
      <c r="Q1819" s="34" t="s">
        <v>1704</v>
      </c>
      <c r="R1819" s="34">
        <v>97068</v>
      </c>
      <c r="S1819" s="36">
        <v>42173</v>
      </c>
      <c r="T1819" s="36">
        <v>42177</v>
      </c>
      <c r="U1819" s="61">
        <v>-55.97</v>
      </c>
      <c r="V1819" s="34">
        <v>7</v>
      </c>
      <c r="W1819" s="34">
        <v>204.34</v>
      </c>
      <c r="X1819" s="34">
        <v>89819</v>
      </c>
      <c r="Y1819" s="34" t="s">
        <v>3217</v>
      </c>
      <c r="Z1819" s="34">
        <v>297.47590050795696</v>
      </c>
    </row>
    <row r="1820" spans="1:26" customFormat="1" x14ac:dyDescent="0.2">
      <c r="A1820" s="34">
        <v>2954</v>
      </c>
      <c r="B1820" s="34" t="s">
        <v>2882</v>
      </c>
      <c r="C1820" s="34" t="s">
        <v>23</v>
      </c>
      <c r="D1820" s="34">
        <v>0.09</v>
      </c>
      <c r="E1820" s="34">
        <v>12.22</v>
      </c>
      <c r="F1820" s="34">
        <v>2.85</v>
      </c>
      <c r="G1820" s="34" t="s">
        <v>14</v>
      </c>
      <c r="H1820" s="34" t="s">
        <v>15</v>
      </c>
      <c r="I1820" s="34" t="s">
        <v>4</v>
      </c>
      <c r="J1820" s="34" t="s">
        <v>102</v>
      </c>
      <c r="K1820" s="34" t="s">
        <v>18</v>
      </c>
      <c r="L1820" s="34" t="s">
        <v>2062</v>
      </c>
      <c r="M1820" s="34">
        <v>0.55000000000000004</v>
      </c>
      <c r="N1820" s="34" t="s">
        <v>8</v>
      </c>
      <c r="O1820" s="34" t="s">
        <v>28</v>
      </c>
      <c r="P1820" s="34" t="s">
        <v>60</v>
      </c>
      <c r="Q1820" s="34" t="s">
        <v>2883</v>
      </c>
      <c r="R1820" s="34">
        <v>55119</v>
      </c>
      <c r="S1820" s="36">
        <v>42173</v>
      </c>
      <c r="T1820" s="36">
        <v>42180</v>
      </c>
      <c r="U1820" s="61">
        <v>70.676699999999997</v>
      </c>
      <c r="V1820" s="34">
        <v>9</v>
      </c>
      <c r="W1820" s="34">
        <v>102.43</v>
      </c>
      <c r="X1820" s="34">
        <v>86427</v>
      </c>
      <c r="Y1820" s="34" t="s">
        <v>3216</v>
      </c>
      <c r="Z1820" s="34">
        <v>274.91273320290435</v>
      </c>
    </row>
    <row r="1821" spans="1:26" customFormat="1" x14ac:dyDescent="0.2">
      <c r="A1821" s="34">
        <v>553</v>
      </c>
      <c r="B1821" s="34" t="s">
        <v>827</v>
      </c>
      <c r="C1821" s="34" t="s">
        <v>92</v>
      </c>
      <c r="D1821" s="34">
        <v>0.08</v>
      </c>
      <c r="E1821" s="34">
        <v>124.49</v>
      </c>
      <c r="F1821" s="34">
        <v>51.94</v>
      </c>
      <c r="G1821" s="34" t="s">
        <v>2</v>
      </c>
      <c r="H1821" s="34" t="s">
        <v>70</v>
      </c>
      <c r="I1821" s="34" t="s">
        <v>4</v>
      </c>
      <c r="J1821" s="34" t="s">
        <v>5</v>
      </c>
      <c r="K1821" s="34" t="s">
        <v>6</v>
      </c>
      <c r="L1821" s="34" t="s">
        <v>1125</v>
      </c>
      <c r="M1821" s="34">
        <v>0.63</v>
      </c>
      <c r="N1821" s="34" t="s">
        <v>8</v>
      </c>
      <c r="O1821" s="34" t="s">
        <v>35</v>
      </c>
      <c r="P1821" s="34" t="s">
        <v>66</v>
      </c>
      <c r="Q1821" s="34" t="s">
        <v>76</v>
      </c>
      <c r="R1821" s="34">
        <v>90008</v>
      </c>
      <c r="S1821" s="36">
        <v>42173</v>
      </c>
      <c r="T1821" s="36">
        <v>42174</v>
      </c>
      <c r="U1821" s="61">
        <v>-500.38</v>
      </c>
      <c r="V1821" s="34">
        <v>56</v>
      </c>
      <c r="W1821" s="34">
        <v>6831.37</v>
      </c>
      <c r="X1821" s="34">
        <v>359</v>
      </c>
      <c r="Y1821" s="34" t="s">
        <v>3217</v>
      </c>
      <c r="Z1821" s="34">
        <v>1630.1790783671886</v>
      </c>
    </row>
    <row r="1822" spans="1:26" customFormat="1" x14ac:dyDescent="0.2">
      <c r="A1822" s="34">
        <v>555</v>
      </c>
      <c r="B1822" s="34" t="s">
        <v>1276</v>
      </c>
      <c r="C1822" s="34" t="s">
        <v>92</v>
      </c>
      <c r="D1822" s="34">
        <v>0.08</v>
      </c>
      <c r="E1822" s="34">
        <v>124.49</v>
      </c>
      <c r="F1822" s="34">
        <v>51.94</v>
      </c>
      <c r="G1822" s="34" t="s">
        <v>2</v>
      </c>
      <c r="H1822" s="34" t="s">
        <v>70</v>
      </c>
      <c r="I1822" s="34" t="s">
        <v>4</v>
      </c>
      <c r="J1822" s="34" t="s">
        <v>5</v>
      </c>
      <c r="K1822" s="34" t="s">
        <v>6</v>
      </c>
      <c r="L1822" s="34" t="s">
        <v>1125</v>
      </c>
      <c r="M1822" s="34">
        <v>0.63</v>
      </c>
      <c r="N1822" s="34" t="s">
        <v>8</v>
      </c>
      <c r="O1822" s="34" t="s">
        <v>35</v>
      </c>
      <c r="P1822" s="34" t="s">
        <v>122</v>
      </c>
      <c r="Q1822" s="34" t="s">
        <v>1277</v>
      </c>
      <c r="R1822" s="34">
        <v>84062</v>
      </c>
      <c r="S1822" s="36">
        <v>42173</v>
      </c>
      <c r="T1822" s="36">
        <v>42174</v>
      </c>
      <c r="U1822" s="61">
        <v>-250.19</v>
      </c>
      <c r="V1822" s="34">
        <v>14</v>
      </c>
      <c r="W1822" s="34">
        <v>1707.84</v>
      </c>
      <c r="X1822" s="34">
        <v>86192</v>
      </c>
      <c r="Y1822" s="34" t="s">
        <v>3217</v>
      </c>
      <c r="Z1822" s="34">
        <v>1886.3800738500322</v>
      </c>
    </row>
    <row r="1823" spans="1:26" customFormat="1" x14ac:dyDescent="0.2">
      <c r="A1823" s="34">
        <v>2016</v>
      </c>
      <c r="B1823" s="34" t="s">
        <v>2884</v>
      </c>
      <c r="C1823" s="34" t="s">
        <v>92</v>
      </c>
      <c r="D1823" s="34">
        <v>0.1</v>
      </c>
      <c r="E1823" s="34">
        <v>10.48</v>
      </c>
      <c r="F1823" s="34">
        <v>2.89</v>
      </c>
      <c r="G1823" s="34" t="s">
        <v>14</v>
      </c>
      <c r="H1823" s="34" t="s">
        <v>70</v>
      </c>
      <c r="I1823" s="34" t="s">
        <v>24</v>
      </c>
      <c r="J1823" s="34" t="s">
        <v>25</v>
      </c>
      <c r="K1823" s="34" t="s">
        <v>18</v>
      </c>
      <c r="L1823" s="34" t="s">
        <v>972</v>
      </c>
      <c r="M1823" s="34">
        <v>0.6</v>
      </c>
      <c r="N1823" s="34" t="s">
        <v>8</v>
      </c>
      <c r="O1823" s="34" t="s">
        <v>28</v>
      </c>
      <c r="P1823" s="34" t="s">
        <v>265</v>
      </c>
      <c r="Q1823" s="34" t="s">
        <v>266</v>
      </c>
      <c r="R1823" s="34">
        <v>48195</v>
      </c>
      <c r="S1823" s="36">
        <v>42173</v>
      </c>
      <c r="T1823" s="36">
        <v>42174</v>
      </c>
      <c r="U1823" s="61">
        <v>-8.9039999999999999</v>
      </c>
      <c r="V1823" s="34">
        <v>4</v>
      </c>
      <c r="W1823" s="34">
        <v>40.29</v>
      </c>
      <c r="X1823" s="34">
        <v>86874</v>
      </c>
      <c r="Y1823" s="34" t="s">
        <v>3216</v>
      </c>
      <c r="Z1823" s="34">
        <v>185.95523655036968</v>
      </c>
    </row>
    <row r="1824" spans="1:26" customFormat="1" x14ac:dyDescent="0.2">
      <c r="A1824" s="34">
        <v>594</v>
      </c>
      <c r="B1824" s="34" t="s">
        <v>1620</v>
      </c>
      <c r="C1824" s="34" t="s">
        <v>1</v>
      </c>
      <c r="D1824" s="34">
        <v>0.04</v>
      </c>
      <c r="E1824" s="34">
        <v>39.479999999999997</v>
      </c>
      <c r="F1824" s="34">
        <v>1.99</v>
      </c>
      <c r="G1824" s="34" t="s">
        <v>14</v>
      </c>
      <c r="H1824" s="34" t="s">
        <v>15</v>
      </c>
      <c r="I1824" s="34" t="s">
        <v>16</v>
      </c>
      <c r="J1824" s="34" t="s">
        <v>17</v>
      </c>
      <c r="K1824" s="34" t="s">
        <v>18</v>
      </c>
      <c r="L1824" s="34" t="s">
        <v>1233</v>
      </c>
      <c r="M1824" s="34">
        <v>0.54</v>
      </c>
      <c r="N1824" s="34" t="s">
        <v>8</v>
      </c>
      <c r="O1824" s="34" t="s">
        <v>28</v>
      </c>
      <c r="P1824" s="34" t="s">
        <v>29</v>
      </c>
      <c r="Q1824" s="34" t="s">
        <v>1621</v>
      </c>
      <c r="R1824" s="34">
        <v>46016</v>
      </c>
      <c r="S1824" s="36">
        <v>42174</v>
      </c>
      <c r="T1824" s="36">
        <v>42177</v>
      </c>
      <c r="U1824" s="61">
        <v>484.8492</v>
      </c>
      <c r="V1824" s="34">
        <v>18</v>
      </c>
      <c r="W1824" s="34">
        <v>702.68</v>
      </c>
      <c r="X1824" s="34">
        <v>86311</v>
      </c>
      <c r="Y1824" s="34" t="s">
        <v>3216</v>
      </c>
      <c r="Z1824" s="34">
        <v>995.64956185775191</v>
      </c>
    </row>
    <row r="1825" spans="1:26" customFormat="1" x14ac:dyDescent="0.2">
      <c r="A1825" s="34">
        <v>594</v>
      </c>
      <c r="B1825" s="34" t="s">
        <v>1620</v>
      </c>
      <c r="C1825" s="34" t="s">
        <v>1</v>
      </c>
      <c r="D1825" s="34">
        <v>0.04</v>
      </c>
      <c r="E1825" s="34">
        <v>3.7</v>
      </c>
      <c r="F1825" s="34">
        <v>1.61</v>
      </c>
      <c r="G1825" s="34" t="s">
        <v>14</v>
      </c>
      <c r="H1825" s="34" t="s">
        <v>15</v>
      </c>
      <c r="I1825" s="34" t="s">
        <v>4</v>
      </c>
      <c r="J1825" s="34" t="s">
        <v>102</v>
      </c>
      <c r="K1825" s="34" t="s">
        <v>26</v>
      </c>
      <c r="L1825" s="34" t="s">
        <v>2885</v>
      </c>
      <c r="M1825" s="34">
        <v>0.44</v>
      </c>
      <c r="N1825" s="34" t="s">
        <v>8</v>
      </c>
      <c r="O1825" s="34" t="s">
        <v>28</v>
      </c>
      <c r="P1825" s="34" t="s">
        <v>29</v>
      </c>
      <c r="Q1825" s="34" t="s">
        <v>1621</v>
      </c>
      <c r="R1825" s="34">
        <v>46016</v>
      </c>
      <c r="S1825" s="36">
        <v>42174</v>
      </c>
      <c r="T1825" s="36">
        <v>42175</v>
      </c>
      <c r="U1825" s="61">
        <v>18</v>
      </c>
      <c r="V1825" s="34">
        <v>18</v>
      </c>
      <c r="W1825" s="34">
        <v>67.239999999999995</v>
      </c>
      <c r="X1825" s="34">
        <v>86311</v>
      </c>
      <c r="Y1825" s="34" t="s">
        <v>3216</v>
      </c>
      <c r="Z1825" s="34">
        <v>311.85761210545945</v>
      </c>
    </row>
    <row r="1826" spans="1:26" customFormat="1" x14ac:dyDescent="0.2">
      <c r="A1826" s="34">
        <v>1009</v>
      </c>
      <c r="B1826" s="34" t="s">
        <v>2886</v>
      </c>
      <c r="C1826" s="34" t="s">
        <v>13</v>
      </c>
      <c r="D1826" s="34">
        <v>0.1</v>
      </c>
      <c r="E1826" s="34">
        <v>550.98</v>
      </c>
      <c r="F1826" s="34">
        <v>45.7</v>
      </c>
      <c r="G1826" s="34" t="s">
        <v>2</v>
      </c>
      <c r="H1826" s="34" t="s">
        <v>70</v>
      </c>
      <c r="I1826" s="34" t="s">
        <v>4</v>
      </c>
      <c r="J1826" s="34" t="s">
        <v>5</v>
      </c>
      <c r="K1826" s="34" t="s">
        <v>6</v>
      </c>
      <c r="L1826" s="34" t="s">
        <v>2887</v>
      </c>
      <c r="M1826" s="34">
        <v>0.71</v>
      </c>
      <c r="N1826" s="34" t="s">
        <v>8</v>
      </c>
      <c r="O1826" s="34" t="s">
        <v>87</v>
      </c>
      <c r="P1826" s="34" t="s">
        <v>307</v>
      </c>
      <c r="Q1826" s="34" t="s">
        <v>2888</v>
      </c>
      <c r="R1826" s="34">
        <v>4072</v>
      </c>
      <c r="S1826" s="36">
        <v>42174</v>
      </c>
      <c r="T1826" s="36">
        <v>42176</v>
      </c>
      <c r="U1826" s="61">
        <v>818.54617499999995</v>
      </c>
      <c r="V1826" s="34">
        <v>14</v>
      </c>
      <c r="W1826" s="34">
        <v>6963.67</v>
      </c>
      <c r="X1826" s="34">
        <v>88372</v>
      </c>
      <c r="Y1826" s="34" t="s">
        <v>3218</v>
      </c>
      <c r="Z1826" s="34">
        <v>4182.6183065313417</v>
      </c>
    </row>
    <row r="1827" spans="1:26" customFormat="1" x14ac:dyDescent="0.2">
      <c r="A1827" s="34">
        <v>1956</v>
      </c>
      <c r="B1827" s="34" t="s">
        <v>2889</v>
      </c>
      <c r="C1827" s="34" t="s">
        <v>13</v>
      </c>
      <c r="D1827" s="34">
        <v>0.09</v>
      </c>
      <c r="E1827" s="34">
        <v>40.98</v>
      </c>
      <c r="F1827" s="34">
        <v>6.5</v>
      </c>
      <c r="G1827" s="34" t="s">
        <v>14</v>
      </c>
      <c r="H1827" s="34" t="s">
        <v>15</v>
      </c>
      <c r="I1827" s="34" t="s">
        <v>16</v>
      </c>
      <c r="J1827" s="34" t="s">
        <v>17</v>
      </c>
      <c r="K1827" s="34" t="s">
        <v>49</v>
      </c>
      <c r="L1827" s="34" t="s">
        <v>422</v>
      </c>
      <c r="M1827" s="34">
        <v>0.74</v>
      </c>
      <c r="N1827" s="34" t="s">
        <v>8</v>
      </c>
      <c r="O1827" s="34" t="s">
        <v>35</v>
      </c>
      <c r="P1827" s="34" t="s">
        <v>36</v>
      </c>
      <c r="Q1827" s="34" t="s">
        <v>1289</v>
      </c>
      <c r="R1827" s="34">
        <v>80027</v>
      </c>
      <c r="S1827" s="36">
        <v>42174</v>
      </c>
      <c r="T1827" s="36">
        <v>42176</v>
      </c>
      <c r="U1827" s="61">
        <v>-50.244999999999997</v>
      </c>
      <c r="V1827" s="34">
        <v>19</v>
      </c>
      <c r="W1827" s="34">
        <v>746.91</v>
      </c>
      <c r="X1827" s="34">
        <v>89820</v>
      </c>
      <c r="Y1827" s="34" t="s">
        <v>3217</v>
      </c>
      <c r="Z1827" s="34">
        <v>417.74769030931992</v>
      </c>
    </row>
    <row r="1828" spans="1:26" customFormat="1" x14ac:dyDescent="0.2">
      <c r="A1828" s="34">
        <v>796</v>
      </c>
      <c r="B1828" s="34" t="s">
        <v>1564</v>
      </c>
      <c r="C1828" s="34" t="s">
        <v>46</v>
      </c>
      <c r="D1828" s="34">
        <v>0.1</v>
      </c>
      <c r="E1828" s="34">
        <v>14.42</v>
      </c>
      <c r="F1828" s="34">
        <v>6.75</v>
      </c>
      <c r="G1828" s="34" t="s">
        <v>14</v>
      </c>
      <c r="H1828" s="34" t="s">
        <v>70</v>
      </c>
      <c r="I1828" s="34" t="s">
        <v>24</v>
      </c>
      <c r="J1828" s="34" t="s">
        <v>71</v>
      </c>
      <c r="K1828" s="34" t="s">
        <v>120</v>
      </c>
      <c r="L1828" s="34" t="s">
        <v>385</v>
      </c>
      <c r="M1828" s="34">
        <v>0.52</v>
      </c>
      <c r="N1828" s="34" t="s">
        <v>8</v>
      </c>
      <c r="O1828" s="34" t="s">
        <v>28</v>
      </c>
      <c r="P1828" s="34" t="s">
        <v>109</v>
      </c>
      <c r="Q1828" s="34" t="s">
        <v>1565</v>
      </c>
      <c r="R1828" s="34">
        <v>68046</v>
      </c>
      <c r="S1828" s="36">
        <v>42174</v>
      </c>
      <c r="T1828" s="36">
        <v>42177</v>
      </c>
      <c r="U1828" s="61">
        <v>-20.103999999999999</v>
      </c>
      <c r="V1828" s="34">
        <v>1</v>
      </c>
      <c r="W1828" s="34">
        <v>15.49</v>
      </c>
      <c r="X1828" s="34">
        <v>86869</v>
      </c>
      <c r="Y1828" s="34" t="s">
        <v>3216</v>
      </c>
      <c r="Z1828" s="34">
        <v>415.29011656370966</v>
      </c>
    </row>
    <row r="1829" spans="1:26" customFormat="1" x14ac:dyDescent="0.2">
      <c r="A1829" s="34">
        <v>2323</v>
      </c>
      <c r="B1829" s="34" t="s">
        <v>1651</v>
      </c>
      <c r="C1829" s="34" t="s">
        <v>46</v>
      </c>
      <c r="D1829" s="34">
        <v>0.06</v>
      </c>
      <c r="E1829" s="34">
        <v>4.9800000000000004</v>
      </c>
      <c r="F1829" s="34">
        <v>4.62</v>
      </c>
      <c r="G1829" s="34" t="s">
        <v>63</v>
      </c>
      <c r="H1829" s="34" t="s">
        <v>3</v>
      </c>
      <c r="I1829" s="34" t="s">
        <v>16</v>
      </c>
      <c r="J1829" s="34" t="s">
        <v>17</v>
      </c>
      <c r="K1829" s="34" t="s">
        <v>18</v>
      </c>
      <c r="L1829" s="34" t="s">
        <v>1197</v>
      </c>
      <c r="M1829" s="34">
        <v>0.64</v>
      </c>
      <c r="N1829" s="34" t="s">
        <v>8</v>
      </c>
      <c r="O1829" s="34" t="s">
        <v>35</v>
      </c>
      <c r="P1829" s="34" t="s">
        <v>66</v>
      </c>
      <c r="Q1829" s="34" t="s">
        <v>1190</v>
      </c>
      <c r="R1829" s="34">
        <v>92236</v>
      </c>
      <c r="S1829" s="36">
        <v>42174</v>
      </c>
      <c r="T1829" s="36">
        <v>42174</v>
      </c>
      <c r="U1829" s="61">
        <v>-27.004999999999999</v>
      </c>
      <c r="V1829" s="34">
        <v>7</v>
      </c>
      <c r="W1829" s="34">
        <v>38.74</v>
      </c>
      <c r="X1829" s="34">
        <v>88722</v>
      </c>
      <c r="Y1829" s="34" t="s">
        <v>3217</v>
      </c>
      <c r="Z1829" s="34">
        <v>354.69747047655733</v>
      </c>
    </row>
    <row r="1830" spans="1:26" customFormat="1" x14ac:dyDescent="0.2">
      <c r="A1830" s="34">
        <v>3138</v>
      </c>
      <c r="B1830" s="34" t="s">
        <v>2890</v>
      </c>
      <c r="C1830" s="34" t="s">
        <v>46</v>
      </c>
      <c r="D1830" s="34">
        <v>0.05</v>
      </c>
      <c r="E1830" s="34">
        <v>4.0599999999999996</v>
      </c>
      <c r="F1830" s="34">
        <v>6.89</v>
      </c>
      <c r="G1830" s="34" t="s">
        <v>63</v>
      </c>
      <c r="H1830" s="34" t="s">
        <v>70</v>
      </c>
      <c r="I1830" s="34" t="s">
        <v>24</v>
      </c>
      <c r="J1830" s="34" t="s">
        <v>71</v>
      </c>
      <c r="K1830" s="34" t="s">
        <v>49</v>
      </c>
      <c r="L1830" s="34" t="s">
        <v>1247</v>
      </c>
      <c r="M1830" s="34">
        <v>0.6</v>
      </c>
      <c r="N1830" s="34" t="s">
        <v>8</v>
      </c>
      <c r="O1830" s="34" t="s">
        <v>87</v>
      </c>
      <c r="P1830" s="34" t="s">
        <v>1332</v>
      </c>
      <c r="Q1830" s="34" t="s">
        <v>2891</v>
      </c>
      <c r="R1830" s="34">
        <v>3053</v>
      </c>
      <c r="S1830" s="36">
        <v>42174</v>
      </c>
      <c r="T1830" s="36">
        <v>42176</v>
      </c>
      <c r="U1830" s="61">
        <v>-122.83499999999999</v>
      </c>
      <c r="V1830" s="34">
        <v>22</v>
      </c>
      <c r="W1830" s="34">
        <v>92.57</v>
      </c>
      <c r="X1830" s="34">
        <v>86796</v>
      </c>
      <c r="Y1830" s="34" t="s">
        <v>3218</v>
      </c>
      <c r="Z1830" s="34">
        <v>298.82150790814705</v>
      </c>
    </row>
    <row r="1831" spans="1:26" customFormat="1" x14ac:dyDescent="0.2">
      <c r="A1831" s="34">
        <v>3167</v>
      </c>
      <c r="B1831" s="34" t="s">
        <v>2892</v>
      </c>
      <c r="C1831" s="34" t="s">
        <v>46</v>
      </c>
      <c r="D1831" s="34">
        <v>7.0000000000000007E-2</v>
      </c>
      <c r="E1831" s="34">
        <v>280.98</v>
      </c>
      <c r="F1831" s="34">
        <v>57</v>
      </c>
      <c r="G1831" s="34" t="s">
        <v>2</v>
      </c>
      <c r="H1831" s="34" t="s">
        <v>70</v>
      </c>
      <c r="I1831" s="34" t="s">
        <v>4</v>
      </c>
      <c r="J1831" s="34" t="s">
        <v>85</v>
      </c>
      <c r="K1831" s="34" t="s">
        <v>33</v>
      </c>
      <c r="L1831" s="34" t="s">
        <v>838</v>
      </c>
      <c r="M1831" s="34">
        <v>0.78</v>
      </c>
      <c r="N1831" s="34" t="s">
        <v>8</v>
      </c>
      <c r="O1831" s="34" t="s">
        <v>9</v>
      </c>
      <c r="P1831" s="34" t="s">
        <v>99</v>
      </c>
      <c r="Q1831" s="34" t="s">
        <v>2893</v>
      </c>
      <c r="R1831" s="34">
        <v>32004</v>
      </c>
      <c r="S1831" s="36">
        <v>42174</v>
      </c>
      <c r="T1831" s="36">
        <v>42175</v>
      </c>
      <c r="U1831" s="61">
        <v>-283.9914</v>
      </c>
      <c r="V1831" s="34">
        <v>14</v>
      </c>
      <c r="W1831" s="34">
        <v>3936.61</v>
      </c>
      <c r="X1831" s="34">
        <v>86491</v>
      </c>
      <c r="Y1831" s="34" t="s">
        <v>3215</v>
      </c>
      <c r="Z1831" s="34">
        <v>2801.4843684534512</v>
      </c>
    </row>
    <row r="1832" spans="1:26" customFormat="1" x14ac:dyDescent="0.2">
      <c r="A1832" s="34">
        <v>3167</v>
      </c>
      <c r="B1832" s="34" t="s">
        <v>2892</v>
      </c>
      <c r="C1832" s="34" t="s">
        <v>46</v>
      </c>
      <c r="D1832" s="34">
        <v>0</v>
      </c>
      <c r="E1832" s="34">
        <v>4.9800000000000004</v>
      </c>
      <c r="F1832" s="34">
        <v>7.44</v>
      </c>
      <c r="G1832" s="34" t="s">
        <v>14</v>
      </c>
      <c r="H1832" s="34" t="s">
        <v>70</v>
      </c>
      <c r="I1832" s="34" t="s">
        <v>24</v>
      </c>
      <c r="J1832" s="34" t="s">
        <v>64</v>
      </c>
      <c r="K1832" s="34" t="s">
        <v>49</v>
      </c>
      <c r="L1832" s="34" t="s">
        <v>2150</v>
      </c>
      <c r="M1832" s="34">
        <v>0.36</v>
      </c>
      <c r="N1832" s="34" t="s">
        <v>8</v>
      </c>
      <c r="O1832" s="34" t="s">
        <v>9</v>
      </c>
      <c r="P1832" s="34" t="s">
        <v>99</v>
      </c>
      <c r="Q1832" s="34" t="s">
        <v>2893</v>
      </c>
      <c r="R1832" s="34">
        <v>32004</v>
      </c>
      <c r="S1832" s="36">
        <v>42174</v>
      </c>
      <c r="T1832" s="36">
        <v>42176</v>
      </c>
      <c r="U1832" s="61">
        <v>-195.34200000000001</v>
      </c>
      <c r="V1832" s="34">
        <v>15</v>
      </c>
      <c r="W1832" s="34">
        <v>78.31</v>
      </c>
      <c r="X1832" s="34">
        <v>86491</v>
      </c>
      <c r="Y1832" s="34" t="s">
        <v>3215</v>
      </c>
      <c r="Z1832" s="34">
        <v>158.43033997783152</v>
      </c>
    </row>
    <row r="1833" spans="1:26" customFormat="1" x14ac:dyDescent="0.2">
      <c r="A1833" s="34">
        <v>3167</v>
      </c>
      <c r="B1833" s="34" t="s">
        <v>2892</v>
      </c>
      <c r="C1833" s="34" t="s">
        <v>46</v>
      </c>
      <c r="D1833" s="34">
        <v>0.1</v>
      </c>
      <c r="E1833" s="34">
        <v>3.98</v>
      </c>
      <c r="F1833" s="34">
        <v>0.83</v>
      </c>
      <c r="G1833" s="34" t="s">
        <v>14</v>
      </c>
      <c r="H1833" s="34" t="s">
        <v>70</v>
      </c>
      <c r="I1833" s="34" t="s">
        <v>24</v>
      </c>
      <c r="J1833" s="34" t="s">
        <v>25</v>
      </c>
      <c r="K1833" s="34" t="s">
        <v>26</v>
      </c>
      <c r="L1833" s="34" t="s">
        <v>2761</v>
      </c>
      <c r="M1833" s="34">
        <v>0.51</v>
      </c>
      <c r="N1833" s="34" t="s">
        <v>8</v>
      </c>
      <c r="O1833" s="34" t="s">
        <v>9</v>
      </c>
      <c r="P1833" s="34" t="s">
        <v>99</v>
      </c>
      <c r="Q1833" s="34" t="s">
        <v>2893</v>
      </c>
      <c r="R1833" s="34">
        <v>32004</v>
      </c>
      <c r="S1833" s="36">
        <v>42174</v>
      </c>
      <c r="T1833" s="36">
        <v>42176</v>
      </c>
      <c r="U1833" s="61">
        <v>-89.709199999999996</v>
      </c>
      <c r="V1833" s="34">
        <v>11</v>
      </c>
      <c r="W1833" s="34">
        <v>42.46</v>
      </c>
      <c r="X1833" s="34">
        <v>86491</v>
      </c>
      <c r="Y1833" s="34" t="s">
        <v>3215</v>
      </c>
      <c r="Z1833" s="34">
        <v>139.36548658090209</v>
      </c>
    </row>
    <row r="1834" spans="1:26" customFormat="1" x14ac:dyDescent="0.2">
      <c r="A1834" s="34">
        <v>491</v>
      </c>
      <c r="B1834" s="34" t="s">
        <v>1049</v>
      </c>
      <c r="C1834" s="34" t="s">
        <v>1</v>
      </c>
      <c r="D1834" s="34">
        <v>0.02</v>
      </c>
      <c r="E1834" s="34">
        <v>1360.14</v>
      </c>
      <c r="F1834" s="34">
        <v>14.7</v>
      </c>
      <c r="G1834" s="34" t="s">
        <v>2</v>
      </c>
      <c r="H1834" s="34" t="s">
        <v>15</v>
      </c>
      <c r="I1834" s="34" t="s">
        <v>16</v>
      </c>
      <c r="J1834" s="34" t="s">
        <v>32</v>
      </c>
      <c r="K1834" s="34" t="s">
        <v>33</v>
      </c>
      <c r="L1834" s="34" t="s">
        <v>2748</v>
      </c>
      <c r="M1834" s="34">
        <v>0.59</v>
      </c>
      <c r="N1834" s="34" t="s">
        <v>8</v>
      </c>
      <c r="O1834" s="34" t="s">
        <v>87</v>
      </c>
      <c r="P1834" s="34" t="s">
        <v>88</v>
      </c>
      <c r="Q1834" s="34" t="s">
        <v>89</v>
      </c>
      <c r="R1834" s="34">
        <v>10154</v>
      </c>
      <c r="S1834" s="36">
        <v>42175</v>
      </c>
      <c r="T1834" s="36">
        <v>42177</v>
      </c>
      <c r="U1834" s="61">
        <v>2028.12</v>
      </c>
      <c r="V1834" s="34">
        <v>22</v>
      </c>
      <c r="W1834" s="34">
        <v>23939.200000000001</v>
      </c>
      <c r="X1834" s="34">
        <v>6562</v>
      </c>
      <c r="Y1834" s="34" t="s">
        <v>3218</v>
      </c>
      <c r="Z1834" s="34">
        <v>7316.3626789029113</v>
      </c>
    </row>
    <row r="1835" spans="1:26" customFormat="1" x14ac:dyDescent="0.2">
      <c r="A1835" s="34">
        <v>494</v>
      </c>
      <c r="B1835" s="34" t="s">
        <v>1050</v>
      </c>
      <c r="C1835" s="34" t="s">
        <v>1</v>
      </c>
      <c r="D1835" s="34">
        <v>0.02</v>
      </c>
      <c r="E1835" s="34">
        <v>1360.14</v>
      </c>
      <c r="F1835" s="34">
        <v>14.7</v>
      </c>
      <c r="G1835" s="34" t="s">
        <v>2</v>
      </c>
      <c r="H1835" s="34" t="s">
        <v>15</v>
      </c>
      <c r="I1835" s="34" t="s">
        <v>16</v>
      </c>
      <c r="J1835" s="34" t="s">
        <v>32</v>
      </c>
      <c r="K1835" s="34" t="s">
        <v>33</v>
      </c>
      <c r="L1835" s="34" t="s">
        <v>2748</v>
      </c>
      <c r="M1835" s="34">
        <v>0.59</v>
      </c>
      <c r="N1835" s="34" t="s">
        <v>8</v>
      </c>
      <c r="O1835" s="34" t="s">
        <v>35</v>
      </c>
      <c r="P1835" s="34" t="s">
        <v>42</v>
      </c>
      <c r="Q1835" s="34" t="s">
        <v>118</v>
      </c>
      <c r="R1835" s="34">
        <v>98115</v>
      </c>
      <c r="S1835" s="36">
        <v>42175</v>
      </c>
      <c r="T1835" s="36">
        <v>42177</v>
      </c>
      <c r="U1835" s="61">
        <v>3042.18</v>
      </c>
      <c r="V1835" s="34">
        <v>6</v>
      </c>
      <c r="W1835" s="34">
        <v>8637.44</v>
      </c>
      <c r="X1835" s="34">
        <v>88908</v>
      </c>
      <c r="Y1835" s="34" t="s">
        <v>3217</v>
      </c>
      <c r="Z1835" s="34">
        <v>8354.7862029419721</v>
      </c>
    </row>
    <row r="1836" spans="1:26" customFormat="1" x14ac:dyDescent="0.2">
      <c r="A1836" s="34">
        <v>896</v>
      </c>
      <c r="B1836" s="34" t="s">
        <v>351</v>
      </c>
      <c r="C1836" s="34" t="s">
        <v>1</v>
      </c>
      <c r="D1836" s="34">
        <v>0.06</v>
      </c>
      <c r="E1836" s="34">
        <v>47.98</v>
      </c>
      <c r="F1836" s="34">
        <v>3.61</v>
      </c>
      <c r="G1836" s="34" t="s">
        <v>14</v>
      </c>
      <c r="H1836" s="34" t="s">
        <v>70</v>
      </c>
      <c r="I1836" s="34" t="s">
        <v>16</v>
      </c>
      <c r="J1836" s="34" t="s">
        <v>17</v>
      </c>
      <c r="K1836" s="34" t="s">
        <v>18</v>
      </c>
      <c r="L1836" s="34" t="s">
        <v>1215</v>
      </c>
      <c r="M1836" s="34">
        <v>0.71</v>
      </c>
      <c r="N1836" s="34" t="s">
        <v>8</v>
      </c>
      <c r="O1836" s="34" t="s">
        <v>28</v>
      </c>
      <c r="P1836" s="34" t="s">
        <v>163</v>
      </c>
      <c r="Q1836" s="34" t="s">
        <v>352</v>
      </c>
      <c r="R1836" s="34">
        <v>76201</v>
      </c>
      <c r="S1836" s="36">
        <v>42175</v>
      </c>
      <c r="T1836" s="36">
        <v>42177</v>
      </c>
      <c r="U1836" s="61">
        <v>35.954999999999998</v>
      </c>
      <c r="V1836" s="34">
        <v>11</v>
      </c>
      <c r="W1836" s="34">
        <v>517.67999999999995</v>
      </c>
      <c r="X1836" s="34">
        <v>90167</v>
      </c>
      <c r="Y1836" s="34" t="s">
        <v>3216</v>
      </c>
      <c r="Z1836" s="34">
        <v>764.39830541104823</v>
      </c>
    </row>
    <row r="1837" spans="1:26" customFormat="1" x14ac:dyDescent="0.2">
      <c r="A1837" s="34">
        <v>2352</v>
      </c>
      <c r="B1837" s="34" t="s">
        <v>2894</v>
      </c>
      <c r="C1837" s="34" t="s">
        <v>1</v>
      </c>
      <c r="D1837" s="34">
        <v>0.06</v>
      </c>
      <c r="E1837" s="34">
        <v>59.76</v>
      </c>
      <c r="F1837" s="34">
        <v>9.7100000000000009</v>
      </c>
      <c r="G1837" s="34" t="s">
        <v>14</v>
      </c>
      <c r="H1837" s="34" t="s">
        <v>15</v>
      </c>
      <c r="I1837" s="34" t="s">
        <v>24</v>
      </c>
      <c r="J1837" s="34" t="s">
        <v>54</v>
      </c>
      <c r="K1837" s="34" t="s">
        <v>49</v>
      </c>
      <c r="L1837" s="34" t="s">
        <v>1949</v>
      </c>
      <c r="M1837" s="34">
        <v>0.56999999999999995</v>
      </c>
      <c r="N1837" s="34" t="s">
        <v>8</v>
      </c>
      <c r="O1837" s="34" t="s">
        <v>87</v>
      </c>
      <c r="P1837" s="34" t="s">
        <v>394</v>
      </c>
      <c r="Q1837" s="34" t="s">
        <v>2895</v>
      </c>
      <c r="R1837" s="34">
        <v>21501</v>
      </c>
      <c r="S1837" s="36">
        <v>42175</v>
      </c>
      <c r="T1837" s="36">
        <v>42178</v>
      </c>
      <c r="U1837" s="61">
        <v>756.67470000000003</v>
      </c>
      <c r="V1837" s="34">
        <v>18</v>
      </c>
      <c r="W1837" s="34">
        <v>1096.6300000000001</v>
      </c>
      <c r="X1837" s="34">
        <v>86165</v>
      </c>
      <c r="Y1837" s="34" t="s">
        <v>3218</v>
      </c>
      <c r="Z1837" s="34">
        <v>1562.6411487962355</v>
      </c>
    </row>
    <row r="1838" spans="1:26" customFormat="1" x14ac:dyDescent="0.2">
      <c r="A1838" s="34">
        <v>2352</v>
      </c>
      <c r="B1838" s="34" t="s">
        <v>2894</v>
      </c>
      <c r="C1838" s="34" t="s">
        <v>1</v>
      </c>
      <c r="D1838" s="34">
        <v>7.0000000000000007E-2</v>
      </c>
      <c r="E1838" s="34">
        <v>195.99</v>
      </c>
      <c r="F1838" s="34">
        <v>4.2</v>
      </c>
      <c r="G1838" s="34" t="s">
        <v>14</v>
      </c>
      <c r="H1838" s="34" t="s">
        <v>15</v>
      </c>
      <c r="I1838" s="34" t="s">
        <v>16</v>
      </c>
      <c r="J1838" s="34" t="s">
        <v>111</v>
      </c>
      <c r="K1838" s="34" t="s">
        <v>49</v>
      </c>
      <c r="L1838" s="34" t="s">
        <v>2804</v>
      </c>
      <c r="M1838" s="34">
        <v>0.56000000000000005</v>
      </c>
      <c r="N1838" s="34" t="s">
        <v>8</v>
      </c>
      <c r="O1838" s="34" t="s">
        <v>87</v>
      </c>
      <c r="P1838" s="34" t="s">
        <v>394</v>
      </c>
      <c r="Q1838" s="34" t="s">
        <v>2895</v>
      </c>
      <c r="R1838" s="34">
        <v>21501</v>
      </c>
      <c r="S1838" s="36">
        <v>42175</v>
      </c>
      <c r="T1838" s="36">
        <v>42178</v>
      </c>
      <c r="U1838" s="61">
        <v>-222.34299999999999</v>
      </c>
      <c r="V1838" s="34">
        <v>4</v>
      </c>
      <c r="W1838" s="34">
        <v>632.12</v>
      </c>
      <c r="X1838" s="34">
        <v>86165</v>
      </c>
      <c r="Y1838" s="34" t="s">
        <v>3218</v>
      </c>
      <c r="Z1838" s="34">
        <v>819.72133405668126</v>
      </c>
    </row>
    <row r="1839" spans="1:26" customFormat="1" x14ac:dyDescent="0.2">
      <c r="A1839" s="34">
        <v>1123</v>
      </c>
      <c r="B1839" s="34" t="s">
        <v>1623</v>
      </c>
      <c r="C1839" s="34" t="s">
        <v>13</v>
      </c>
      <c r="D1839" s="34">
        <v>0.09</v>
      </c>
      <c r="E1839" s="34">
        <v>175.99</v>
      </c>
      <c r="F1839" s="34">
        <v>4.99</v>
      </c>
      <c r="G1839" s="34" t="s">
        <v>14</v>
      </c>
      <c r="H1839" s="34" t="s">
        <v>3</v>
      </c>
      <c r="I1839" s="34" t="s">
        <v>16</v>
      </c>
      <c r="J1839" s="34" t="s">
        <v>111</v>
      </c>
      <c r="K1839" s="34" t="s">
        <v>49</v>
      </c>
      <c r="L1839" s="34" t="s">
        <v>1225</v>
      </c>
      <c r="M1839" s="34">
        <v>0.59</v>
      </c>
      <c r="N1839" s="34" t="s">
        <v>8</v>
      </c>
      <c r="O1839" s="34" t="s">
        <v>35</v>
      </c>
      <c r="P1839" s="34" t="s">
        <v>66</v>
      </c>
      <c r="Q1839" s="34" t="s">
        <v>1625</v>
      </c>
      <c r="R1839" s="34">
        <v>95661</v>
      </c>
      <c r="S1839" s="36">
        <v>42175</v>
      </c>
      <c r="T1839" s="36">
        <v>42177</v>
      </c>
      <c r="U1839" s="61">
        <v>2169.7464</v>
      </c>
      <c r="V1839" s="34">
        <v>22</v>
      </c>
      <c r="W1839" s="34">
        <v>3144.56</v>
      </c>
      <c r="X1839" s="34">
        <v>87016</v>
      </c>
      <c r="Y1839" s="34" t="s">
        <v>3217</v>
      </c>
      <c r="Z1839" s="34">
        <v>2967.5721787738216</v>
      </c>
    </row>
    <row r="1840" spans="1:26" customFormat="1" x14ac:dyDescent="0.2">
      <c r="A1840" s="34">
        <v>1124</v>
      </c>
      <c r="B1840" s="34" t="s">
        <v>2896</v>
      </c>
      <c r="C1840" s="34" t="s">
        <v>13</v>
      </c>
      <c r="D1840" s="34">
        <v>0.09</v>
      </c>
      <c r="E1840" s="34">
        <v>160.97999999999999</v>
      </c>
      <c r="F1840" s="34">
        <v>35.020000000000003</v>
      </c>
      <c r="G1840" s="34" t="s">
        <v>2</v>
      </c>
      <c r="H1840" s="34" t="s">
        <v>3</v>
      </c>
      <c r="I1840" s="34" t="s">
        <v>4</v>
      </c>
      <c r="J1840" s="34" t="s">
        <v>93</v>
      </c>
      <c r="K1840" s="34" t="s">
        <v>6</v>
      </c>
      <c r="L1840" s="34" t="s">
        <v>1731</v>
      </c>
      <c r="M1840" s="34">
        <v>0.72</v>
      </c>
      <c r="N1840" s="34" t="s">
        <v>8</v>
      </c>
      <c r="O1840" s="34" t="s">
        <v>87</v>
      </c>
      <c r="P1840" s="34" t="s">
        <v>224</v>
      </c>
      <c r="Q1840" s="34" t="s">
        <v>2897</v>
      </c>
      <c r="R1840" s="34">
        <v>6360</v>
      </c>
      <c r="S1840" s="36">
        <v>42175</v>
      </c>
      <c r="T1840" s="36">
        <v>42176</v>
      </c>
      <c r="U1840" s="61">
        <v>-229.93</v>
      </c>
      <c r="V1840" s="34">
        <v>18</v>
      </c>
      <c r="W1840" s="34">
        <v>2653.02</v>
      </c>
      <c r="X1840" s="34">
        <v>87016</v>
      </c>
      <c r="Y1840" s="34" t="s">
        <v>3218</v>
      </c>
      <c r="Z1840" s="34">
        <v>1597.7086765909369</v>
      </c>
    </row>
    <row r="1841" spans="1:26" customFormat="1" x14ac:dyDescent="0.2">
      <c r="A1841" s="34">
        <v>1432</v>
      </c>
      <c r="B1841" s="34" t="s">
        <v>1486</v>
      </c>
      <c r="C1841" s="34" t="s">
        <v>23</v>
      </c>
      <c r="D1841" s="34">
        <v>7.0000000000000007E-2</v>
      </c>
      <c r="E1841" s="34">
        <v>10.98</v>
      </c>
      <c r="F1841" s="34">
        <v>4.8</v>
      </c>
      <c r="G1841" s="34" t="s">
        <v>14</v>
      </c>
      <c r="H1841" s="34" t="s">
        <v>70</v>
      </c>
      <c r="I1841" s="34" t="s">
        <v>24</v>
      </c>
      <c r="J1841" s="34" t="s">
        <v>321</v>
      </c>
      <c r="K1841" s="34" t="s">
        <v>49</v>
      </c>
      <c r="L1841" s="34" t="s">
        <v>1457</v>
      </c>
      <c r="M1841" s="34">
        <v>0.36</v>
      </c>
      <c r="N1841" s="34" t="s">
        <v>8</v>
      </c>
      <c r="O1841" s="34" t="s">
        <v>28</v>
      </c>
      <c r="P1841" s="34" t="s">
        <v>29</v>
      </c>
      <c r="Q1841" s="34" t="s">
        <v>1488</v>
      </c>
      <c r="R1841" s="34">
        <v>46203</v>
      </c>
      <c r="S1841" s="36">
        <v>42175</v>
      </c>
      <c r="T1841" s="36">
        <v>42182</v>
      </c>
      <c r="U1841" s="61">
        <v>52.92</v>
      </c>
      <c r="V1841" s="34">
        <v>16</v>
      </c>
      <c r="W1841" s="34">
        <v>165.21</v>
      </c>
      <c r="X1841" s="34">
        <v>86827</v>
      </c>
      <c r="Y1841" s="34" t="s">
        <v>3216</v>
      </c>
      <c r="Z1841" s="34">
        <v>190.96858538389449</v>
      </c>
    </row>
    <row r="1842" spans="1:26" customFormat="1" x14ac:dyDescent="0.2">
      <c r="A1842" s="34">
        <v>491</v>
      </c>
      <c r="B1842" s="34" t="s">
        <v>1049</v>
      </c>
      <c r="C1842" s="34" t="s">
        <v>46</v>
      </c>
      <c r="D1842" s="34">
        <v>0.02</v>
      </c>
      <c r="E1842" s="34">
        <v>9.06</v>
      </c>
      <c r="F1842" s="34">
        <v>9.86</v>
      </c>
      <c r="G1842" s="34" t="s">
        <v>14</v>
      </c>
      <c r="H1842" s="34" t="s">
        <v>15</v>
      </c>
      <c r="I1842" s="34" t="s">
        <v>24</v>
      </c>
      <c r="J1842" s="34" t="s">
        <v>64</v>
      </c>
      <c r="K1842" s="34" t="s">
        <v>49</v>
      </c>
      <c r="L1842" s="34" t="s">
        <v>2262</v>
      </c>
      <c r="M1842" s="34">
        <v>0.4</v>
      </c>
      <c r="N1842" s="34" t="s">
        <v>8</v>
      </c>
      <c r="O1842" s="34" t="s">
        <v>87</v>
      </c>
      <c r="P1842" s="34" t="s">
        <v>88</v>
      </c>
      <c r="Q1842" s="34" t="s">
        <v>89</v>
      </c>
      <c r="R1842" s="34">
        <v>10154</v>
      </c>
      <c r="S1842" s="36">
        <v>42175</v>
      </c>
      <c r="T1842" s="36">
        <v>42177</v>
      </c>
      <c r="U1842" s="61">
        <v>-63.51</v>
      </c>
      <c r="V1842" s="34">
        <v>24</v>
      </c>
      <c r="W1842" s="34">
        <v>239.82</v>
      </c>
      <c r="X1842" s="34">
        <v>42852</v>
      </c>
      <c r="Y1842" s="34" t="s">
        <v>3218</v>
      </c>
      <c r="Z1842" s="34">
        <v>364.1951063599758</v>
      </c>
    </row>
    <row r="1843" spans="1:26" customFormat="1" x14ac:dyDescent="0.2">
      <c r="A1843" s="34">
        <v>494</v>
      </c>
      <c r="B1843" s="34" t="s">
        <v>1050</v>
      </c>
      <c r="C1843" s="34" t="s">
        <v>46</v>
      </c>
      <c r="D1843" s="34">
        <v>0.02</v>
      </c>
      <c r="E1843" s="34">
        <v>9.06</v>
      </c>
      <c r="F1843" s="34">
        <v>9.86</v>
      </c>
      <c r="G1843" s="34" t="s">
        <v>14</v>
      </c>
      <c r="H1843" s="34" t="s">
        <v>15</v>
      </c>
      <c r="I1843" s="34" t="s">
        <v>24</v>
      </c>
      <c r="J1843" s="34" t="s">
        <v>64</v>
      </c>
      <c r="K1843" s="34" t="s">
        <v>49</v>
      </c>
      <c r="L1843" s="34" t="s">
        <v>2262</v>
      </c>
      <c r="M1843" s="34">
        <v>0.4</v>
      </c>
      <c r="N1843" s="34" t="s">
        <v>8</v>
      </c>
      <c r="O1843" s="34" t="s">
        <v>35</v>
      </c>
      <c r="P1843" s="34" t="s">
        <v>42</v>
      </c>
      <c r="Q1843" s="34" t="s">
        <v>118</v>
      </c>
      <c r="R1843" s="34">
        <v>98115</v>
      </c>
      <c r="S1843" s="36">
        <v>42175</v>
      </c>
      <c r="T1843" s="36">
        <v>42177</v>
      </c>
      <c r="U1843" s="61">
        <v>-31.754999999999999</v>
      </c>
      <c r="V1843" s="34">
        <v>6</v>
      </c>
      <c r="W1843" s="34">
        <v>59.95</v>
      </c>
      <c r="X1843" s="34">
        <v>88908</v>
      </c>
      <c r="Y1843" s="34" t="s">
        <v>3217</v>
      </c>
      <c r="Z1843" s="34">
        <v>396.71304317422778</v>
      </c>
    </row>
    <row r="1844" spans="1:26" customFormat="1" x14ac:dyDescent="0.2">
      <c r="A1844" s="34">
        <v>1424</v>
      </c>
      <c r="B1844" s="34" t="s">
        <v>413</v>
      </c>
      <c r="C1844" s="34" t="s">
        <v>46</v>
      </c>
      <c r="D1844" s="34">
        <v>0.05</v>
      </c>
      <c r="E1844" s="34">
        <v>8.0399999999999991</v>
      </c>
      <c r="F1844" s="34">
        <v>8.94</v>
      </c>
      <c r="G1844" s="34" t="s">
        <v>14</v>
      </c>
      <c r="H1844" s="34" t="s">
        <v>47</v>
      </c>
      <c r="I1844" s="34" t="s">
        <v>24</v>
      </c>
      <c r="J1844" s="34" t="s">
        <v>48</v>
      </c>
      <c r="K1844" s="34" t="s">
        <v>49</v>
      </c>
      <c r="L1844" s="34" t="s">
        <v>2125</v>
      </c>
      <c r="M1844" s="34">
        <v>0.4</v>
      </c>
      <c r="N1844" s="34" t="s">
        <v>8</v>
      </c>
      <c r="O1844" s="34" t="s">
        <v>35</v>
      </c>
      <c r="P1844" s="34" t="s">
        <v>36</v>
      </c>
      <c r="Q1844" s="34" t="s">
        <v>415</v>
      </c>
      <c r="R1844" s="34">
        <v>80112</v>
      </c>
      <c r="S1844" s="36">
        <v>42175</v>
      </c>
      <c r="T1844" s="36">
        <v>42177</v>
      </c>
      <c r="U1844" s="61">
        <v>-164.3948</v>
      </c>
      <c r="V1844" s="34">
        <v>15</v>
      </c>
      <c r="W1844" s="34">
        <v>121.36</v>
      </c>
      <c r="X1844" s="34">
        <v>89449</v>
      </c>
      <c r="Y1844" s="34" t="s">
        <v>3217</v>
      </c>
      <c r="Z1844" s="34">
        <v>271.81212999427521</v>
      </c>
    </row>
    <row r="1845" spans="1:26" customFormat="1" x14ac:dyDescent="0.2">
      <c r="A1845" s="34">
        <v>2487</v>
      </c>
      <c r="B1845" s="34" t="s">
        <v>2722</v>
      </c>
      <c r="C1845" s="34" t="s">
        <v>46</v>
      </c>
      <c r="D1845" s="34">
        <v>0.04</v>
      </c>
      <c r="E1845" s="34">
        <v>3.08</v>
      </c>
      <c r="F1845" s="34">
        <v>0.99</v>
      </c>
      <c r="G1845" s="34" t="s">
        <v>14</v>
      </c>
      <c r="H1845" s="34" t="s">
        <v>3</v>
      </c>
      <c r="I1845" s="34" t="s">
        <v>24</v>
      </c>
      <c r="J1845" s="34" t="s">
        <v>128</v>
      </c>
      <c r="K1845" s="34" t="s">
        <v>49</v>
      </c>
      <c r="L1845" s="34" t="s">
        <v>634</v>
      </c>
      <c r="M1845" s="34">
        <v>0.37</v>
      </c>
      <c r="N1845" s="34" t="s">
        <v>8</v>
      </c>
      <c r="O1845" s="34" t="s">
        <v>9</v>
      </c>
      <c r="P1845" s="34" t="s">
        <v>51</v>
      </c>
      <c r="Q1845" s="34" t="s">
        <v>2723</v>
      </c>
      <c r="R1845" s="34">
        <v>30084</v>
      </c>
      <c r="S1845" s="36">
        <v>42175</v>
      </c>
      <c r="T1845" s="36">
        <v>42176</v>
      </c>
      <c r="U1845" s="61">
        <v>257.08319999999998</v>
      </c>
      <c r="V1845" s="34">
        <v>14</v>
      </c>
      <c r="W1845" s="34">
        <v>43.41</v>
      </c>
      <c r="X1845" s="34">
        <v>91415</v>
      </c>
      <c r="Y1845" s="34" t="s">
        <v>3215</v>
      </c>
      <c r="Z1845" s="34">
        <v>410.34025904183113</v>
      </c>
    </row>
    <row r="1846" spans="1:26" customFormat="1" x14ac:dyDescent="0.2">
      <c r="A1846" s="34">
        <v>2487</v>
      </c>
      <c r="B1846" s="34" t="s">
        <v>2722</v>
      </c>
      <c r="C1846" s="34" t="s">
        <v>46</v>
      </c>
      <c r="D1846" s="34">
        <v>0.1</v>
      </c>
      <c r="E1846" s="34">
        <v>2.78</v>
      </c>
      <c r="F1846" s="34">
        <v>1.25</v>
      </c>
      <c r="G1846" s="34" t="s">
        <v>14</v>
      </c>
      <c r="H1846" s="34" t="s">
        <v>3</v>
      </c>
      <c r="I1846" s="34" t="s">
        <v>24</v>
      </c>
      <c r="J1846" s="34" t="s">
        <v>25</v>
      </c>
      <c r="K1846" s="34" t="s">
        <v>26</v>
      </c>
      <c r="L1846" s="34" t="s">
        <v>358</v>
      </c>
      <c r="M1846" s="34">
        <v>0.59</v>
      </c>
      <c r="N1846" s="34" t="s">
        <v>8</v>
      </c>
      <c r="O1846" s="34" t="s">
        <v>9</v>
      </c>
      <c r="P1846" s="34" t="s">
        <v>51</v>
      </c>
      <c r="Q1846" s="34" t="s">
        <v>2723</v>
      </c>
      <c r="R1846" s="34">
        <v>30084</v>
      </c>
      <c r="S1846" s="36">
        <v>42175</v>
      </c>
      <c r="T1846" s="36">
        <v>42176</v>
      </c>
      <c r="U1846" s="61">
        <v>0.78539999999999999</v>
      </c>
      <c r="V1846" s="34">
        <v>18</v>
      </c>
      <c r="W1846" s="34">
        <v>46.42</v>
      </c>
      <c r="X1846" s="34">
        <v>91415</v>
      </c>
      <c r="Y1846" s="34" t="s">
        <v>3215</v>
      </c>
      <c r="Z1846" s="34">
        <v>297.34111195161483</v>
      </c>
    </row>
    <row r="1847" spans="1:26" customFormat="1" x14ac:dyDescent="0.2">
      <c r="A1847" s="34">
        <v>2713</v>
      </c>
      <c r="B1847" s="34" t="s">
        <v>2898</v>
      </c>
      <c r="C1847" s="34" t="s">
        <v>1</v>
      </c>
      <c r="D1847" s="34">
        <v>7.0000000000000007E-2</v>
      </c>
      <c r="E1847" s="34">
        <v>2.88</v>
      </c>
      <c r="F1847" s="34">
        <v>0.5</v>
      </c>
      <c r="G1847" s="34" t="s">
        <v>14</v>
      </c>
      <c r="H1847" s="34" t="s">
        <v>70</v>
      </c>
      <c r="I1847" s="34" t="s">
        <v>24</v>
      </c>
      <c r="J1847" s="34" t="s">
        <v>128</v>
      </c>
      <c r="K1847" s="34" t="s">
        <v>49</v>
      </c>
      <c r="L1847" s="34" t="s">
        <v>2899</v>
      </c>
      <c r="M1847" s="34">
        <v>0.39</v>
      </c>
      <c r="N1847" s="34" t="s">
        <v>8</v>
      </c>
      <c r="O1847" s="34" t="s">
        <v>28</v>
      </c>
      <c r="P1847" s="34" t="s">
        <v>265</v>
      </c>
      <c r="Q1847" s="34" t="s">
        <v>2900</v>
      </c>
      <c r="R1847" s="34">
        <v>49001</v>
      </c>
      <c r="S1847" s="36">
        <v>42176</v>
      </c>
      <c r="T1847" s="36">
        <v>42179</v>
      </c>
      <c r="U1847" s="61">
        <v>17.429400000000001</v>
      </c>
      <c r="V1847" s="34">
        <v>9</v>
      </c>
      <c r="W1847" s="34">
        <v>25.26</v>
      </c>
      <c r="X1847" s="34">
        <v>88701</v>
      </c>
      <c r="Y1847" s="34" t="s">
        <v>3216</v>
      </c>
      <c r="Z1847" s="34">
        <v>245.5758061597067</v>
      </c>
    </row>
    <row r="1848" spans="1:26" customFormat="1" x14ac:dyDescent="0.2">
      <c r="A1848" s="34">
        <v>2713</v>
      </c>
      <c r="B1848" s="34" t="s">
        <v>2898</v>
      </c>
      <c r="C1848" s="34" t="s">
        <v>1</v>
      </c>
      <c r="D1848" s="34">
        <v>0.03</v>
      </c>
      <c r="E1848" s="34">
        <v>348.21</v>
      </c>
      <c r="F1848" s="34">
        <v>40.19</v>
      </c>
      <c r="G1848" s="34" t="s">
        <v>2</v>
      </c>
      <c r="H1848" s="34" t="s">
        <v>70</v>
      </c>
      <c r="I1848" s="34" t="s">
        <v>4</v>
      </c>
      <c r="J1848" s="34" t="s">
        <v>5</v>
      </c>
      <c r="K1848" s="34" t="s">
        <v>6</v>
      </c>
      <c r="L1848" s="34" t="s">
        <v>7</v>
      </c>
      <c r="M1848" s="34">
        <v>0.62</v>
      </c>
      <c r="N1848" s="34" t="s">
        <v>8</v>
      </c>
      <c r="O1848" s="34" t="s">
        <v>28</v>
      </c>
      <c r="P1848" s="34" t="s">
        <v>265</v>
      </c>
      <c r="Q1848" s="34" t="s">
        <v>2900</v>
      </c>
      <c r="R1848" s="34">
        <v>49001</v>
      </c>
      <c r="S1848" s="36">
        <v>42176</v>
      </c>
      <c r="T1848" s="36">
        <v>42177</v>
      </c>
      <c r="U1848" s="61">
        <v>-178.86959999999999</v>
      </c>
      <c r="V1848" s="34">
        <v>2</v>
      </c>
      <c r="W1848" s="34">
        <v>736.16</v>
      </c>
      <c r="X1848" s="34">
        <v>88701</v>
      </c>
      <c r="Y1848" s="34" t="s">
        <v>3216</v>
      </c>
      <c r="Z1848" s="34">
        <v>2637.5839492121977</v>
      </c>
    </row>
    <row r="1849" spans="1:26" customFormat="1" x14ac:dyDescent="0.2">
      <c r="A1849" s="34">
        <v>2049</v>
      </c>
      <c r="B1849" s="34" t="s">
        <v>2901</v>
      </c>
      <c r="C1849" s="34" t="s">
        <v>13</v>
      </c>
      <c r="D1849" s="34">
        <v>0.03</v>
      </c>
      <c r="E1849" s="34">
        <v>15.28</v>
      </c>
      <c r="F1849" s="34">
        <v>1.99</v>
      </c>
      <c r="G1849" s="34" t="s">
        <v>14</v>
      </c>
      <c r="H1849" s="34" t="s">
        <v>70</v>
      </c>
      <c r="I1849" s="34" t="s">
        <v>16</v>
      </c>
      <c r="J1849" s="34" t="s">
        <v>17</v>
      </c>
      <c r="K1849" s="34" t="s">
        <v>18</v>
      </c>
      <c r="L1849" s="34" t="s">
        <v>488</v>
      </c>
      <c r="M1849" s="34">
        <v>0.42</v>
      </c>
      <c r="N1849" s="34" t="s">
        <v>8</v>
      </c>
      <c r="O1849" s="34" t="s">
        <v>9</v>
      </c>
      <c r="P1849" s="34" t="s">
        <v>218</v>
      </c>
      <c r="Q1849" s="34" t="s">
        <v>2902</v>
      </c>
      <c r="R1849" s="34">
        <v>22801</v>
      </c>
      <c r="S1849" s="36">
        <v>42176</v>
      </c>
      <c r="T1849" s="36">
        <v>42178</v>
      </c>
      <c r="U1849" s="61">
        <v>-266.68599999999998</v>
      </c>
      <c r="V1849" s="34">
        <v>19</v>
      </c>
      <c r="W1849" s="34">
        <v>290.98</v>
      </c>
      <c r="X1849" s="34">
        <v>88220</v>
      </c>
      <c r="Y1849" s="34" t="s">
        <v>3215</v>
      </c>
      <c r="Z1849" s="34">
        <v>-206.4622817488048</v>
      </c>
    </row>
    <row r="1850" spans="1:26" customFormat="1" x14ac:dyDescent="0.2">
      <c r="A1850" s="34">
        <v>2049</v>
      </c>
      <c r="B1850" s="34" t="s">
        <v>2901</v>
      </c>
      <c r="C1850" s="34" t="s">
        <v>13</v>
      </c>
      <c r="D1850" s="34">
        <v>0.09</v>
      </c>
      <c r="E1850" s="34">
        <v>1.76</v>
      </c>
      <c r="F1850" s="34">
        <v>0.7</v>
      </c>
      <c r="G1850" s="34" t="s">
        <v>14</v>
      </c>
      <c r="H1850" s="34" t="s">
        <v>70</v>
      </c>
      <c r="I1850" s="34" t="s">
        <v>24</v>
      </c>
      <c r="J1850" s="34" t="s">
        <v>25</v>
      </c>
      <c r="K1850" s="34" t="s">
        <v>26</v>
      </c>
      <c r="L1850" s="34" t="s">
        <v>2903</v>
      </c>
      <c r="M1850" s="34">
        <v>0.56000000000000005</v>
      </c>
      <c r="N1850" s="34" t="s">
        <v>8</v>
      </c>
      <c r="O1850" s="34" t="s">
        <v>9</v>
      </c>
      <c r="P1850" s="34" t="s">
        <v>218</v>
      </c>
      <c r="Q1850" s="34" t="s">
        <v>2902</v>
      </c>
      <c r="R1850" s="34">
        <v>22801</v>
      </c>
      <c r="S1850" s="36">
        <v>42176</v>
      </c>
      <c r="T1850" s="36">
        <v>42179</v>
      </c>
      <c r="U1850" s="61">
        <v>-12.278</v>
      </c>
      <c r="V1850" s="34">
        <v>13</v>
      </c>
      <c r="W1850" s="34">
        <v>21.77</v>
      </c>
      <c r="X1850" s="34">
        <v>88220</v>
      </c>
      <c r="Y1850" s="34" t="s">
        <v>3215</v>
      </c>
      <c r="Z1850" s="34">
        <v>52.758171503333358</v>
      </c>
    </row>
    <row r="1851" spans="1:26" customFormat="1" x14ac:dyDescent="0.2">
      <c r="A1851" s="34">
        <v>2305</v>
      </c>
      <c r="B1851" s="34" t="s">
        <v>2904</v>
      </c>
      <c r="C1851" s="34" t="s">
        <v>13</v>
      </c>
      <c r="D1851" s="34">
        <v>0</v>
      </c>
      <c r="E1851" s="34">
        <v>90.48</v>
      </c>
      <c r="F1851" s="34">
        <v>19.989999999999998</v>
      </c>
      <c r="G1851" s="34" t="s">
        <v>14</v>
      </c>
      <c r="H1851" s="34" t="s">
        <v>3</v>
      </c>
      <c r="I1851" s="34" t="s">
        <v>24</v>
      </c>
      <c r="J1851" s="34" t="s">
        <v>321</v>
      </c>
      <c r="K1851" s="34" t="s">
        <v>49</v>
      </c>
      <c r="L1851" s="34" t="s">
        <v>478</v>
      </c>
      <c r="M1851" s="34">
        <v>0.4</v>
      </c>
      <c r="N1851" s="34" t="s">
        <v>8</v>
      </c>
      <c r="O1851" s="34" t="s">
        <v>28</v>
      </c>
      <c r="P1851" s="34" t="s">
        <v>1047</v>
      </c>
      <c r="Q1851" s="34" t="s">
        <v>106</v>
      </c>
      <c r="R1851" s="34">
        <v>57201</v>
      </c>
      <c r="S1851" s="36">
        <v>42176</v>
      </c>
      <c r="T1851" s="36">
        <v>42179</v>
      </c>
      <c r="U1851" s="61">
        <v>800.25509999999997</v>
      </c>
      <c r="V1851" s="34">
        <v>12</v>
      </c>
      <c r="W1851" s="34">
        <v>1159.79</v>
      </c>
      <c r="X1851" s="34">
        <v>89869</v>
      </c>
      <c r="Y1851" s="34" t="s">
        <v>3216</v>
      </c>
      <c r="Z1851" s="34">
        <v>1613.4007592376004</v>
      </c>
    </row>
    <row r="1852" spans="1:26" customFormat="1" x14ac:dyDescent="0.2">
      <c r="A1852" s="34">
        <v>648</v>
      </c>
      <c r="B1852" s="34" t="s">
        <v>2905</v>
      </c>
      <c r="C1852" s="34" t="s">
        <v>46</v>
      </c>
      <c r="D1852" s="34">
        <v>0.02</v>
      </c>
      <c r="E1852" s="34">
        <v>25.38</v>
      </c>
      <c r="F1852" s="34">
        <v>8.99</v>
      </c>
      <c r="G1852" s="34" t="s">
        <v>14</v>
      </c>
      <c r="H1852" s="34" t="s">
        <v>47</v>
      </c>
      <c r="I1852" s="34" t="s">
        <v>4</v>
      </c>
      <c r="J1852" s="34" t="s">
        <v>102</v>
      </c>
      <c r="K1852" s="34" t="s">
        <v>18</v>
      </c>
      <c r="L1852" s="34" t="s">
        <v>2361</v>
      </c>
      <c r="M1852" s="34">
        <v>0.5</v>
      </c>
      <c r="N1852" s="34" t="s">
        <v>8</v>
      </c>
      <c r="O1852" s="34" t="s">
        <v>28</v>
      </c>
      <c r="P1852" s="34" t="s">
        <v>79</v>
      </c>
      <c r="Q1852" s="34" t="s">
        <v>2906</v>
      </c>
      <c r="R1852" s="34">
        <v>60440</v>
      </c>
      <c r="S1852" s="36">
        <v>42176</v>
      </c>
      <c r="T1852" s="36">
        <v>42177</v>
      </c>
      <c r="U1852" s="61">
        <v>-10.36</v>
      </c>
      <c r="V1852" s="34">
        <v>1</v>
      </c>
      <c r="W1852" s="34">
        <v>34.11</v>
      </c>
      <c r="X1852" s="34">
        <v>91365</v>
      </c>
      <c r="Y1852" s="34" t="s">
        <v>3216</v>
      </c>
      <c r="Z1852" s="34">
        <v>588.20251312569201</v>
      </c>
    </row>
    <row r="1853" spans="1:26" customFormat="1" x14ac:dyDescent="0.2">
      <c r="A1853" s="34">
        <v>792</v>
      </c>
      <c r="B1853" s="34" t="s">
        <v>2907</v>
      </c>
      <c r="C1853" s="34" t="s">
        <v>46</v>
      </c>
      <c r="D1853" s="34">
        <v>0.09</v>
      </c>
      <c r="E1853" s="34">
        <v>6.48</v>
      </c>
      <c r="F1853" s="34">
        <v>9.68</v>
      </c>
      <c r="G1853" s="34" t="s">
        <v>14</v>
      </c>
      <c r="H1853" s="34" t="s">
        <v>70</v>
      </c>
      <c r="I1853" s="34" t="s">
        <v>24</v>
      </c>
      <c r="J1853" s="34" t="s">
        <v>64</v>
      </c>
      <c r="K1853" s="34" t="s">
        <v>49</v>
      </c>
      <c r="L1853" s="34" t="s">
        <v>2908</v>
      </c>
      <c r="M1853" s="34">
        <v>0.36</v>
      </c>
      <c r="N1853" s="34" t="s">
        <v>8</v>
      </c>
      <c r="O1853" s="34" t="s">
        <v>28</v>
      </c>
      <c r="P1853" s="34" t="s">
        <v>183</v>
      </c>
      <c r="Q1853" s="34" t="s">
        <v>2909</v>
      </c>
      <c r="R1853" s="34">
        <v>73064</v>
      </c>
      <c r="S1853" s="36">
        <v>42176</v>
      </c>
      <c r="T1853" s="36">
        <v>42177</v>
      </c>
      <c r="U1853" s="61">
        <v>-204.16</v>
      </c>
      <c r="V1853" s="34">
        <v>16</v>
      </c>
      <c r="W1853" s="34">
        <v>99.92</v>
      </c>
      <c r="X1853" s="34">
        <v>88753</v>
      </c>
      <c r="Y1853" s="34" t="s">
        <v>3216</v>
      </c>
      <c r="Z1853" s="34">
        <v>156.53687584250974</v>
      </c>
    </row>
    <row r="1854" spans="1:26" customFormat="1" x14ac:dyDescent="0.2">
      <c r="A1854" s="34">
        <v>1511</v>
      </c>
      <c r="B1854" s="34" t="s">
        <v>2910</v>
      </c>
      <c r="C1854" s="34" t="s">
        <v>1</v>
      </c>
      <c r="D1854" s="34">
        <v>0.09</v>
      </c>
      <c r="E1854" s="34">
        <v>20.98</v>
      </c>
      <c r="F1854" s="34">
        <v>1.49</v>
      </c>
      <c r="G1854" s="34" t="s">
        <v>14</v>
      </c>
      <c r="H1854" s="34" t="s">
        <v>70</v>
      </c>
      <c r="I1854" s="34" t="s">
        <v>24</v>
      </c>
      <c r="J1854" s="34" t="s">
        <v>48</v>
      </c>
      <c r="K1854" s="34" t="s">
        <v>49</v>
      </c>
      <c r="L1854" s="34" t="s">
        <v>2585</v>
      </c>
      <c r="M1854" s="34">
        <v>0.35</v>
      </c>
      <c r="N1854" s="34" t="s">
        <v>8</v>
      </c>
      <c r="O1854" s="34" t="s">
        <v>28</v>
      </c>
      <c r="P1854" s="34" t="s">
        <v>29</v>
      </c>
      <c r="Q1854" s="34" t="s">
        <v>2911</v>
      </c>
      <c r="R1854" s="34">
        <v>47302</v>
      </c>
      <c r="S1854" s="36">
        <v>42177</v>
      </c>
      <c r="T1854" s="36">
        <v>42179</v>
      </c>
      <c r="U1854" s="61">
        <v>199.1823</v>
      </c>
      <c r="V1854" s="34">
        <v>14</v>
      </c>
      <c r="W1854" s="34">
        <v>288.67</v>
      </c>
      <c r="X1854" s="34">
        <v>90303</v>
      </c>
      <c r="Y1854" s="34" t="s">
        <v>3216</v>
      </c>
      <c r="Z1854" s="34">
        <v>469.30474812569258</v>
      </c>
    </row>
    <row r="1855" spans="1:26" customFormat="1" x14ac:dyDescent="0.2">
      <c r="A1855" s="34">
        <v>2874</v>
      </c>
      <c r="B1855" s="34" t="s">
        <v>2016</v>
      </c>
      <c r="C1855" s="34" t="s">
        <v>1</v>
      </c>
      <c r="D1855" s="34">
        <v>0.03</v>
      </c>
      <c r="E1855" s="34">
        <v>304.99</v>
      </c>
      <c r="F1855" s="34">
        <v>19.989999999999998</v>
      </c>
      <c r="G1855" s="34" t="s">
        <v>14</v>
      </c>
      <c r="H1855" s="34" t="s">
        <v>47</v>
      </c>
      <c r="I1855" s="34" t="s">
        <v>24</v>
      </c>
      <c r="J1855" s="34" t="s">
        <v>48</v>
      </c>
      <c r="K1855" s="34" t="s">
        <v>49</v>
      </c>
      <c r="L1855" s="34" t="s">
        <v>2779</v>
      </c>
      <c r="M1855" s="34">
        <v>0.4</v>
      </c>
      <c r="N1855" s="34" t="s">
        <v>8</v>
      </c>
      <c r="O1855" s="34" t="s">
        <v>28</v>
      </c>
      <c r="P1855" s="34" t="s">
        <v>109</v>
      </c>
      <c r="Q1855" s="34" t="s">
        <v>2017</v>
      </c>
      <c r="R1855" s="34">
        <v>68128</v>
      </c>
      <c r="S1855" s="36">
        <v>42177</v>
      </c>
      <c r="T1855" s="36">
        <v>42179</v>
      </c>
      <c r="U1855" s="61">
        <v>4033.6089000000002</v>
      </c>
      <c r="V1855" s="34">
        <v>19</v>
      </c>
      <c r="W1855" s="34">
        <v>5845.81</v>
      </c>
      <c r="X1855" s="34">
        <v>89874</v>
      </c>
      <c r="Y1855" s="34" t="s">
        <v>3216</v>
      </c>
      <c r="Z1855" s="34">
        <v>5908.6859476687669</v>
      </c>
    </row>
    <row r="1856" spans="1:26" customFormat="1" x14ac:dyDescent="0.2">
      <c r="A1856" s="34">
        <v>2874</v>
      </c>
      <c r="B1856" s="34" t="s">
        <v>2016</v>
      </c>
      <c r="C1856" s="34" t="s">
        <v>1</v>
      </c>
      <c r="D1856" s="34">
        <v>0.09</v>
      </c>
      <c r="E1856" s="34">
        <v>65.989999999999995</v>
      </c>
      <c r="F1856" s="34">
        <v>8.99</v>
      </c>
      <c r="G1856" s="34" t="s">
        <v>14</v>
      </c>
      <c r="H1856" s="34" t="s">
        <v>47</v>
      </c>
      <c r="I1856" s="34" t="s">
        <v>16</v>
      </c>
      <c r="J1856" s="34" t="s">
        <v>111</v>
      </c>
      <c r="K1856" s="34" t="s">
        <v>49</v>
      </c>
      <c r="L1856" s="34" t="s">
        <v>2912</v>
      </c>
      <c r="M1856" s="34">
        <v>0.57999999999999996</v>
      </c>
      <c r="N1856" s="34" t="s">
        <v>8</v>
      </c>
      <c r="O1856" s="34" t="s">
        <v>28</v>
      </c>
      <c r="P1856" s="34" t="s">
        <v>109</v>
      </c>
      <c r="Q1856" s="34" t="s">
        <v>2017</v>
      </c>
      <c r="R1856" s="34">
        <v>68128</v>
      </c>
      <c r="S1856" s="36">
        <v>42177</v>
      </c>
      <c r="T1856" s="36">
        <v>42179</v>
      </c>
      <c r="U1856" s="61">
        <v>141.7824</v>
      </c>
      <c r="V1856" s="34">
        <v>12</v>
      </c>
      <c r="W1856" s="34">
        <v>633.85</v>
      </c>
      <c r="X1856" s="34">
        <v>89874</v>
      </c>
      <c r="Y1856" s="34" t="s">
        <v>3216</v>
      </c>
      <c r="Z1856" s="34">
        <v>980.4565016832214</v>
      </c>
    </row>
    <row r="1857" spans="1:26" customFormat="1" x14ac:dyDescent="0.2">
      <c r="A1857" s="34">
        <v>2963</v>
      </c>
      <c r="B1857" s="34" t="s">
        <v>2913</v>
      </c>
      <c r="C1857" s="34" t="s">
        <v>1</v>
      </c>
      <c r="D1857" s="34">
        <v>0.01</v>
      </c>
      <c r="E1857" s="34">
        <v>7.98</v>
      </c>
      <c r="F1857" s="34">
        <v>6.5</v>
      </c>
      <c r="G1857" s="34" t="s">
        <v>14</v>
      </c>
      <c r="H1857" s="34" t="s">
        <v>15</v>
      </c>
      <c r="I1857" s="34" t="s">
        <v>24</v>
      </c>
      <c r="J1857" s="34" t="s">
        <v>54</v>
      </c>
      <c r="K1857" s="34" t="s">
        <v>120</v>
      </c>
      <c r="L1857" s="34" t="s">
        <v>2914</v>
      </c>
      <c r="M1857" s="34">
        <v>0.59</v>
      </c>
      <c r="N1857" s="34" t="s">
        <v>8</v>
      </c>
      <c r="O1857" s="34" t="s">
        <v>87</v>
      </c>
      <c r="P1857" s="34" t="s">
        <v>394</v>
      </c>
      <c r="Q1857" s="34" t="s">
        <v>2915</v>
      </c>
      <c r="R1857" s="34">
        <v>21220</v>
      </c>
      <c r="S1857" s="36">
        <v>42177</v>
      </c>
      <c r="T1857" s="36">
        <v>42178</v>
      </c>
      <c r="U1857" s="61">
        <v>-34.591999999999999</v>
      </c>
      <c r="V1857" s="34">
        <v>4</v>
      </c>
      <c r="W1857" s="34">
        <v>34.909999999999997</v>
      </c>
      <c r="X1857" s="34">
        <v>88612</v>
      </c>
      <c r="Y1857" s="34" t="s">
        <v>3218</v>
      </c>
      <c r="Z1857" s="34">
        <v>551.07118718051311</v>
      </c>
    </row>
    <row r="1858" spans="1:26" customFormat="1" x14ac:dyDescent="0.2">
      <c r="A1858" s="34">
        <v>3132</v>
      </c>
      <c r="B1858" s="34" t="s">
        <v>2528</v>
      </c>
      <c r="C1858" s="34" t="s">
        <v>13</v>
      </c>
      <c r="D1858" s="34">
        <v>0.1</v>
      </c>
      <c r="E1858" s="34">
        <v>180.98</v>
      </c>
      <c r="F1858" s="34">
        <v>26.2</v>
      </c>
      <c r="G1858" s="34" t="s">
        <v>2</v>
      </c>
      <c r="H1858" s="34" t="s">
        <v>70</v>
      </c>
      <c r="I1858" s="34" t="s">
        <v>4</v>
      </c>
      <c r="J1858" s="34" t="s">
        <v>85</v>
      </c>
      <c r="K1858" s="34" t="s">
        <v>33</v>
      </c>
      <c r="L1858" s="34" t="s">
        <v>2250</v>
      </c>
      <c r="M1858" s="34">
        <v>0.59</v>
      </c>
      <c r="N1858" s="34" t="s">
        <v>8</v>
      </c>
      <c r="O1858" s="34" t="s">
        <v>28</v>
      </c>
      <c r="P1858" s="34" t="s">
        <v>79</v>
      </c>
      <c r="Q1858" s="34" t="s">
        <v>2530</v>
      </c>
      <c r="R1858" s="34">
        <v>60060</v>
      </c>
      <c r="S1858" s="36">
        <v>42177</v>
      </c>
      <c r="T1858" s="36">
        <v>42178</v>
      </c>
      <c r="U1858" s="61">
        <v>-64.664000000000001</v>
      </c>
      <c r="V1858" s="34">
        <v>3</v>
      </c>
      <c r="W1858" s="34">
        <v>519.41999999999996</v>
      </c>
      <c r="X1858" s="34">
        <v>86790</v>
      </c>
      <c r="Y1858" s="34" t="s">
        <v>3216</v>
      </c>
      <c r="Z1858" s="34">
        <v>1480.2041046890156</v>
      </c>
    </row>
    <row r="1859" spans="1:26" customFormat="1" x14ac:dyDescent="0.2">
      <c r="A1859" s="34">
        <v>437</v>
      </c>
      <c r="B1859" s="34" t="s">
        <v>2916</v>
      </c>
      <c r="C1859" s="34" t="s">
        <v>23</v>
      </c>
      <c r="D1859" s="34">
        <v>0.05</v>
      </c>
      <c r="E1859" s="34">
        <v>125.99</v>
      </c>
      <c r="F1859" s="34">
        <v>8.08</v>
      </c>
      <c r="G1859" s="34" t="s">
        <v>14</v>
      </c>
      <c r="H1859" s="34" t="s">
        <v>3</v>
      </c>
      <c r="I1859" s="34" t="s">
        <v>16</v>
      </c>
      <c r="J1859" s="34" t="s">
        <v>111</v>
      </c>
      <c r="K1859" s="34" t="s">
        <v>49</v>
      </c>
      <c r="L1859" s="34" t="s">
        <v>2089</v>
      </c>
      <c r="M1859" s="34">
        <v>0.56999999999999995</v>
      </c>
      <c r="N1859" s="34" t="s">
        <v>8</v>
      </c>
      <c r="O1859" s="34" t="s">
        <v>87</v>
      </c>
      <c r="P1859" s="34" t="s">
        <v>379</v>
      </c>
      <c r="Q1859" s="34" t="s">
        <v>2917</v>
      </c>
      <c r="R1859" s="34">
        <v>1462</v>
      </c>
      <c r="S1859" s="36">
        <v>42177</v>
      </c>
      <c r="T1859" s="36">
        <v>42182</v>
      </c>
      <c r="U1859" s="61">
        <v>427.11840000000001</v>
      </c>
      <c r="V1859" s="34">
        <v>9</v>
      </c>
      <c r="W1859" s="34">
        <v>952.26</v>
      </c>
      <c r="X1859" s="34">
        <v>90695</v>
      </c>
      <c r="Y1859" s="34" t="s">
        <v>3218</v>
      </c>
      <c r="Z1859" s="34">
        <v>1203.8897432714746</v>
      </c>
    </row>
    <row r="1860" spans="1:26" customFormat="1" x14ac:dyDescent="0.2">
      <c r="A1860" s="34">
        <v>1127</v>
      </c>
      <c r="B1860" s="34" t="s">
        <v>1321</v>
      </c>
      <c r="C1860" s="34" t="s">
        <v>23</v>
      </c>
      <c r="D1860" s="34">
        <v>0.04</v>
      </c>
      <c r="E1860" s="34">
        <v>4.71</v>
      </c>
      <c r="F1860" s="34">
        <v>0.7</v>
      </c>
      <c r="G1860" s="34" t="s">
        <v>14</v>
      </c>
      <c r="H1860" s="34" t="s">
        <v>15</v>
      </c>
      <c r="I1860" s="34" t="s">
        <v>24</v>
      </c>
      <c r="J1860" s="34" t="s">
        <v>152</v>
      </c>
      <c r="K1860" s="34" t="s">
        <v>26</v>
      </c>
      <c r="L1860" s="34" t="s">
        <v>2700</v>
      </c>
      <c r="M1860" s="34">
        <v>0.8</v>
      </c>
      <c r="N1860" s="34" t="s">
        <v>8</v>
      </c>
      <c r="O1860" s="34" t="s">
        <v>28</v>
      </c>
      <c r="P1860" s="34" t="s">
        <v>163</v>
      </c>
      <c r="Q1860" s="34" t="s">
        <v>1322</v>
      </c>
      <c r="R1860" s="34">
        <v>78852</v>
      </c>
      <c r="S1860" s="36">
        <v>42177</v>
      </c>
      <c r="T1860" s="36">
        <v>42181</v>
      </c>
      <c r="U1860" s="61">
        <v>4.53</v>
      </c>
      <c r="V1860" s="34">
        <v>19</v>
      </c>
      <c r="W1860" s="34">
        <v>90.52</v>
      </c>
      <c r="X1860" s="34">
        <v>87222</v>
      </c>
      <c r="Y1860" s="34" t="s">
        <v>3216</v>
      </c>
      <c r="Z1860" s="34">
        <v>365.05998171369748</v>
      </c>
    </row>
    <row r="1861" spans="1:26" customFormat="1" x14ac:dyDescent="0.2">
      <c r="A1861" s="34">
        <v>1128</v>
      </c>
      <c r="B1861" s="34" t="s">
        <v>2918</v>
      </c>
      <c r="C1861" s="34" t="s">
        <v>23</v>
      </c>
      <c r="D1861" s="34">
        <v>0.06</v>
      </c>
      <c r="E1861" s="34">
        <v>4.2</v>
      </c>
      <c r="F1861" s="34">
        <v>2.2599999999999998</v>
      </c>
      <c r="G1861" s="34" t="s">
        <v>14</v>
      </c>
      <c r="H1861" s="34" t="s">
        <v>15</v>
      </c>
      <c r="I1861" s="34" t="s">
        <v>24</v>
      </c>
      <c r="J1861" s="34" t="s">
        <v>64</v>
      </c>
      <c r="K1861" s="34" t="s">
        <v>26</v>
      </c>
      <c r="L1861" s="34" t="s">
        <v>572</v>
      </c>
      <c r="M1861" s="34">
        <v>0.36</v>
      </c>
      <c r="N1861" s="34" t="s">
        <v>8</v>
      </c>
      <c r="O1861" s="34" t="s">
        <v>28</v>
      </c>
      <c r="P1861" s="34" t="s">
        <v>163</v>
      </c>
      <c r="Q1861" s="34" t="s">
        <v>2919</v>
      </c>
      <c r="R1861" s="34">
        <v>78539</v>
      </c>
      <c r="S1861" s="36">
        <v>42177</v>
      </c>
      <c r="T1861" s="36">
        <v>42182</v>
      </c>
      <c r="U1861" s="61">
        <v>9.7799999999999994</v>
      </c>
      <c r="V1861" s="34">
        <v>13</v>
      </c>
      <c r="W1861" s="34">
        <v>55.97</v>
      </c>
      <c r="X1861" s="34">
        <v>87222</v>
      </c>
      <c r="Y1861" s="34" t="s">
        <v>3216</v>
      </c>
      <c r="Z1861" s="34">
        <v>33.017897129597905</v>
      </c>
    </row>
    <row r="1862" spans="1:26" customFormat="1" x14ac:dyDescent="0.2">
      <c r="A1862" s="34">
        <v>2279</v>
      </c>
      <c r="B1862" s="34" t="s">
        <v>2920</v>
      </c>
      <c r="C1862" s="34" t="s">
        <v>23</v>
      </c>
      <c r="D1862" s="34">
        <v>0.04</v>
      </c>
      <c r="E1862" s="34">
        <v>4.4800000000000004</v>
      </c>
      <c r="F1862" s="34">
        <v>2.5</v>
      </c>
      <c r="G1862" s="34" t="s">
        <v>63</v>
      </c>
      <c r="H1862" s="34" t="s">
        <v>47</v>
      </c>
      <c r="I1862" s="34" t="s">
        <v>24</v>
      </c>
      <c r="J1862" s="34" t="s">
        <v>321</v>
      </c>
      <c r="K1862" s="34" t="s">
        <v>49</v>
      </c>
      <c r="L1862" s="34" t="s">
        <v>997</v>
      </c>
      <c r="M1862" s="34">
        <v>0.37</v>
      </c>
      <c r="N1862" s="34" t="s">
        <v>8</v>
      </c>
      <c r="O1862" s="34" t="s">
        <v>87</v>
      </c>
      <c r="P1862" s="34" t="s">
        <v>296</v>
      </c>
      <c r="Q1862" s="34" t="s">
        <v>2921</v>
      </c>
      <c r="R1862" s="34">
        <v>15601</v>
      </c>
      <c r="S1862" s="36">
        <v>42177</v>
      </c>
      <c r="T1862" s="36">
        <v>42181</v>
      </c>
      <c r="U1862" s="61">
        <v>10.32</v>
      </c>
      <c r="V1862" s="34">
        <v>7</v>
      </c>
      <c r="W1862" s="34">
        <v>35.93</v>
      </c>
      <c r="X1862" s="34">
        <v>85949</v>
      </c>
      <c r="Y1862" s="34" t="s">
        <v>3218</v>
      </c>
      <c r="Z1862" s="34">
        <v>39.769191654274266</v>
      </c>
    </row>
    <row r="1863" spans="1:26" customFormat="1" x14ac:dyDescent="0.2">
      <c r="A1863" s="34">
        <v>101</v>
      </c>
      <c r="B1863" s="34" t="s">
        <v>2922</v>
      </c>
      <c r="C1863" s="34" t="s">
        <v>92</v>
      </c>
      <c r="D1863" s="34">
        <v>0.1</v>
      </c>
      <c r="E1863" s="34">
        <v>19.98</v>
      </c>
      <c r="F1863" s="34">
        <v>4</v>
      </c>
      <c r="G1863" s="34" t="s">
        <v>14</v>
      </c>
      <c r="H1863" s="34" t="s">
        <v>15</v>
      </c>
      <c r="I1863" s="34" t="s">
        <v>16</v>
      </c>
      <c r="J1863" s="34" t="s">
        <v>17</v>
      </c>
      <c r="K1863" s="34" t="s">
        <v>49</v>
      </c>
      <c r="L1863" s="34" t="s">
        <v>1737</v>
      </c>
      <c r="M1863" s="34">
        <v>0.68</v>
      </c>
      <c r="N1863" s="34" t="s">
        <v>8</v>
      </c>
      <c r="O1863" s="34" t="s">
        <v>87</v>
      </c>
      <c r="P1863" s="34" t="s">
        <v>307</v>
      </c>
      <c r="Q1863" s="34" t="s">
        <v>2923</v>
      </c>
      <c r="R1863" s="34">
        <v>4005</v>
      </c>
      <c r="S1863" s="36">
        <v>42177</v>
      </c>
      <c r="T1863" s="36">
        <v>42179</v>
      </c>
      <c r="U1863" s="61">
        <v>-16.2</v>
      </c>
      <c r="V1863" s="34">
        <v>16</v>
      </c>
      <c r="W1863" s="34">
        <v>303.58999999999997</v>
      </c>
      <c r="X1863" s="34">
        <v>88205</v>
      </c>
      <c r="Y1863" s="34" t="s">
        <v>3218</v>
      </c>
      <c r="Z1863" s="34">
        <v>276.48775464130841</v>
      </c>
    </row>
    <row r="1864" spans="1:26" customFormat="1" x14ac:dyDescent="0.2">
      <c r="A1864" s="34">
        <v>102</v>
      </c>
      <c r="B1864" s="34" t="s">
        <v>2018</v>
      </c>
      <c r="C1864" s="34" t="s">
        <v>92</v>
      </c>
      <c r="D1864" s="34">
        <v>0.1</v>
      </c>
      <c r="E1864" s="34">
        <v>19.98</v>
      </c>
      <c r="F1864" s="34">
        <v>4</v>
      </c>
      <c r="G1864" s="34" t="s">
        <v>14</v>
      </c>
      <c r="H1864" s="34" t="s">
        <v>15</v>
      </c>
      <c r="I1864" s="34" t="s">
        <v>16</v>
      </c>
      <c r="J1864" s="34" t="s">
        <v>17</v>
      </c>
      <c r="K1864" s="34" t="s">
        <v>49</v>
      </c>
      <c r="L1864" s="34" t="s">
        <v>1737</v>
      </c>
      <c r="M1864" s="34">
        <v>0.68</v>
      </c>
      <c r="N1864" s="34" t="s">
        <v>8</v>
      </c>
      <c r="O1864" s="34" t="s">
        <v>87</v>
      </c>
      <c r="P1864" s="34" t="s">
        <v>379</v>
      </c>
      <c r="Q1864" s="34" t="s">
        <v>764</v>
      </c>
      <c r="R1864" s="34">
        <v>2129</v>
      </c>
      <c r="S1864" s="36">
        <v>42177</v>
      </c>
      <c r="T1864" s="36">
        <v>42179</v>
      </c>
      <c r="U1864" s="61">
        <v>-20.25</v>
      </c>
      <c r="V1864" s="34">
        <v>65</v>
      </c>
      <c r="W1864" s="34">
        <v>1233.32</v>
      </c>
      <c r="X1864" s="34">
        <v>3397</v>
      </c>
      <c r="Y1864" s="34" t="s">
        <v>3218</v>
      </c>
      <c r="Z1864" s="34">
        <v>272.34045046565979</v>
      </c>
    </row>
    <row r="1865" spans="1:26" customFormat="1" x14ac:dyDescent="0.2">
      <c r="A1865" s="34">
        <v>102</v>
      </c>
      <c r="B1865" s="34" t="s">
        <v>2018</v>
      </c>
      <c r="C1865" s="34" t="s">
        <v>92</v>
      </c>
      <c r="D1865" s="34">
        <v>0.09</v>
      </c>
      <c r="E1865" s="34">
        <v>2.88</v>
      </c>
      <c r="F1865" s="34">
        <v>1.49</v>
      </c>
      <c r="G1865" s="34" t="s">
        <v>14</v>
      </c>
      <c r="H1865" s="34" t="s">
        <v>15</v>
      </c>
      <c r="I1865" s="34" t="s">
        <v>24</v>
      </c>
      <c r="J1865" s="34" t="s">
        <v>48</v>
      </c>
      <c r="K1865" s="34" t="s">
        <v>49</v>
      </c>
      <c r="L1865" s="34" t="s">
        <v>2924</v>
      </c>
      <c r="M1865" s="34">
        <v>0.36</v>
      </c>
      <c r="N1865" s="34" t="s">
        <v>8</v>
      </c>
      <c r="O1865" s="34" t="s">
        <v>87</v>
      </c>
      <c r="P1865" s="34" t="s">
        <v>379</v>
      </c>
      <c r="Q1865" s="34" t="s">
        <v>764</v>
      </c>
      <c r="R1865" s="34">
        <v>2129</v>
      </c>
      <c r="S1865" s="36">
        <v>42177</v>
      </c>
      <c r="T1865" s="36">
        <v>42178</v>
      </c>
      <c r="U1865" s="61">
        <v>-3.3809999999999998</v>
      </c>
      <c r="V1865" s="34">
        <v>17</v>
      </c>
      <c r="W1865" s="34">
        <v>47.31</v>
      </c>
      <c r="X1865" s="34">
        <v>3397</v>
      </c>
      <c r="Y1865" s="34" t="s">
        <v>3218</v>
      </c>
      <c r="Z1865" s="34">
        <v>-92.7077659799711</v>
      </c>
    </row>
    <row r="1866" spans="1:26" customFormat="1" x14ac:dyDescent="0.2">
      <c r="A1866" s="34">
        <v>109</v>
      </c>
      <c r="B1866" s="34" t="s">
        <v>2925</v>
      </c>
      <c r="C1866" s="34" t="s">
        <v>92</v>
      </c>
      <c r="D1866" s="34">
        <v>0.09</v>
      </c>
      <c r="E1866" s="34">
        <v>2.88</v>
      </c>
      <c r="F1866" s="34">
        <v>1.49</v>
      </c>
      <c r="G1866" s="34" t="s">
        <v>14</v>
      </c>
      <c r="H1866" s="34" t="s">
        <v>15</v>
      </c>
      <c r="I1866" s="34" t="s">
        <v>24</v>
      </c>
      <c r="J1866" s="34" t="s">
        <v>48</v>
      </c>
      <c r="K1866" s="34" t="s">
        <v>49</v>
      </c>
      <c r="L1866" s="34" t="s">
        <v>2924</v>
      </c>
      <c r="M1866" s="34">
        <v>0.36</v>
      </c>
      <c r="N1866" s="34" t="s">
        <v>8</v>
      </c>
      <c r="O1866" s="34" t="s">
        <v>87</v>
      </c>
      <c r="P1866" s="34" t="s">
        <v>373</v>
      </c>
      <c r="Q1866" s="34" t="s">
        <v>2926</v>
      </c>
      <c r="R1866" s="34">
        <v>7644</v>
      </c>
      <c r="S1866" s="36">
        <v>42177</v>
      </c>
      <c r="T1866" s="36">
        <v>42178</v>
      </c>
      <c r="U1866" s="61">
        <v>-2.7048000000000001</v>
      </c>
      <c r="V1866" s="34">
        <v>4</v>
      </c>
      <c r="W1866" s="34">
        <v>11.13</v>
      </c>
      <c r="X1866" s="34">
        <v>88205</v>
      </c>
      <c r="Y1866" s="34" t="s">
        <v>3218</v>
      </c>
      <c r="Z1866" s="34">
        <v>-92.01531978649615</v>
      </c>
    </row>
    <row r="1867" spans="1:26" customFormat="1" x14ac:dyDescent="0.2">
      <c r="A1867" s="34">
        <v>522</v>
      </c>
      <c r="B1867" s="34" t="s">
        <v>2927</v>
      </c>
      <c r="C1867" s="34" t="s">
        <v>92</v>
      </c>
      <c r="D1867" s="34">
        <v>0.02</v>
      </c>
      <c r="E1867" s="34">
        <v>150.97999999999999</v>
      </c>
      <c r="F1867" s="34">
        <v>13.99</v>
      </c>
      <c r="G1867" s="34" t="s">
        <v>63</v>
      </c>
      <c r="H1867" s="34" t="s">
        <v>3</v>
      </c>
      <c r="I1867" s="34" t="s">
        <v>16</v>
      </c>
      <c r="J1867" s="34" t="s">
        <v>32</v>
      </c>
      <c r="K1867" s="34" t="s">
        <v>120</v>
      </c>
      <c r="L1867" s="34" t="s">
        <v>758</v>
      </c>
      <c r="M1867" s="34">
        <v>0.38</v>
      </c>
      <c r="N1867" s="34" t="s">
        <v>8</v>
      </c>
      <c r="O1867" s="34" t="s">
        <v>35</v>
      </c>
      <c r="P1867" s="34" t="s">
        <v>115</v>
      </c>
      <c r="Q1867" s="34" t="s">
        <v>818</v>
      </c>
      <c r="R1867" s="34">
        <v>97756</v>
      </c>
      <c r="S1867" s="36">
        <v>42177</v>
      </c>
      <c r="T1867" s="36">
        <v>42179</v>
      </c>
      <c r="U1867" s="61">
        <v>26.1</v>
      </c>
      <c r="V1867" s="34">
        <v>3</v>
      </c>
      <c r="W1867" s="34">
        <v>480.37</v>
      </c>
      <c r="X1867" s="34">
        <v>89327</v>
      </c>
      <c r="Y1867" s="34" t="s">
        <v>3217</v>
      </c>
      <c r="Z1867" s="34">
        <v>747.56231556146463</v>
      </c>
    </row>
    <row r="1868" spans="1:26" customFormat="1" x14ac:dyDescent="0.2">
      <c r="A1868" s="34">
        <v>522</v>
      </c>
      <c r="B1868" s="34" t="s">
        <v>2927</v>
      </c>
      <c r="C1868" s="34" t="s">
        <v>92</v>
      </c>
      <c r="D1868" s="34">
        <v>0.1</v>
      </c>
      <c r="E1868" s="34">
        <v>5.43</v>
      </c>
      <c r="F1868" s="34">
        <v>0.95</v>
      </c>
      <c r="G1868" s="34" t="s">
        <v>14</v>
      </c>
      <c r="H1868" s="34" t="s">
        <v>3</v>
      </c>
      <c r="I1868" s="34" t="s">
        <v>24</v>
      </c>
      <c r="J1868" s="34" t="s">
        <v>64</v>
      </c>
      <c r="K1868" s="34" t="s">
        <v>26</v>
      </c>
      <c r="L1868" s="34" t="s">
        <v>2239</v>
      </c>
      <c r="M1868" s="34">
        <v>0.36</v>
      </c>
      <c r="N1868" s="34" t="s">
        <v>8</v>
      </c>
      <c r="O1868" s="34" t="s">
        <v>35</v>
      </c>
      <c r="P1868" s="34" t="s">
        <v>115</v>
      </c>
      <c r="Q1868" s="34" t="s">
        <v>818</v>
      </c>
      <c r="R1868" s="34">
        <v>97756</v>
      </c>
      <c r="S1868" s="36">
        <v>42177</v>
      </c>
      <c r="T1868" s="36">
        <v>42179</v>
      </c>
      <c r="U1868" s="61">
        <v>-2.58</v>
      </c>
      <c r="V1868" s="34">
        <v>1</v>
      </c>
      <c r="W1868" s="34">
        <v>5.76</v>
      </c>
      <c r="X1868" s="34">
        <v>89327</v>
      </c>
      <c r="Y1868" s="34" t="s">
        <v>3217</v>
      </c>
      <c r="Z1868" s="34">
        <v>-85.53241453314341</v>
      </c>
    </row>
    <row r="1869" spans="1:26" customFormat="1" x14ac:dyDescent="0.2">
      <c r="A1869" s="34">
        <v>522</v>
      </c>
      <c r="B1869" s="34" t="s">
        <v>2927</v>
      </c>
      <c r="C1869" s="34" t="s">
        <v>92</v>
      </c>
      <c r="D1869" s="34">
        <v>0.01</v>
      </c>
      <c r="E1869" s="34">
        <v>179.29</v>
      </c>
      <c r="F1869" s="34">
        <v>29.21</v>
      </c>
      <c r="G1869" s="34" t="s">
        <v>2</v>
      </c>
      <c r="H1869" s="34" t="s">
        <v>3</v>
      </c>
      <c r="I1869" s="34" t="s">
        <v>4</v>
      </c>
      <c r="J1869" s="34" t="s">
        <v>5</v>
      </c>
      <c r="K1869" s="34" t="s">
        <v>6</v>
      </c>
      <c r="L1869" s="34" t="s">
        <v>519</v>
      </c>
      <c r="M1869" s="34">
        <v>0.74</v>
      </c>
      <c r="N1869" s="34" t="s">
        <v>8</v>
      </c>
      <c r="O1869" s="34" t="s">
        <v>35</v>
      </c>
      <c r="P1869" s="34" t="s">
        <v>115</v>
      </c>
      <c r="Q1869" s="34" t="s">
        <v>818</v>
      </c>
      <c r="R1869" s="34">
        <v>97756</v>
      </c>
      <c r="S1869" s="36">
        <v>42177</v>
      </c>
      <c r="T1869" s="36">
        <v>42178</v>
      </c>
      <c r="U1869" s="61">
        <v>2800.12</v>
      </c>
      <c r="V1869" s="34">
        <v>21</v>
      </c>
      <c r="W1869" s="34">
        <v>3112.13</v>
      </c>
      <c r="X1869" s="34">
        <v>89327</v>
      </c>
      <c r="Y1869" s="34" t="s">
        <v>3217</v>
      </c>
      <c r="Z1869" s="34">
        <v>4682.0840367151804</v>
      </c>
    </row>
    <row r="1870" spans="1:26" customFormat="1" x14ac:dyDescent="0.2">
      <c r="A1870" s="34">
        <v>445</v>
      </c>
      <c r="B1870" s="34" t="s">
        <v>2118</v>
      </c>
      <c r="C1870" s="34" t="s">
        <v>13</v>
      </c>
      <c r="D1870" s="34">
        <v>0.09</v>
      </c>
      <c r="E1870" s="34">
        <v>200.98</v>
      </c>
      <c r="F1870" s="34">
        <v>55.96</v>
      </c>
      <c r="G1870" s="34" t="s">
        <v>2</v>
      </c>
      <c r="H1870" s="34" t="s">
        <v>3</v>
      </c>
      <c r="I1870" s="34" t="s">
        <v>4</v>
      </c>
      <c r="J1870" s="34" t="s">
        <v>93</v>
      </c>
      <c r="K1870" s="34" t="s">
        <v>6</v>
      </c>
      <c r="L1870" s="34" t="s">
        <v>1615</v>
      </c>
      <c r="M1870" s="34">
        <v>0.75</v>
      </c>
      <c r="N1870" s="34" t="s">
        <v>8</v>
      </c>
      <c r="O1870" s="34" t="s">
        <v>28</v>
      </c>
      <c r="P1870" s="34" t="s">
        <v>109</v>
      </c>
      <c r="Q1870" s="34" t="s">
        <v>1353</v>
      </c>
      <c r="R1870" s="34">
        <v>68701</v>
      </c>
      <c r="S1870" s="36">
        <v>42178</v>
      </c>
      <c r="T1870" s="36">
        <v>42179</v>
      </c>
      <c r="U1870" s="61">
        <v>-512.87199999999996</v>
      </c>
      <c r="V1870" s="34">
        <v>9</v>
      </c>
      <c r="W1870" s="34">
        <v>1766.68</v>
      </c>
      <c r="X1870" s="34">
        <v>88084</v>
      </c>
      <c r="Y1870" s="34" t="s">
        <v>3216</v>
      </c>
      <c r="Z1870" s="34">
        <v>2036.9992165169956</v>
      </c>
    </row>
    <row r="1871" spans="1:26" customFormat="1" x14ac:dyDescent="0.2">
      <c r="A1871" s="34">
        <v>445</v>
      </c>
      <c r="B1871" s="34" t="s">
        <v>2118</v>
      </c>
      <c r="C1871" s="34" t="s">
        <v>13</v>
      </c>
      <c r="D1871" s="34">
        <v>0.09</v>
      </c>
      <c r="E1871" s="34">
        <v>2.78</v>
      </c>
      <c r="F1871" s="34">
        <v>0.97</v>
      </c>
      <c r="G1871" s="34" t="s">
        <v>14</v>
      </c>
      <c r="H1871" s="34" t="s">
        <v>3</v>
      </c>
      <c r="I1871" s="34" t="s">
        <v>24</v>
      </c>
      <c r="J1871" s="34" t="s">
        <v>25</v>
      </c>
      <c r="K1871" s="34" t="s">
        <v>26</v>
      </c>
      <c r="L1871" s="34" t="s">
        <v>2928</v>
      </c>
      <c r="M1871" s="34">
        <v>0.59</v>
      </c>
      <c r="N1871" s="34" t="s">
        <v>8</v>
      </c>
      <c r="O1871" s="34" t="s">
        <v>28</v>
      </c>
      <c r="P1871" s="34" t="s">
        <v>109</v>
      </c>
      <c r="Q1871" s="34" t="s">
        <v>1353</v>
      </c>
      <c r="R1871" s="34">
        <v>68701</v>
      </c>
      <c r="S1871" s="36">
        <v>42178</v>
      </c>
      <c r="T1871" s="36">
        <v>42179</v>
      </c>
      <c r="U1871" s="61">
        <v>-3.7839999999999998</v>
      </c>
      <c r="V1871" s="34">
        <v>11</v>
      </c>
      <c r="W1871" s="34">
        <v>29.02</v>
      </c>
      <c r="X1871" s="34">
        <v>88084</v>
      </c>
      <c r="Y1871" s="34" t="s">
        <v>3216</v>
      </c>
      <c r="Z1871" s="34">
        <v>88.013628081403667</v>
      </c>
    </row>
    <row r="1872" spans="1:26" customFormat="1" x14ac:dyDescent="0.2">
      <c r="A1872" s="34">
        <v>2333</v>
      </c>
      <c r="B1872" s="34" t="s">
        <v>2929</v>
      </c>
      <c r="C1872" s="34" t="s">
        <v>13</v>
      </c>
      <c r="D1872" s="34">
        <v>0.06</v>
      </c>
      <c r="E1872" s="34">
        <v>180.98</v>
      </c>
      <c r="F1872" s="34">
        <v>26.2</v>
      </c>
      <c r="G1872" s="34" t="s">
        <v>2</v>
      </c>
      <c r="H1872" s="34" t="s">
        <v>3</v>
      </c>
      <c r="I1872" s="34" t="s">
        <v>4</v>
      </c>
      <c r="J1872" s="34" t="s">
        <v>85</v>
      </c>
      <c r="K1872" s="34" t="s">
        <v>33</v>
      </c>
      <c r="L1872" s="34" t="s">
        <v>2250</v>
      </c>
      <c r="M1872" s="34">
        <v>0.59</v>
      </c>
      <c r="N1872" s="34" t="s">
        <v>8</v>
      </c>
      <c r="O1872" s="34" t="s">
        <v>28</v>
      </c>
      <c r="P1872" s="34" t="s">
        <v>333</v>
      </c>
      <c r="Q1872" s="34" t="s">
        <v>2930</v>
      </c>
      <c r="R1872" s="34">
        <v>54302</v>
      </c>
      <c r="S1872" s="36">
        <v>42178</v>
      </c>
      <c r="T1872" s="36">
        <v>42179</v>
      </c>
      <c r="U1872" s="61">
        <v>-122.235</v>
      </c>
      <c r="V1872" s="34">
        <v>1</v>
      </c>
      <c r="W1872" s="34">
        <v>191.73</v>
      </c>
      <c r="X1872" s="34">
        <v>89611</v>
      </c>
      <c r="Y1872" s="34" t="s">
        <v>3216</v>
      </c>
      <c r="Z1872" s="34">
        <v>1438.6468800181158</v>
      </c>
    </row>
    <row r="1873" spans="1:26" customFormat="1" x14ac:dyDescent="0.2">
      <c r="A1873" s="34">
        <v>1548</v>
      </c>
      <c r="B1873" s="34" t="s">
        <v>2931</v>
      </c>
      <c r="C1873" s="34" t="s">
        <v>23</v>
      </c>
      <c r="D1873" s="34">
        <v>0</v>
      </c>
      <c r="E1873" s="34">
        <v>599.99</v>
      </c>
      <c r="F1873" s="34">
        <v>24.49</v>
      </c>
      <c r="G1873" s="34" t="s">
        <v>14</v>
      </c>
      <c r="H1873" s="34" t="s">
        <v>70</v>
      </c>
      <c r="I1873" s="34" t="s">
        <v>16</v>
      </c>
      <c r="J1873" s="34" t="s">
        <v>39</v>
      </c>
      <c r="K1873" s="34" t="s">
        <v>40</v>
      </c>
      <c r="L1873" s="34" t="s">
        <v>2932</v>
      </c>
      <c r="M1873" s="34">
        <v>0.44</v>
      </c>
      <c r="N1873" s="34" t="s">
        <v>8</v>
      </c>
      <c r="O1873" s="34" t="s">
        <v>28</v>
      </c>
      <c r="P1873" s="34" t="s">
        <v>29</v>
      </c>
      <c r="Q1873" s="34" t="s">
        <v>2408</v>
      </c>
      <c r="R1873" s="34">
        <v>47374</v>
      </c>
      <c r="S1873" s="36">
        <v>42178</v>
      </c>
      <c r="T1873" s="36">
        <v>42180</v>
      </c>
      <c r="U1873" s="61">
        <v>-367.16500000000002</v>
      </c>
      <c r="V1873" s="34">
        <v>18</v>
      </c>
      <c r="W1873" s="34">
        <v>11015.82</v>
      </c>
      <c r="X1873" s="34">
        <v>88487</v>
      </c>
      <c r="Y1873" s="34" t="s">
        <v>3216</v>
      </c>
      <c r="Z1873" s="34">
        <v>2263.2346366262336</v>
      </c>
    </row>
    <row r="1874" spans="1:26" customFormat="1" x14ac:dyDescent="0.2">
      <c r="A1874" s="34">
        <v>2215</v>
      </c>
      <c r="B1874" s="34" t="s">
        <v>2933</v>
      </c>
      <c r="C1874" s="34" t="s">
        <v>23</v>
      </c>
      <c r="D1874" s="34">
        <v>7.0000000000000007E-2</v>
      </c>
      <c r="E1874" s="34">
        <v>3.28</v>
      </c>
      <c r="F1874" s="34">
        <v>3.97</v>
      </c>
      <c r="G1874" s="34" t="s">
        <v>14</v>
      </c>
      <c r="H1874" s="34" t="s">
        <v>70</v>
      </c>
      <c r="I1874" s="34" t="s">
        <v>24</v>
      </c>
      <c r="J1874" s="34" t="s">
        <v>25</v>
      </c>
      <c r="K1874" s="34" t="s">
        <v>26</v>
      </c>
      <c r="L1874" s="34" t="s">
        <v>343</v>
      </c>
      <c r="M1874" s="34">
        <v>0.56000000000000005</v>
      </c>
      <c r="N1874" s="34" t="s">
        <v>8</v>
      </c>
      <c r="O1874" s="34" t="s">
        <v>87</v>
      </c>
      <c r="P1874" s="34" t="s">
        <v>293</v>
      </c>
      <c r="Q1874" s="34" t="s">
        <v>2934</v>
      </c>
      <c r="R1874" s="34">
        <v>44646</v>
      </c>
      <c r="S1874" s="36">
        <v>42178</v>
      </c>
      <c r="T1874" s="36">
        <v>42178</v>
      </c>
      <c r="U1874" s="61">
        <v>-22.175999999999998</v>
      </c>
      <c r="V1874" s="34">
        <v>4</v>
      </c>
      <c r="W1874" s="34">
        <v>14.76</v>
      </c>
      <c r="X1874" s="34">
        <v>90314</v>
      </c>
      <c r="Y1874" s="34" t="s">
        <v>3218</v>
      </c>
      <c r="Z1874" s="34">
        <v>233.23901404487586</v>
      </c>
    </row>
    <row r="1875" spans="1:26" customFormat="1" x14ac:dyDescent="0.2">
      <c r="A1875" s="34">
        <v>2216</v>
      </c>
      <c r="B1875" s="34" t="s">
        <v>2935</v>
      </c>
      <c r="C1875" s="34" t="s">
        <v>23</v>
      </c>
      <c r="D1875" s="34">
        <v>0.02</v>
      </c>
      <c r="E1875" s="34">
        <v>256.99</v>
      </c>
      <c r="F1875" s="34">
        <v>11.25</v>
      </c>
      <c r="G1875" s="34" t="s">
        <v>14</v>
      </c>
      <c r="H1875" s="34" t="s">
        <v>70</v>
      </c>
      <c r="I1875" s="34" t="s">
        <v>16</v>
      </c>
      <c r="J1875" s="34" t="s">
        <v>17</v>
      </c>
      <c r="K1875" s="34" t="s">
        <v>49</v>
      </c>
      <c r="L1875" s="34" t="s">
        <v>2597</v>
      </c>
      <c r="M1875" s="34">
        <v>0.51</v>
      </c>
      <c r="N1875" s="34" t="s">
        <v>8</v>
      </c>
      <c r="O1875" s="34" t="s">
        <v>87</v>
      </c>
      <c r="P1875" s="34" t="s">
        <v>293</v>
      </c>
      <c r="Q1875" s="34" t="s">
        <v>2109</v>
      </c>
      <c r="R1875" s="34">
        <v>44256</v>
      </c>
      <c r="S1875" s="36">
        <v>42178</v>
      </c>
      <c r="T1875" s="36">
        <v>42185</v>
      </c>
      <c r="U1875" s="61">
        <v>-214.10400000000001</v>
      </c>
      <c r="V1875" s="34">
        <v>3</v>
      </c>
      <c r="W1875" s="34">
        <v>808.44</v>
      </c>
      <c r="X1875" s="34">
        <v>90314</v>
      </c>
      <c r="Y1875" s="34" t="s">
        <v>3218</v>
      </c>
      <c r="Z1875" s="34">
        <v>1024.3149707635298</v>
      </c>
    </row>
    <row r="1876" spans="1:26" customFormat="1" x14ac:dyDescent="0.2">
      <c r="A1876" s="34">
        <v>2216</v>
      </c>
      <c r="B1876" s="34" t="s">
        <v>2935</v>
      </c>
      <c r="C1876" s="34" t="s">
        <v>23</v>
      </c>
      <c r="D1876" s="34">
        <v>0.01</v>
      </c>
      <c r="E1876" s="34">
        <v>6.48</v>
      </c>
      <c r="F1876" s="34">
        <v>5.14</v>
      </c>
      <c r="G1876" s="34" t="s">
        <v>14</v>
      </c>
      <c r="H1876" s="34" t="s">
        <v>70</v>
      </c>
      <c r="I1876" s="34" t="s">
        <v>24</v>
      </c>
      <c r="J1876" s="34" t="s">
        <v>64</v>
      </c>
      <c r="K1876" s="34" t="s">
        <v>49</v>
      </c>
      <c r="L1876" s="34" t="s">
        <v>1721</v>
      </c>
      <c r="M1876" s="34">
        <v>0.37</v>
      </c>
      <c r="N1876" s="34" t="s">
        <v>8</v>
      </c>
      <c r="O1876" s="34" t="s">
        <v>87</v>
      </c>
      <c r="P1876" s="34" t="s">
        <v>293</v>
      </c>
      <c r="Q1876" s="34" t="s">
        <v>2109</v>
      </c>
      <c r="R1876" s="34">
        <v>44256</v>
      </c>
      <c r="S1876" s="36">
        <v>42178</v>
      </c>
      <c r="T1876" s="36">
        <v>42180</v>
      </c>
      <c r="U1876" s="61">
        <v>-26.936</v>
      </c>
      <c r="V1876" s="34">
        <v>10</v>
      </c>
      <c r="W1876" s="34">
        <v>67.41</v>
      </c>
      <c r="X1876" s="34">
        <v>90314</v>
      </c>
      <c r="Y1876" s="34" t="s">
        <v>3218</v>
      </c>
      <c r="Z1876" s="34">
        <v>152.45424753416927</v>
      </c>
    </row>
    <row r="1877" spans="1:26" customFormat="1" x14ac:dyDescent="0.2">
      <c r="A1877" s="34">
        <v>2352</v>
      </c>
      <c r="B1877" s="34" t="s">
        <v>2894</v>
      </c>
      <c r="C1877" s="34" t="s">
        <v>46</v>
      </c>
      <c r="D1877" s="34">
        <v>0.09</v>
      </c>
      <c r="E1877" s="34">
        <v>71.37</v>
      </c>
      <c r="F1877" s="34">
        <v>69</v>
      </c>
      <c r="G1877" s="34" t="s">
        <v>14</v>
      </c>
      <c r="H1877" s="34" t="s">
        <v>47</v>
      </c>
      <c r="I1877" s="34" t="s">
        <v>4</v>
      </c>
      <c r="J1877" s="34" t="s">
        <v>5</v>
      </c>
      <c r="K1877" s="34" t="s">
        <v>40</v>
      </c>
      <c r="L1877" s="34" t="s">
        <v>1007</v>
      </c>
      <c r="M1877" s="34">
        <v>0.68</v>
      </c>
      <c r="N1877" s="34" t="s">
        <v>8</v>
      </c>
      <c r="O1877" s="34" t="s">
        <v>87</v>
      </c>
      <c r="P1877" s="34" t="s">
        <v>394</v>
      </c>
      <c r="Q1877" s="34" t="s">
        <v>2895</v>
      </c>
      <c r="R1877" s="34">
        <v>21501</v>
      </c>
      <c r="S1877" s="36">
        <v>42178</v>
      </c>
      <c r="T1877" s="36">
        <v>42179</v>
      </c>
      <c r="U1877" s="61">
        <v>-1537.1356000000001</v>
      </c>
      <c r="V1877" s="34">
        <v>19</v>
      </c>
      <c r="W1877" s="34">
        <v>1302.98</v>
      </c>
      <c r="X1877" s="34">
        <v>86166</v>
      </c>
      <c r="Y1877" s="34" t="s">
        <v>3218</v>
      </c>
      <c r="Z1877" s="34">
        <v>930.8312425098427</v>
      </c>
    </row>
    <row r="1878" spans="1:26" customFormat="1" x14ac:dyDescent="0.2">
      <c r="A1878" s="34">
        <v>2044</v>
      </c>
      <c r="B1878" s="34" t="s">
        <v>2936</v>
      </c>
      <c r="C1878" s="34" t="s">
        <v>23</v>
      </c>
      <c r="D1878" s="34">
        <v>0.09</v>
      </c>
      <c r="E1878" s="34">
        <v>20.99</v>
      </c>
      <c r="F1878" s="34">
        <v>2.5</v>
      </c>
      <c r="G1878" s="34" t="s">
        <v>14</v>
      </c>
      <c r="H1878" s="34" t="s">
        <v>70</v>
      </c>
      <c r="I1878" s="34" t="s">
        <v>16</v>
      </c>
      <c r="J1878" s="34" t="s">
        <v>111</v>
      </c>
      <c r="K1878" s="34" t="s">
        <v>26</v>
      </c>
      <c r="L1878" s="34" t="s">
        <v>1177</v>
      </c>
      <c r="M1878" s="34">
        <v>0.81</v>
      </c>
      <c r="N1878" s="34" t="s">
        <v>8</v>
      </c>
      <c r="O1878" s="34" t="s">
        <v>9</v>
      </c>
      <c r="P1878" s="34" t="s">
        <v>20</v>
      </c>
      <c r="Q1878" s="34" t="s">
        <v>2937</v>
      </c>
      <c r="R1878" s="34">
        <v>72756</v>
      </c>
      <c r="S1878" s="36">
        <v>42179</v>
      </c>
      <c r="T1878" s="36">
        <v>42186</v>
      </c>
      <c r="U1878" s="61">
        <v>-136.12200000000001</v>
      </c>
      <c r="V1878" s="34">
        <v>6</v>
      </c>
      <c r="W1878" s="34">
        <v>100.11</v>
      </c>
      <c r="X1878" s="34">
        <v>88692</v>
      </c>
      <c r="Y1878" s="34" t="s">
        <v>3215</v>
      </c>
      <c r="Z1878" s="34">
        <v>325.99326956343373</v>
      </c>
    </row>
    <row r="1879" spans="1:26" customFormat="1" x14ac:dyDescent="0.2">
      <c r="A1879" s="34">
        <v>3325</v>
      </c>
      <c r="B1879" s="34" t="s">
        <v>2259</v>
      </c>
      <c r="C1879" s="34" t="s">
        <v>23</v>
      </c>
      <c r="D1879" s="34">
        <v>0</v>
      </c>
      <c r="E1879" s="34">
        <v>8.74</v>
      </c>
      <c r="F1879" s="34">
        <v>8.2899999999999991</v>
      </c>
      <c r="G1879" s="34" t="s">
        <v>14</v>
      </c>
      <c r="H1879" s="34" t="s">
        <v>15</v>
      </c>
      <c r="I1879" s="34" t="s">
        <v>24</v>
      </c>
      <c r="J1879" s="34" t="s">
        <v>321</v>
      </c>
      <c r="K1879" s="34" t="s">
        <v>49</v>
      </c>
      <c r="L1879" s="34" t="s">
        <v>416</v>
      </c>
      <c r="M1879" s="34">
        <v>0.38</v>
      </c>
      <c r="N1879" s="34" t="s">
        <v>8</v>
      </c>
      <c r="O1879" s="34" t="s">
        <v>35</v>
      </c>
      <c r="P1879" s="34" t="s">
        <v>115</v>
      </c>
      <c r="Q1879" s="34" t="s">
        <v>2261</v>
      </c>
      <c r="R1879" s="34">
        <v>97420</v>
      </c>
      <c r="S1879" s="36">
        <v>42179</v>
      </c>
      <c r="T1879" s="36">
        <v>42181</v>
      </c>
      <c r="U1879" s="61">
        <v>-79.400000000000006</v>
      </c>
      <c r="V1879" s="34">
        <v>14</v>
      </c>
      <c r="W1879" s="34">
        <v>131.62</v>
      </c>
      <c r="X1879" s="34">
        <v>90986</v>
      </c>
      <c r="Y1879" s="34" t="s">
        <v>3217</v>
      </c>
      <c r="Z1879" s="34">
        <v>178.85916300861336</v>
      </c>
    </row>
    <row r="1880" spans="1:26" customFormat="1" x14ac:dyDescent="0.2">
      <c r="A1880" s="34">
        <v>721</v>
      </c>
      <c r="B1880" s="34" t="s">
        <v>2116</v>
      </c>
      <c r="C1880" s="34" t="s">
        <v>46</v>
      </c>
      <c r="D1880" s="34">
        <v>0.04</v>
      </c>
      <c r="E1880" s="34">
        <v>10.64</v>
      </c>
      <c r="F1880" s="34">
        <v>5.16</v>
      </c>
      <c r="G1880" s="34" t="s">
        <v>14</v>
      </c>
      <c r="H1880" s="34" t="s">
        <v>70</v>
      </c>
      <c r="I1880" s="34" t="s">
        <v>4</v>
      </c>
      <c r="J1880" s="34" t="s">
        <v>102</v>
      </c>
      <c r="K1880" s="34" t="s">
        <v>49</v>
      </c>
      <c r="L1880" s="34" t="s">
        <v>1820</v>
      </c>
      <c r="M1880" s="34">
        <v>0.56999999999999995</v>
      </c>
      <c r="N1880" s="34" t="s">
        <v>8</v>
      </c>
      <c r="O1880" s="34" t="s">
        <v>28</v>
      </c>
      <c r="P1880" s="34" t="s">
        <v>29</v>
      </c>
      <c r="Q1880" s="34" t="s">
        <v>2117</v>
      </c>
      <c r="R1880" s="34">
        <v>46041</v>
      </c>
      <c r="S1880" s="36">
        <v>42179</v>
      </c>
      <c r="T1880" s="36">
        <v>42180</v>
      </c>
      <c r="U1880" s="61">
        <v>24.096</v>
      </c>
      <c r="V1880" s="34">
        <v>6</v>
      </c>
      <c r="W1880" s="34">
        <v>66.900000000000006</v>
      </c>
      <c r="X1880" s="34">
        <v>91053</v>
      </c>
      <c r="Y1880" s="34" t="s">
        <v>3216</v>
      </c>
      <c r="Z1880" s="34">
        <v>485.97161872317957</v>
      </c>
    </row>
    <row r="1881" spans="1:26" customFormat="1" x14ac:dyDescent="0.2">
      <c r="A1881" s="34">
        <v>721</v>
      </c>
      <c r="B1881" s="34" t="s">
        <v>2116</v>
      </c>
      <c r="C1881" s="34" t="s">
        <v>46</v>
      </c>
      <c r="D1881" s="34">
        <v>0.03</v>
      </c>
      <c r="E1881" s="34">
        <v>2.78</v>
      </c>
      <c r="F1881" s="34">
        <v>1.34</v>
      </c>
      <c r="G1881" s="34" t="s">
        <v>63</v>
      </c>
      <c r="H1881" s="34" t="s">
        <v>70</v>
      </c>
      <c r="I1881" s="34" t="s">
        <v>24</v>
      </c>
      <c r="J1881" s="34" t="s">
        <v>25</v>
      </c>
      <c r="K1881" s="34" t="s">
        <v>26</v>
      </c>
      <c r="L1881" s="34" t="s">
        <v>2938</v>
      </c>
      <c r="M1881" s="34">
        <v>0.45</v>
      </c>
      <c r="N1881" s="34" t="s">
        <v>8</v>
      </c>
      <c r="O1881" s="34" t="s">
        <v>28</v>
      </c>
      <c r="P1881" s="34" t="s">
        <v>29</v>
      </c>
      <c r="Q1881" s="34" t="s">
        <v>2117</v>
      </c>
      <c r="R1881" s="34">
        <v>46041</v>
      </c>
      <c r="S1881" s="36">
        <v>42179</v>
      </c>
      <c r="T1881" s="36">
        <v>42181</v>
      </c>
      <c r="U1881" s="61">
        <v>6.9720000000000004</v>
      </c>
      <c r="V1881" s="34">
        <v>15</v>
      </c>
      <c r="W1881" s="34">
        <v>43.13</v>
      </c>
      <c r="X1881" s="34">
        <v>91053</v>
      </c>
      <c r="Y1881" s="34" t="s">
        <v>3216</v>
      </c>
      <c r="Z1881" s="34">
        <v>162.87758341606735</v>
      </c>
    </row>
    <row r="1882" spans="1:26" customFormat="1" x14ac:dyDescent="0.2">
      <c r="A1882" s="34">
        <v>3084</v>
      </c>
      <c r="B1882" s="34" t="s">
        <v>2210</v>
      </c>
      <c r="C1882" s="34" t="s">
        <v>46</v>
      </c>
      <c r="D1882" s="34">
        <v>0.01</v>
      </c>
      <c r="E1882" s="34">
        <v>7.1</v>
      </c>
      <c r="F1882" s="34">
        <v>6.05</v>
      </c>
      <c r="G1882" s="34" t="s">
        <v>14</v>
      </c>
      <c r="H1882" s="34" t="s">
        <v>3</v>
      </c>
      <c r="I1882" s="34" t="s">
        <v>24</v>
      </c>
      <c r="J1882" s="34" t="s">
        <v>48</v>
      </c>
      <c r="K1882" s="34" t="s">
        <v>49</v>
      </c>
      <c r="L1882" s="34" t="s">
        <v>227</v>
      </c>
      <c r="M1882" s="34">
        <v>0.39</v>
      </c>
      <c r="N1882" s="34" t="s">
        <v>8</v>
      </c>
      <c r="O1882" s="34" t="s">
        <v>35</v>
      </c>
      <c r="P1882" s="34" t="s">
        <v>42</v>
      </c>
      <c r="Q1882" s="34" t="s">
        <v>463</v>
      </c>
      <c r="R1882" s="34">
        <v>98503</v>
      </c>
      <c r="S1882" s="36">
        <v>42179</v>
      </c>
      <c r="T1882" s="36">
        <v>42180</v>
      </c>
      <c r="U1882" s="61">
        <v>-39.186250000000001</v>
      </c>
      <c r="V1882" s="34">
        <v>18</v>
      </c>
      <c r="W1882" s="34">
        <v>133.19</v>
      </c>
      <c r="X1882" s="34">
        <v>89880</v>
      </c>
      <c r="Y1882" s="34" t="s">
        <v>3217</v>
      </c>
      <c r="Z1882" s="34">
        <v>295.85201801593018</v>
      </c>
    </row>
    <row r="1883" spans="1:26" customFormat="1" x14ac:dyDescent="0.2">
      <c r="A1883" s="34">
        <v>3084</v>
      </c>
      <c r="B1883" s="34" t="s">
        <v>2210</v>
      </c>
      <c r="C1883" s="34" t="s">
        <v>46</v>
      </c>
      <c r="D1883" s="34">
        <v>0.05</v>
      </c>
      <c r="E1883" s="34">
        <v>18.97</v>
      </c>
      <c r="F1883" s="34">
        <v>9.0299999999999994</v>
      </c>
      <c r="G1883" s="34" t="s">
        <v>14</v>
      </c>
      <c r="H1883" s="34" t="s">
        <v>3</v>
      </c>
      <c r="I1883" s="34" t="s">
        <v>24</v>
      </c>
      <c r="J1883" s="34" t="s">
        <v>64</v>
      </c>
      <c r="K1883" s="34" t="s">
        <v>49</v>
      </c>
      <c r="L1883" s="34" t="s">
        <v>606</v>
      </c>
      <c r="M1883" s="34">
        <v>0.37</v>
      </c>
      <c r="N1883" s="34" t="s">
        <v>8</v>
      </c>
      <c r="O1883" s="34" t="s">
        <v>35</v>
      </c>
      <c r="P1883" s="34" t="s">
        <v>42</v>
      </c>
      <c r="Q1883" s="34" t="s">
        <v>463</v>
      </c>
      <c r="R1883" s="34">
        <v>98503</v>
      </c>
      <c r="S1883" s="36">
        <v>42179</v>
      </c>
      <c r="T1883" s="36">
        <v>42180</v>
      </c>
      <c r="U1883" s="61">
        <v>-1.89</v>
      </c>
      <c r="V1883" s="34">
        <v>5</v>
      </c>
      <c r="W1883" s="34">
        <v>97.33</v>
      </c>
      <c r="X1883" s="34">
        <v>89880</v>
      </c>
      <c r="Y1883" s="34" t="s">
        <v>3217</v>
      </c>
      <c r="Z1883" s="34">
        <v>410.54314647120106</v>
      </c>
    </row>
    <row r="1884" spans="1:26" customFormat="1" x14ac:dyDescent="0.2">
      <c r="A1884" s="34">
        <v>1416</v>
      </c>
      <c r="B1884" s="34" t="s">
        <v>2406</v>
      </c>
      <c r="C1884" s="34" t="s">
        <v>13</v>
      </c>
      <c r="D1884" s="34">
        <v>0.04</v>
      </c>
      <c r="E1884" s="34">
        <v>46.89</v>
      </c>
      <c r="F1884" s="34">
        <v>5.0999999999999996</v>
      </c>
      <c r="G1884" s="34" t="s">
        <v>14</v>
      </c>
      <c r="H1884" s="34" t="s">
        <v>3</v>
      </c>
      <c r="I1884" s="34" t="s">
        <v>24</v>
      </c>
      <c r="J1884" s="34" t="s">
        <v>71</v>
      </c>
      <c r="K1884" s="34" t="s">
        <v>120</v>
      </c>
      <c r="L1884" s="34" t="s">
        <v>1819</v>
      </c>
      <c r="M1884" s="34">
        <v>0.46</v>
      </c>
      <c r="N1884" s="34" t="s">
        <v>8</v>
      </c>
      <c r="O1884" s="34" t="s">
        <v>28</v>
      </c>
      <c r="P1884" s="34" t="s">
        <v>29</v>
      </c>
      <c r="Q1884" s="34" t="s">
        <v>1488</v>
      </c>
      <c r="R1884" s="34">
        <v>46203</v>
      </c>
      <c r="S1884" s="36">
        <v>42180</v>
      </c>
      <c r="T1884" s="36">
        <v>42182</v>
      </c>
      <c r="U1884" s="61">
        <v>87.12</v>
      </c>
      <c r="V1884" s="34">
        <v>4</v>
      </c>
      <c r="W1884" s="34">
        <v>182.61</v>
      </c>
      <c r="X1884" s="34">
        <v>90540</v>
      </c>
      <c r="Y1884" s="34" t="s">
        <v>3216</v>
      </c>
      <c r="Z1884" s="34">
        <v>358.44457624090779</v>
      </c>
    </row>
    <row r="1885" spans="1:26" customFormat="1" x14ac:dyDescent="0.2">
      <c r="A1885" s="34">
        <v>1551</v>
      </c>
      <c r="B1885" s="34" t="s">
        <v>2939</v>
      </c>
      <c r="C1885" s="34" t="s">
        <v>23</v>
      </c>
      <c r="D1885" s="34">
        <v>7.0000000000000007E-2</v>
      </c>
      <c r="E1885" s="34">
        <v>17.7</v>
      </c>
      <c r="F1885" s="34">
        <v>9.4700000000000006</v>
      </c>
      <c r="G1885" s="34" t="s">
        <v>14</v>
      </c>
      <c r="H1885" s="34" t="s">
        <v>15</v>
      </c>
      <c r="I1885" s="34" t="s">
        <v>24</v>
      </c>
      <c r="J1885" s="34" t="s">
        <v>54</v>
      </c>
      <c r="K1885" s="34" t="s">
        <v>49</v>
      </c>
      <c r="L1885" s="34" t="s">
        <v>1027</v>
      </c>
      <c r="M1885" s="34">
        <v>0.59</v>
      </c>
      <c r="N1885" s="34" t="s">
        <v>8</v>
      </c>
      <c r="O1885" s="34" t="s">
        <v>9</v>
      </c>
      <c r="P1885" s="34" t="s">
        <v>10</v>
      </c>
      <c r="Q1885" s="34" t="s">
        <v>2940</v>
      </c>
      <c r="R1885" s="34">
        <v>39530</v>
      </c>
      <c r="S1885" s="36">
        <v>42180</v>
      </c>
      <c r="T1885" s="36">
        <v>42186</v>
      </c>
      <c r="U1885" s="61">
        <v>-243.54400000000001</v>
      </c>
      <c r="V1885" s="34">
        <v>18</v>
      </c>
      <c r="W1885" s="34">
        <v>300.67</v>
      </c>
      <c r="X1885" s="34">
        <v>87488</v>
      </c>
      <c r="Y1885" s="34" t="s">
        <v>3215</v>
      </c>
      <c r="Z1885" s="34">
        <v>199.74905333474251</v>
      </c>
    </row>
    <row r="1886" spans="1:26" customFormat="1" x14ac:dyDescent="0.2">
      <c r="A1886" s="34">
        <v>3128</v>
      </c>
      <c r="B1886" s="34" t="s">
        <v>2941</v>
      </c>
      <c r="C1886" s="34" t="s">
        <v>23</v>
      </c>
      <c r="D1886" s="34">
        <v>0.08</v>
      </c>
      <c r="E1886" s="34">
        <v>3.69</v>
      </c>
      <c r="F1886" s="34">
        <v>2.5</v>
      </c>
      <c r="G1886" s="34" t="s">
        <v>14</v>
      </c>
      <c r="H1886" s="34" t="s">
        <v>3</v>
      </c>
      <c r="I1886" s="34" t="s">
        <v>24</v>
      </c>
      <c r="J1886" s="34" t="s">
        <v>321</v>
      </c>
      <c r="K1886" s="34" t="s">
        <v>49</v>
      </c>
      <c r="L1886" s="34" t="s">
        <v>2206</v>
      </c>
      <c r="M1886" s="34">
        <v>0.39</v>
      </c>
      <c r="N1886" s="34" t="s">
        <v>8</v>
      </c>
      <c r="O1886" s="34" t="s">
        <v>9</v>
      </c>
      <c r="P1886" s="34" t="s">
        <v>144</v>
      </c>
      <c r="Q1886" s="34" t="s">
        <v>2942</v>
      </c>
      <c r="R1886" s="34">
        <v>71109</v>
      </c>
      <c r="S1886" s="36">
        <v>42180</v>
      </c>
      <c r="T1886" s="36">
        <v>42185</v>
      </c>
      <c r="U1886" s="61">
        <v>-139.07599999999999</v>
      </c>
      <c r="V1886" s="34">
        <v>9</v>
      </c>
      <c r="W1886" s="34">
        <v>31.98</v>
      </c>
      <c r="X1886" s="34">
        <v>89810</v>
      </c>
      <c r="Y1886" s="34" t="s">
        <v>3215</v>
      </c>
      <c r="Z1886" s="34">
        <v>-82.761070279535474</v>
      </c>
    </row>
    <row r="1887" spans="1:26" customFormat="1" x14ac:dyDescent="0.2">
      <c r="A1887" s="34">
        <v>3176</v>
      </c>
      <c r="B1887" s="34" t="s">
        <v>2385</v>
      </c>
      <c r="C1887" s="34" t="s">
        <v>23</v>
      </c>
      <c r="D1887" s="34">
        <v>0.02</v>
      </c>
      <c r="E1887" s="34">
        <v>58.14</v>
      </c>
      <c r="F1887" s="34">
        <v>36.61</v>
      </c>
      <c r="G1887" s="34" t="s">
        <v>2</v>
      </c>
      <c r="H1887" s="34" t="s">
        <v>15</v>
      </c>
      <c r="I1887" s="34" t="s">
        <v>4</v>
      </c>
      <c r="J1887" s="34" t="s">
        <v>93</v>
      </c>
      <c r="K1887" s="34" t="s">
        <v>6</v>
      </c>
      <c r="L1887" s="34" t="s">
        <v>2551</v>
      </c>
      <c r="M1887" s="34">
        <v>0.61</v>
      </c>
      <c r="N1887" s="34" t="s">
        <v>8</v>
      </c>
      <c r="O1887" s="34" t="s">
        <v>9</v>
      </c>
      <c r="P1887" s="34" t="s">
        <v>99</v>
      </c>
      <c r="Q1887" s="34" t="s">
        <v>2387</v>
      </c>
      <c r="R1887" s="34">
        <v>32216</v>
      </c>
      <c r="S1887" s="36">
        <v>42180</v>
      </c>
      <c r="T1887" s="36">
        <v>42186</v>
      </c>
      <c r="U1887" s="61">
        <v>0.25800000000000001</v>
      </c>
      <c r="V1887" s="34">
        <v>22</v>
      </c>
      <c r="W1887" s="34">
        <v>1358.02</v>
      </c>
      <c r="X1887" s="34">
        <v>90821</v>
      </c>
      <c r="Y1887" s="34" t="s">
        <v>3215</v>
      </c>
      <c r="Z1887" s="34">
        <v>1572.3440293163624</v>
      </c>
    </row>
    <row r="1888" spans="1:26" customFormat="1" x14ac:dyDescent="0.2">
      <c r="A1888" s="34">
        <v>3176</v>
      </c>
      <c r="B1888" s="34" t="s">
        <v>2385</v>
      </c>
      <c r="C1888" s="34" t="s">
        <v>23</v>
      </c>
      <c r="D1888" s="34">
        <v>0.03</v>
      </c>
      <c r="E1888" s="34">
        <v>15.57</v>
      </c>
      <c r="F1888" s="34">
        <v>1.39</v>
      </c>
      <c r="G1888" s="34" t="s">
        <v>14</v>
      </c>
      <c r="H1888" s="34" t="s">
        <v>15</v>
      </c>
      <c r="I1888" s="34" t="s">
        <v>24</v>
      </c>
      <c r="J1888" s="34" t="s">
        <v>321</v>
      </c>
      <c r="K1888" s="34" t="s">
        <v>49</v>
      </c>
      <c r="L1888" s="34" t="s">
        <v>2316</v>
      </c>
      <c r="M1888" s="34">
        <v>0.38</v>
      </c>
      <c r="N1888" s="34" t="s">
        <v>8</v>
      </c>
      <c r="O1888" s="34" t="s">
        <v>9</v>
      </c>
      <c r="P1888" s="34" t="s">
        <v>99</v>
      </c>
      <c r="Q1888" s="34" t="s">
        <v>2387</v>
      </c>
      <c r="R1888" s="34">
        <v>32216</v>
      </c>
      <c r="S1888" s="36">
        <v>42180</v>
      </c>
      <c r="T1888" s="36">
        <v>42186</v>
      </c>
      <c r="U1888" s="61">
        <v>63.222000000000001</v>
      </c>
      <c r="V1888" s="34">
        <v>22</v>
      </c>
      <c r="W1888" s="34">
        <v>358.84</v>
      </c>
      <c r="X1888" s="34">
        <v>90821</v>
      </c>
      <c r="Y1888" s="34" t="s">
        <v>3215</v>
      </c>
      <c r="Z1888" s="34">
        <v>135.77070063992727</v>
      </c>
    </row>
    <row r="1889" spans="1:26" customFormat="1" x14ac:dyDescent="0.2">
      <c r="A1889" s="34">
        <v>447</v>
      </c>
      <c r="B1889" s="34" t="s">
        <v>2943</v>
      </c>
      <c r="C1889" s="34" t="s">
        <v>46</v>
      </c>
      <c r="D1889" s="34">
        <v>0.04</v>
      </c>
      <c r="E1889" s="34">
        <v>130.97999999999999</v>
      </c>
      <c r="F1889" s="34">
        <v>30</v>
      </c>
      <c r="G1889" s="34" t="s">
        <v>2</v>
      </c>
      <c r="H1889" s="34" t="s">
        <v>70</v>
      </c>
      <c r="I1889" s="34" t="s">
        <v>4</v>
      </c>
      <c r="J1889" s="34" t="s">
        <v>85</v>
      </c>
      <c r="K1889" s="34" t="s">
        <v>33</v>
      </c>
      <c r="L1889" s="34" t="s">
        <v>2175</v>
      </c>
      <c r="M1889" s="34">
        <v>0.78</v>
      </c>
      <c r="N1889" s="34" t="s">
        <v>8</v>
      </c>
      <c r="O1889" s="34" t="s">
        <v>28</v>
      </c>
      <c r="P1889" s="34" t="s">
        <v>60</v>
      </c>
      <c r="Q1889" s="34" t="s">
        <v>1625</v>
      </c>
      <c r="R1889" s="34">
        <v>55113</v>
      </c>
      <c r="S1889" s="36">
        <v>42180</v>
      </c>
      <c r="T1889" s="36">
        <v>42183</v>
      </c>
      <c r="U1889" s="61">
        <v>-82.903999999999996</v>
      </c>
      <c r="V1889" s="34">
        <v>1</v>
      </c>
      <c r="W1889" s="34">
        <v>159.51</v>
      </c>
      <c r="X1889" s="34">
        <v>90449</v>
      </c>
      <c r="Y1889" s="34" t="s">
        <v>3216</v>
      </c>
      <c r="Z1889" s="34">
        <v>1810.9895487200745</v>
      </c>
    </row>
    <row r="1890" spans="1:26" customFormat="1" x14ac:dyDescent="0.2">
      <c r="A1890" s="34">
        <v>447</v>
      </c>
      <c r="B1890" s="34" t="s">
        <v>2943</v>
      </c>
      <c r="C1890" s="34" t="s">
        <v>46</v>
      </c>
      <c r="D1890" s="34">
        <v>0.05</v>
      </c>
      <c r="E1890" s="34">
        <v>200.99</v>
      </c>
      <c r="F1890" s="34">
        <v>4.2</v>
      </c>
      <c r="G1890" s="34" t="s">
        <v>14</v>
      </c>
      <c r="H1890" s="34" t="s">
        <v>70</v>
      </c>
      <c r="I1890" s="34" t="s">
        <v>16</v>
      </c>
      <c r="J1890" s="34" t="s">
        <v>111</v>
      </c>
      <c r="K1890" s="34" t="s">
        <v>49</v>
      </c>
      <c r="L1890" s="34" t="s">
        <v>770</v>
      </c>
      <c r="M1890" s="34">
        <v>0.59</v>
      </c>
      <c r="N1890" s="34" t="s">
        <v>8</v>
      </c>
      <c r="O1890" s="34" t="s">
        <v>28</v>
      </c>
      <c r="P1890" s="34" t="s">
        <v>60</v>
      </c>
      <c r="Q1890" s="34" t="s">
        <v>1625</v>
      </c>
      <c r="R1890" s="34">
        <v>55113</v>
      </c>
      <c r="S1890" s="36">
        <v>42180</v>
      </c>
      <c r="T1890" s="36">
        <v>42180</v>
      </c>
      <c r="U1890" s="61">
        <v>1268.8064999999999</v>
      </c>
      <c r="V1890" s="34">
        <v>11</v>
      </c>
      <c r="W1890" s="34">
        <v>1838.85</v>
      </c>
      <c r="X1890" s="34">
        <v>90449</v>
      </c>
      <c r="Y1890" s="34" t="s">
        <v>3216</v>
      </c>
      <c r="Z1890" s="34">
        <v>2340.4686798261137</v>
      </c>
    </row>
    <row r="1891" spans="1:26" customFormat="1" x14ac:dyDescent="0.2">
      <c r="A1891" s="34">
        <v>1419</v>
      </c>
      <c r="B1891" s="34" t="s">
        <v>2944</v>
      </c>
      <c r="C1891" s="34" t="s">
        <v>46</v>
      </c>
      <c r="D1891" s="34">
        <v>0.01</v>
      </c>
      <c r="E1891" s="34">
        <v>124.49</v>
      </c>
      <c r="F1891" s="34">
        <v>51.94</v>
      </c>
      <c r="G1891" s="34" t="s">
        <v>2</v>
      </c>
      <c r="H1891" s="34" t="s">
        <v>3</v>
      </c>
      <c r="I1891" s="34" t="s">
        <v>4</v>
      </c>
      <c r="J1891" s="34" t="s">
        <v>5</v>
      </c>
      <c r="K1891" s="34" t="s">
        <v>6</v>
      </c>
      <c r="L1891" s="34" t="s">
        <v>1125</v>
      </c>
      <c r="M1891" s="34">
        <v>0.63</v>
      </c>
      <c r="N1891" s="34" t="s">
        <v>8</v>
      </c>
      <c r="O1891" s="34" t="s">
        <v>28</v>
      </c>
      <c r="P1891" s="34" t="s">
        <v>29</v>
      </c>
      <c r="Q1891" s="34" t="s">
        <v>2005</v>
      </c>
      <c r="R1891" s="34">
        <v>47905</v>
      </c>
      <c r="S1891" s="36">
        <v>42180</v>
      </c>
      <c r="T1891" s="36">
        <v>42181</v>
      </c>
      <c r="U1891" s="61">
        <v>-94.674644999999998</v>
      </c>
      <c r="V1891" s="34">
        <v>18</v>
      </c>
      <c r="W1891" s="34">
        <v>2376.12</v>
      </c>
      <c r="X1891" s="34">
        <v>90540</v>
      </c>
      <c r="Y1891" s="34" t="s">
        <v>3216</v>
      </c>
      <c r="Z1891" s="34">
        <v>2271.1200183876908</v>
      </c>
    </row>
    <row r="1892" spans="1:26" customFormat="1" x14ac:dyDescent="0.2">
      <c r="A1892" s="34">
        <v>1442</v>
      </c>
      <c r="B1892" s="34" t="s">
        <v>853</v>
      </c>
      <c r="C1892" s="34" t="s">
        <v>46</v>
      </c>
      <c r="D1892" s="34">
        <v>0.04</v>
      </c>
      <c r="E1892" s="34">
        <v>177.98</v>
      </c>
      <c r="F1892" s="34">
        <v>0.99</v>
      </c>
      <c r="G1892" s="34" t="s">
        <v>14</v>
      </c>
      <c r="H1892" s="34" t="s">
        <v>70</v>
      </c>
      <c r="I1892" s="34" t="s">
        <v>24</v>
      </c>
      <c r="J1892" s="34" t="s">
        <v>71</v>
      </c>
      <c r="K1892" s="34" t="s">
        <v>49</v>
      </c>
      <c r="L1892" s="34" t="s">
        <v>2829</v>
      </c>
      <c r="M1892" s="34">
        <v>0.56000000000000005</v>
      </c>
      <c r="N1892" s="34" t="s">
        <v>8</v>
      </c>
      <c r="O1892" s="34" t="s">
        <v>28</v>
      </c>
      <c r="P1892" s="34" t="s">
        <v>56</v>
      </c>
      <c r="Q1892" s="34" t="s">
        <v>854</v>
      </c>
      <c r="R1892" s="34">
        <v>65807</v>
      </c>
      <c r="S1892" s="36">
        <v>42180</v>
      </c>
      <c r="T1892" s="36">
        <v>42182</v>
      </c>
      <c r="U1892" s="61">
        <v>1909.8855000000001</v>
      </c>
      <c r="V1892" s="34">
        <v>15</v>
      </c>
      <c r="W1892" s="34">
        <v>2767.95</v>
      </c>
      <c r="X1892" s="34">
        <v>89076</v>
      </c>
      <c r="Y1892" s="34" t="s">
        <v>3216</v>
      </c>
      <c r="Z1892" s="34">
        <v>2817.8062708171965</v>
      </c>
    </row>
    <row r="1893" spans="1:26" customFormat="1" x14ac:dyDescent="0.2">
      <c r="A1893" s="34">
        <v>2903</v>
      </c>
      <c r="B1893" s="34" t="s">
        <v>2945</v>
      </c>
      <c r="C1893" s="34" t="s">
        <v>46</v>
      </c>
      <c r="D1893" s="34">
        <v>0.06</v>
      </c>
      <c r="E1893" s="34">
        <v>70.89</v>
      </c>
      <c r="F1893" s="34">
        <v>89.3</v>
      </c>
      <c r="G1893" s="34" t="s">
        <v>2</v>
      </c>
      <c r="H1893" s="34" t="s">
        <v>3</v>
      </c>
      <c r="I1893" s="34" t="s">
        <v>4</v>
      </c>
      <c r="J1893" s="34" t="s">
        <v>5</v>
      </c>
      <c r="K1893" s="34" t="s">
        <v>6</v>
      </c>
      <c r="L1893" s="34" t="s">
        <v>2946</v>
      </c>
      <c r="M1893" s="34">
        <v>0.72</v>
      </c>
      <c r="N1893" s="34" t="s">
        <v>8</v>
      </c>
      <c r="O1893" s="34" t="s">
        <v>87</v>
      </c>
      <c r="P1893" s="34" t="s">
        <v>293</v>
      </c>
      <c r="Q1893" s="34" t="s">
        <v>2947</v>
      </c>
      <c r="R1893" s="34">
        <v>43068</v>
      </c>
      <c r="S1893" s="36">
        <v>42180</v>
      </c>
      <c r="T1893" s="36">
        <v>42180</v>
      </c>
      <c r="U1893" s="61">
        <v>65.077020000000005</v>
      </c>
      <c r="V1893" s="34">
        <v>6</v>
      </c>
      <c r="W1893" s="34">
        <v>364.26</v>
      </c>
      <c r="X1893" s="34">
        <v>87374</v>
      </c>
      <c r="Y1893" s="34" t="s">
        <v>3218</v>
      </c>
      <c r="Z1893" s="34">
        <v>3341.1421550383875</v>
      </c>
    </row>
    <row r="1894" spans="1:26" customFormat="1" x14ac:dyDescent="0.2">
      <c r="A1894" s="34">
        <v>3261</v>
      </c>
      <c r="B1894" s="34" t="s">
        <v>2948</v>
      </c>
      <c r="C1894" s="34" t="s">
        <v>46</v>
      </c>
      <c r="D1894" s="34">
        <v>7.0000000000000007E-2</v>
      </c>
      <c r="E1894" s="34">
        <v>105.34</v>
      </c>
      <c r="F1894" s="34">
        <v>24.49</v>
      </c>
      <c r="G1894" s="34" t="s">
        <v>63</v>
      </c>
      <c r="H1894" s="34" t="s">
        <v>15</v>
      </c>
      <c r="I1894" s="34" t="s">
        <v>4</v>
      </c>
      <c r="J1894" s="34" t="s">
        <v>102</v>
      </c>
      <c r="K1894" s="34" t="s">
        <v>40</v>
      </c>
      <c r="L1894" s="34" t="s">
        <v>657</v>
      </c>
      <c r="M1894" s="34">
        <v>0.61</v>
      </c>
      <c r="N1894" s="34" t="s">
        <v>8</v>
      </c>
      <c r="O1894" s="34" t="s">
        <v>28</v>
      </c>
      <c r="P1894" s="34" t="s">
        <v>265</v>
      </c>
      <c r="Q1894" s="34" t="s">
        <v>2949</v>
      </c>
      <c r="R1894" s="34">
        <v>49221</v>
      </c>
      <c r="S1894" s="36">
        <v>42180</v>
      </c>
      <c r="T1894" s="36">
        <v>42181</v>
      </c>
      <c r="U1894" s="61">
        <v>710.67240000000004</v>
      </c>
      <c r="V1894" s="34">
        <v>10</v>
      </c>
      <c r="W1894" s="34">
        <v>1029.96</v>
      </c>
      <c r="X1894" s="34">
        <v>90296</v>
      </c>
      <c r="Y1894" s="34" t="s">
        <v>3216</v>
      </c>
      <c r="Z1894" s="34">
        <v>1922.2943432647264</v>
      </c>
    </row>
    <row r="1895" spans="1:26" customFormat="1" x14ac:dyDescent="0.2">
      <c r="A1895" s="34">
        <v>2197</v>
      </c>
      <c r="B1895" s="34" t="s">
        <v>2950</v>
      </c>
      <c r="C1895" s="34" t="s">
        <v>1</v>
      </c>
      <c r="D1895" s="34">
        <v>0.08</v>
      </c>
      <c r="E1895" s="34">
        <v>100.97</v>
      </c>
      <c r="F1895" s="34">
        <v>7.18</v>
      </c>
      <c r="G1895" s="34" t="s">
        <v>14</v>
      </c>
      <c r="H1895" s="34" t="s">
        <v>3</v>
      </c>
      <c r="I1895" s="34" t="s">
        <v>16</v>
      </c>
      <c r="J1895" s="34" t="s">
        <v>17</v>
      </c>
      <c r="K1895" s="34" t="s">
        <v>49</v>
      </c>
      <c r="L1895" s="34" t="s">
        <v>2777</v>
      </c>
      <c r="M1895" s="34">
        <v>0.46</v>
      </c>
      <c r="N1895" s="34" t="s">
        <v>8</v>
      </c>
      <c r="O1895" s="34" t="s">
        <v>87</v>
      </c>
      <c r="P1895" s="34" t="s">
        <v>88</v>
      </c>
      <c r="Q1895" s="34" t="s">
        <v>1832</v>
      </c>
      <c r="R1895" s="34">
        <v>11756</v>
      </c>
      <c r="S1895" s="36">
        <v>42181</v>
      </c>
      <c r="T1895" s="36">
        <v>42182</v>
      </c>
      <c r="U1895" s="61">
        <v>126.22499999999999</v>
      </c>
      <c r="V1895" s="34">
        <v>7</v>
      </c>
      <c r="W1895" s="34">
        <v>650.25</v>
      </c>
      <c r="X1895" s="34">
        <v>89176</v>
      </c>
      <c r="Y1895" s="34" t="s">
        <v>3218</v>
      </c>
      <c r="Z1895" s="34">
        <v>891.48720397741283</v>
      </c>
    </row>
    <row r="1896" spans="1:26" customFormat="1" x14ac:dyDescent="0.2">
      <c r="A1896" s="34">
        <v>2197</v>
      </c>
      <c r="B1896" s="34" t="s">
        <v>2950</v>
      </c>
      <c r="C1896" s="34" t="s">
        <v>1</v>
      </c>
      <c r="D1896" s="34">
        <v>0</v>
      </c>
      <c r="E1896" s="34">
        <v>13.4</v>
      </c>
      <c r="F1896" s="34">
        <v>4.95</v>
      </c>
      <c r="G1896" s="34" t="s">
        <v>14</v>
      </c>
      <c r="H1896" s="34" t="s">
        <v>3</v>
      </c>
      <c r="I1896" s="34" t="s">
        <v>4</v>
      </c>
      <c r="J1896" s="34" t="s">
        <v>102</v>
      </c>
      <c r="K1896" s="34" t="s">
        <v>18</v>
      </c>
      <c r="L1896" s="34" t="s">
        <v>1181</v>
      </c>
      <c r="M1896" s="34">
        <v>0.37</v>
      </c>
      <c r="N1896" s="34" t="s">
        <v>8</v>
      </c>
      <c r="O1896" s="34" t="s">
        <v>87</v>
      </c>
      <c r="P1896" s="34" t="s">
        <v>88</v>
      </c>
      <c r="Q1896" s="34" t="s">
        <v>1832</v>
      </c>
      <c r="R1896" s="34">
        <v>11756</v>
      </c>
      <c r="S1896" s="36">
        <v>42181</v>
      </c>
      <c r="T1896" s="36">
        <v>42182</v>
      </c>
      <c r="U1896" s="61">
        <v>187.7628</v>
      </c>
      <c r="V1896" s="34">
        <v>19</v>
      </c>
      <c r="W1896" s="34">
        <v>272.12</v>
      </c>
      <c r="X1896" s="34">
        <v>89176</v>
      </c>
      <c r="Y1896" s="34" t="s">
        <v>3218</v>
      </c>
      <c r="Z1896" s="34">
        <v>596.55613218945609</v>
      </c>
    </row>
    <row r="1897" spans="1:26" customFormat="1" x14ac:dyDescent="0.2">
      <c r="A1897" s="34">
        <v>2062</v>
      </c>
      <c r="B1897" s="34" t="s">
        <v>842</v>
      </c>
      <c r="C1897" s="34" t="s">
        <v>23</v>
      </c>
      <c r="D1897" s="34">
        <v>0.04</v>
      </c>
      <c r="E1897" s="34">
        <v>291.73</v>
      </c>
      <c r="F1897" s="34">
        <v>48.8</v>
      </c>
      <c r="G1897" s="34" t="s">
        <v>2</v>
      </c>
      <c r="H1897" s="34" t="s">
        <v>70</v>
      </c>
      <c r="I1897" s="34" t="s">
        <v>4</v>
      </c>
      <c r="J1897" s="34" t="s">
        <v>85</v>
      </c>
      <c r="K1897" s="34" t="s">
        <v>33</v>
      </c>
      <c r="L1897" s="34" t="s">
        <v>86</v>
      </c>
      <c r="M1897" s="34">
        <v>0.56000000000000005</v>
      </c>
      <c r="N1897" s="34" t="s">
        <v>8</v>
      </c>
      <c r="O1897" s="34" t="s">
        <v>9</v>
      </c>
      <c r="P1897" s="34" t="s">
        <v>218</v>
      </c>
      <c r="Q1897" s="34" t="s">
        <v>844</v>
      </c>
      <c r="R1897" s="34">
        <v>23111</v>
      </c>
      <c r="S1897" s="36">
        <v>42181</v>
      </c>
      <c r="T1897" s="36">
        <v>42185</v>
      </c>
      <c r="U1897" s="61">
        <v>-115.90389999999999</v>
      </c>
      <c r="V1897" s="34">
        <v>22</v>
      </c>
      <c r="W1897" s="34">
        <v>6676.61</v>
      </c>
      <c r="X1897" s="34">
        <v>87148</v>
      </c>
      <c r="Y1897" s="34" t="s">
        <v>3215</v>
      </c>
      <c r="Z1897" s="34">
        <v>2496.3531296775145</v>
      </c>
    </row>
    <row r="1898" spans="1:26" customFormat="1" x14ac:dyDescent="0.2">
      <c r="A1898" s="34">
        <v>2587</v>
      </c>
      <c r="B1898" s="34" t="s">
        <v>1403</v>
      </c>
      <c r="C1898" s="34" t="s">
        <v>46</v>
      </c>
      <c r="D1898" s="34">
        <v>0.02</v>
      </c>
      <c r="E1898" s="34">
        <v>22.72</v>
      </c>
      <c r="F1898" s="34">
        <v>8.99</v>
      </c>
      <c r="G1898" s="34" t="s">
        <v>14</v>
      </c>
      <c r="H1898" s="34" t="s">
        <v>47</v>
      </c>
      <c r="I1898" s="34" t="s">
        <v>4</v>
      </c>
      <c r="J1898" s="34" t="s">
        <v>102</v>
      </c>
      <c r="K1898" s="34" t="s">
        <v>18</v>
      </c>
      <c r="L1898" s="34" t="s">
        <v>304</v>
      </c>
      <c r="M1898" s="34">
        <v>0.44</v>
      </c>
      <c r="N1898" s="34" t="s">
        <v>8</v>
      </c>
      <c r="O1898" s="34" t="s">
        <v>28</v>
      </c>
      <c r="P1898" s="34" t="s">
        <v>333</v>
      </c>
      <c r="Q1898" s="34" t="s">
        <v>1405</v>
      </c>
      <c r="R1898" s="34">
        <v>54220</v>
      </c>
      <c r="S1898" s="36">
        <v>42181</v>
      </c>
      <c r="T1898" s="36">
        <v>42181</v>
      </c>
      <c r="U1898" s="61">
        <v>200.0172</v>
      </c>
      <c r="V1898" s="34">
        <v>12</v>
      </c>
      <c r="W1898" s="34">
        <v>289.88</v>
      </c>
      <c r="X1898" s="34">
        <v>91167</v>
      </c>
      <c r="Y1898" s="34" t="s">
        <v>3216</v>
      </c>
      <c r="Z1898" s="34">
        <v>745.4288983840944</v>
      </c>
    </row>
    <row r="1899" spans="1:26" customFormat="1" x14ac:dyDescent="0.2">
      <c r="A1899" s="34">
        <v>1380</v>
      </c>
      <c r="B1899" s="34" t="s">
        <v>2951</v>
      </c>
      <c r="C1899" s="34" t="s">
        <v>23</v>
      </c>
      <c r="D1899" s="34">
        <v>0.05</v>
      </c>
      <c r="E1899" s="34">
        <v>2.89</v>
      </c>
      <c r="F1899" s="34">
        <v>0.5</v>
      </c>
      <c r="G1899" s="34" t="s">
        <v>14</v>
      </c>
      <c r="H1899" s="34" t="s">
        <v>47</v>
      </c>
      <c r="I1899" s="34" t="s">
        <v>24</v>
      </c>
      <c r="J1899" s="34" t="s">
        <v>128</v>
      </c>
      <c r="K1899" s="34" t="s">
        <v>49</v>
      </c>
      <c r="L1899" s="34" t="s">
        <v>705</v>
      </c>
      <c r="M1899" s="34">
        <v>0.38</v>
      </c>
      <c r="N1899" s="34" t="s">
        <v>8</v>
      </c>
      <c r="O1899" s="34" t="s">
        <v>87</v>
      </c>
      <c r="P1899" s="34" t="s">
        <v>1332</v>
      </c>
      <c r="Q1899" s="34" t="s">
        <v>1853</v>
      </c>
      <c r="R1899" s="34">
        <v>3801</v>
      </c>
      <c r="S1899" s="36">
        <v>42182</v>
      </c>
      <c r="T1899" s="36">
        <v>42188</v>
      </c>
      <c r="U1899" s="61">
        <v>18.0642</v>
      </c>
      <c r="V1899" s="34">
        <v>9</v>
      </c>
      <c r="W1899" s="34">
        <v>26.18</v>
      </c>
      <c r="X1899" s="34">
        <v>88213</v>
      </c>
      <c r="Y1899" s="34" t="s">
        <v>3218</v>
      </c>
      <c r="Z1899" s="34">
        <v>71.35834765157216</v>
      </c>
    </row>
    <row r="1900" spans="1:26" customFormat="1" x14ac:dyDescent="0.2">
      <c r="A1900" s="34">
        <v>936</v>
      </c>
      <c r="B1900" s="34" t="s">
        <v>1203</v>
      </c>
      <c r="C1900" s="34" t="s">
        <v>46</v>
      </c>
      <c r="D1900" s="34">
        <v>0.05</v>
      </c>
      <c r="E1900" s="34">
        <v>5.98</v>
      </c>
      <c r="F1900" s="34">
        <v>5.46</v>
      </c>
      <c r="G1900" s="34" t="s">
        <v>14</v>
      </c>
      <c r="H1900" s="34" t="s">
        <v>70</v>
      </c>
      <c r="I1900" s="34" t="s">
        <v>24</v>
      </c>
      <c r="J1900" s="34" t="s">
        <v>64</v>
      </c>
      <c r="K1900" s="34" t="s">
        <v>49</v>
      </c>
      <c r="L1900" s="34" t="s">
        <v>1132</v>
      </c>
      <c r="M1900" s="34">
        <v>0.36</v>
      </c>
      <c r="N1900" s="34" t="s">
        <v>8</v>
      </c>
      <c r="O1900" s="34" t="s">
        <v>35</v>
      </c>
      <c r="P1900" s="34" t="s">
        <v>66</v>
      </c>
      <c r="Q1900" s="34" t="s">
        <v>1205</v>
      </c>
      <c r="R1900" s="34">
        <v>92374</v>
      </c>
      <c r="S1900" s="36">
        <v>42182</v>
      </c>
      <c r="T1900" s="36">
        <v>42182</v>
      </c>
      <c r="U1900" s="61">
        <v>-31.885000000000002</v>
      </c>
      <c r="V1900" s="34">
        <v>17</v>
      </c>
      <c r="W1900" s="34">
        <v>104.95</v>
      </c>
      <c r="X1900" s="34">
        <v>90589</v>
      </c>
      <c r="Y1900" s="34" t="s">
        <v>3217</v>
      </c>
      <c r="Z1900" s="34">
        <v>241.17983943518001</v>
      </c>
    </row>
    <row r="1901" spans="1:26" customFormat="1" x14ac:dyDescent="0.2">
      <c r="A1901" s="34">
        <v>937</v>
      </c>
      <c r="B1901" s="34" t="s">
        <v>2952</v>
      </c>
      <c r="C1901" s="34" t="s">
        <v>46</v>
      </c>
      <c r="D1901" s="34">
        <v>0.01</v>
      </c>
      <c r="E1901" s="34">
        <v>65.989999999999995</v>
      </c>
      <c r="F1901" s="34">
        <v>3.99</v>
      </c>
      <c r="G1901" s="34" t="s">
        <v>14</v>
      </c>
      <c r="H1901" s="34" t="s">
        <v>70</v>
      </c>
      <c r="I1901" s="34" t="s">
        <v>16</v>
      </c>
      <c r="J1901" s="34" t="s">
        <v>111</v>
      </c>
      <c r="K1901" s="34" t="s">
        <v>49</v>
      </c>
      <c r="L1901" s="34" t="s">
        <v>1610</v>
      </c>
      <c r="M1901" s="34">
        <v>0.59</v>
      </c>
      <c r="N1901" s="34" t="s">
        <v>8</v>
      </c>
      <c r="O1901" s="34" t="s">
        <v>35</v>
      </c>
      <c r="P1901" s="34" t="s">
        <v>66</v>
      </c>
      <c r="Q1901" s="34" t="s">
        <v>935</v>
      </c>
      <c r="R1901" s="34">
        <v>90278</v>
      </c>
      <c r="S1901" s="36">
        <v>42182</v>
      </c>
      <c r="T1901" s="36">
        <v>42183</v>
      </c>
      <c r="U1901" s="61">
        <v>-95.210499999999996</v>
      </c>
      <c r="V1901" s="34">
        <v>3</v>
      </c>
      <c r="W1901" s="34">
        <v>166.59</v>
      </c>
      <c r="X1901" s="34">
        <v>90589</v>
      </c>
      <c r="Y1901" s="34" t="s">
        <v>3217</v>
      </c>
      <c r="Z1901" s="34">
        <v>541.33077404683149</v>
      </c>
    </row>
    <row r="1902" spans="1:26" customFormat="1" x14ac:dyDescent="0.2">
      <c r="A1902" s="34">
        <v>2617</v>
      </c>
      <c r="B1902" s="34" t="s">
        <v>2953</v>
      </c>
      <c r="C1902" s="34" t="s">
        <v>46</v>
      </c>
      <c r="D1902" s="34">
        <v>0.1</v>
      </c>
      <c r="E1902" s="34">
        <v>3.25</v>
      </c>
      <c r="F1902" s="34">
        <v>49</v>
      </c>
      <c r="G1902" s="34" t="s">
        <v>14</v>
      </c>
      <c r="H1902" s="34" t="s">
        <v>70</v>
      </c>
      <c r="I1902" s="34" t="s">
        <v>24</v>
      </c>
      <c r="J1902" s="34" t="s">
        <v>71</v>
      </c>
      <c r="K1902" s="34" t="s">
        <v>40</v>
      </c>
      <c r="L1902" s="34" t="s">
        <v>2695</v>
      </c>
      <c r="M1902" s="34">
        <v>0.56000000000000005</v>
      </c>
      <c r="N1902" s="34" t="s">
        <v>8</v>
      </c>
      <c r="O1902" s="34" t="s">
        <v>28</v>
      </c>
      <c r="P1902" s="34" t="s">
        <v>1047</v>
      </c>
      <c r="Q1902" s="34" t="s">
        <v>2954</v>
      </c>
      <c r="R1902" s="34">
        <v>57401</v>
      </c>
      <c r="S1902" s="36">
        <v>42182</v>
      </c>
      <c r="T1902" s="36">
        <v>42183</v>
      </c>
      <c r="U1902" s="61">
        <v>-286.245</v>
      </c>
      <c r="V1902" s="34">
        <v>6</v>
      </c>
      <c r="W1902" s="34">
        <v>40.69</v>
      </c>
      <c r="X1902" s="34">
        <v>91496</v>
      </c>
      <c r="Y1902" s="34" t="s">
        <v>3216</v>
      </c>
      <c r="Z1902" s="34">
        <v>1308.766999562501</v>
      </c>
    </row>
    <row r="1903" spans="1:26" customFormat="1" x14ac:dyDescent="0.2">
      <c r="A1903" s="34">
        <v>2987</v>
      </c>
      <c r="B1903" s="34" t="s">
        <v>2955</v>
      </c>
      <c r="C1903" s="34" t="s">
        <v>1</v>
      </c>
      <c r="D1903" s="34">
        <v>0.09</v>
      </c>
      <c r="E1903" s="34">
        <v>100.98</v>
      </c>
      <c r="F1903" s="34">
        <v>35.840000000000003</v>
      </c>
      <c r="G1903" s="34" t="s">
        <v>2</v>
      </c>
      <c r="H1903" s="34" t="s">
        <v>47</v>
      </c>
      <c r="I1903" s="34" t="s">
        <v>4</v>
      </c>
      <c r="J1903" s="34" t="s">
        <v>93</v>
      </c>
      <c r="K1903" s="34" t="s">
        <v>6</v>
      </c>
      <c r="L1903" s="34" t="s">
        <v>94</v>
      </c>
      <c r="M1903" s="34">
        <v>0.62</v>
      </c>
      <c r="N1903" s="34" t="s">
        <v>8</v>
      </c>
      <c r="O1903" s="34" t="s">
        <v>28</v>
      </c>
      <c r="P1903" s="34" t="s">
        <v>189</v>
      </c>
      <c r="Q1903" s="34" t="s">
        <v>2956</v>
      </c>
      <c r="R1903" s="34">
        <v>50265</v>
      </c>
      <c r="S1903" s="36">
        <v>42183</v>
      </c>
      <c r="T1903" s="36">
        <v>42183</v>
      </c>
      <c r="U1903" s="61">
        <v>-103.624</v>
      </c>
      <c r="V1903" s="34">
        <v>17</v>
      </c>
      <c r="W1903" s="34">
        <v>1700.38</v>
      </c>
      <c r="X1903" s="34">
        <v>91180</v>
      </c>
      <c r="Y1903" s="34" t="s">
        <v>3216</v>
      </c>
      <c r="Z1903" s="34">
        <v>1810.5800072700113</v>
      </c>
    </row>
    <row r="1904" spans="1:26" customFormat="1" x14ac:dyDescent="0.2">
      <c r="A1904" s="34">
        <v>2987</v>
      </c>
      <c r="B1904" s="34" t="s">
        <v>2955</v>
      </c>
      <c r="C1904" s="34" t="s">
        <v>1</v>
      </c>
      <c r="D1904" s="34">
        <v>0.1</v>
      </c>
      <c r="E1904" s="34">
        <v>5.78</v>
      </c>
      <c r="F1904" s="34">
        <v>7.96</v>
      </c>
      <c r="G1904" s="34" t="s">
        <v>14</v>
      </c>
      <c r="H1904" s="34" t="s">
        <v>47</v>
      </c>
      <c r="I1904" s="34" t="s">
        <v>24</v>
      </c>
      <c r="J1904" s="34" t="s">
        <v>64</v>
      </c>
      <c r="K1904" s="34" t="s">
        <v>49</v>
      </c>
      <c r="L1904" s="34" t="s">
        <v>2957</v>
      </c>
      <c r="M1904" s="34">
        <v>0.36</v>
      </c>
      <c r="N1904" s="34" t="s">
        <v>8</v>
      </c>
      <c r="O1904" s="34" t="s">
        <v>28</v>
      </c>
      <c r="P1904" s="34" t="s">
        <v>189</v>
      </c>
      <c r="Q1904" s="34" t="s">
        <v>2956</v>
      </c>
      <c r="R1904" s="34">
        <v>50265</v>
      </c>
      <c r="S1904" s="36">
        <v>42183</v>
      </c>
      <c r="T1904" s="36">
        <v>42183</v>
      </c>
      <c r="U1904" s="61">
        <v>-57.823999999999998</v>
      </c>
      <c r="V1904" s="34">
        <v>6</v>
      </c>
      <c r="W1904" s="34">
        <v>35.96</v>
      </c>
      <c r="X1904" s="34">
        <v>91180</v>
      </c>
      <c r="Y1904" s="34" t="s">
        <v>3216</v>
      </c>
      <c r="Z1904" s="34">
        <v>369.46854628886797</v>
      </c>
    </row>
    <row r="1905" spans="1:26" customFormat="1" x14ac:dyDescent="0.2">
      <c r="A1905" s="34">
        <v>3209</v>
      </c>
      <c r="B1905" s="34" t="s">
        <v>2958</v>
      </c>
      <c r="C1905" s="34" t="s">
        <v>1</v>
      </c>
      <c r="D1905" s="34">
        <v>0.03</v>
      </c>
      <c r="E1905" s="34">
        <v>4.9800000000000004</v>
      </c>
      <c r="F1905" s="34">
        <v>4.62</v>
      </c>
      <c r="G1905" s="34" t="s">
        <v>63</v>
      </c>
      <c r="H1905" s="34" t="s">
        <v>70</v>
      </c>
      <c r="I1905" s="34" t="s">
        <v>16</v>
      </c>
      <c r="J1905" s="34" t="s">
        <v>17</v>
      </c>
      <c r="K1905" s="34" t="s">
        <v>18</v>
      </c>
      <c r="L1905" s="34" t="s">
        <v>1197</v>
      </c>
      <c r="M1905" s="34">
        <v>0.64</v>
      </c>
      <c r="N1905" s="34" t="s">
        <v>8</v>
      </c>
      <c r="O1905" s="34" t="s">
        <v>35</v>
      </c>
      <c r="P1905" s="34" t="s">
        <v>66</v>
      </c>
      <c r="Q1905" s="34" t="s">
        <v>2959</v>
      </c>
      <c r="R1905" s="34">
        <v>90210</v>
      </c>
      <c r="S1905" s="36">
        <v>42183</v>
      </c>
      <c r="T1905" s="36">
        <v>42184</v>
      </c>
      <c r="U1905" s="61">
        <v>-30.45</v>
      </c>
      <c r="V1905" s="34">
        <v>8</v>
      </c>
      <c r="W1905" s="34">
        <v>44.24</v>
      </c>
      <c r="X1905" s="34">
        <v>90739</v>
      </c>
      <c r="Y1905" s="34" t="s">
        <v>3217</v>
      </c>
      <c r="Z1905" s="34">
        <v>469.01347603571406</v>
      </c>
    </row>
    <row r="1906" spans="1:26" customFormat="1" x14ac:dyDescent="0.2">
      <c r="A1906" s="34">
        <v>1357</v>
      </c>
      <c r="B1906" s="34" t="s">
        <v>2726</v>
      </c>
      <c r="C1906" s="34" t="s">
        <v>13</v>
      </c>
      <c r="D1906" s="34">
        <v>7.0000000000000007E-2</v>
      </c>
      <c r="E1906" s="34">
        <v>119.99</v>
      </c>
      <c r="F1906" s="34">
        <v>16.8</v>
      </c>
      <c r="G1906" s="34" t="s">
        <v>2</v>
      </c>
      <c r="H1906" s="34" t="s">
        <v>47</v>
      </c>
      <c r="I1906" s="34" t="s">
        <v>16</v>
      </c>
      <c r="J1906" s="34" t="s">
        <v>32</v>
      </c>
      <c r="K1906" s="34" t="s">
        <v>6</v>
      </c>
      <c r="L1906" s="34" t="s">
        <v>2960</v>
      </c>
      <c r="M1906" s="34">
        <v>0.35</v>
      </c>
      <c r="N1906" s="34" t="s">
        <v>8</v>
      </c>
      <c r="O1906" s="34" t="s">
        <v>28</v>
      </c>
      <c r="P1906" s="34" t="s">
        <v>163</v>
      </c>
      <c r="Q1906" s="34" t="s">
        <v>2727</v>
      </c>
      <c r="R1906" s="34">
        <v>78596</v>
      </c>
      <c r="S1906" s="36">
        <v>42183</v>
      </c>
      <c r="T1906" s="36">
        <v>42185</v>
      </c>
      <c r="U1906" s="61">
        <v>1206.5961</v>
      </c>
      <c r="V1906" s="34">
        <v>15</v>
      </c>
      <c r="W1906" s="34">
        <v>1748.69</v>
      </c>
      <c r="X1906" s="34">
        <v>88185</v>
      </c>
      <c r="Y1906" s="34" t="s">
        <v>3216</v>
      </c>
      <c r="Z1906" s="34">
        <v>2181.8850802642123</v>
      </c>
    </row>
    <row r="1907" spans="1:26" customFormat="1" x14ac:dyDescent="0.2">
      <c r="A1907" s="34">
        <v>1733</v>
      </c>
      <c r="B1907" s="34" t="s">
        <v>1977</v>
      </c>
      <c r="C1907" s="34" t="s">
        <v>13</v>
      </c>
      <c r="D1907" s="34">
        <v>0.02</v>
      </c>
      <c r="E1907" s="34">
        <v>30.98</v>
      </c>
      <c r="F1907" s="34">
        <v>17.079999999999998</v>
      </c>
      <c r="G1907" s="34" t="s">
        <v>14</v>
      </c>
      <c r="H1907" s="34" t="s">
        <v>3</v>
      </c>
      <c r="I1907" s="34" t="s">
        <v>24</v>
      </c>
      <c r="J1907" s="34" t="s">
        <v>64</v>
      </c>
      <c r="K1907" s="34" t="s">
        <v>49</v>
      </c>
      <c r="L1907" s="34" t="s">
        <v>2961</v>
      </c>
      <c r="M1907" s="34">
        <v>0.4</v>
      </c>
      <c r="N1907" s="34" t="s">
        <v>8</v>
      </c>
      <c r="O1907" s="34" t="s">
        <v>87</v>
      </c>
      <c r="P1907" s="34" t="s">
        <v>350</v>
      </c>
      <c r="Q1907" s="34" t="s">
        <v>42</v>
      </c>
      <c r="R1907" s="34">
        <v>20012</v>
      </c>
      <c r="S1907" s="36">
        <v>42183</v>
      </c>
      <c r="T1907" s="36">
        <v>42184</v>
      </c>
      <c r="U1907" s="61">
        <v>-32.28</v>
      </c>
      <c r="V1907" s="34">
        <v>13</v>
      </c>
      <c r="W1907" s="34">
        <v>438.25</v>
      </c>
      <c r="X1907" s="34">
        <v>59937</v>
      </c>
      <c r="Y1907" s="34" t="s">
        <v>3218</v>
      </c>
      <c r="Z1907" s="34">
        <v>480.79218157721954</v>
      </c>
    </row>
    <row r="1908" spans="1:26" customFormat="1" x14ac:dyDescent="0.2">
      <c r="A1908" s="34">
        <v>1735</v>
      </c>
      <c r="B1908" s="34" t="s">
        <v>2962</v>
      </c>
      <c r="C1908" s="34" t="s">
        <v>13</v>
      </c>
      <c r="D1908" s="34">
        <v>0.02</v>
      </c>
      <c r="E1908" s="34">
        <v>30.98</v>
      </c>
      <c r="F1908" s="34">
        <v>17.079999999999998</v>
      </c>
      <c r="G1908" s="34" t="s">
        <v>14</v>
      </c>
      <c r="H1908" s="34" t="s">
        <v>3</v>
      </c>
      <c r="I1908" s="34" t="s">
        <v>24</v>
      </c>
      <c r="J1908" s="34" t="s">
        <v>64</v>
      </c>
      <c r="K1908" s="34" t="s">
        <v>49</v>
      </c>
      <c r="L1908" s="34" t="s">
        <v>2961</v>
      </c>
      <c r="M1908" s="34">
        <v>0.4</v>
      </c>
      <c r="N1908" s="34" t="s">
        <v>8</v>
      </c>
      <c r="O1908" s="34" t="s">
        <v>87</v>
      </c>
      <c r="P1908" s="34" t="s">
        <v>88</v>
      </c>
      <c r="Q1908" s="34" t="s">
        <v>2963</v>
      </c>
      <c r="R1908" s="34">
        <v>11550</v>
      </c>
      <c r="S1908" s="36">
        <v>42183</v>
      </c>
      <c r="T1908" s="36">
        <v>42184</v>
      </c>
      <c r="U1908" s="61">
        <v>-16.14</v>
      </c>
      <c r="V1908" s="34">
        <v>3</v>
      </c>
      <c r="W1908" s="34">
        <v>101.13</v>
      </c>
      <c r="X1908" s="34">
        <v>88444</v>
      </c>
      <c r="Y1908" s="34" t="s">
        <v>3218</v>
      </c>
      <c r="Z1908" s="34">
        <v>497.31995673647083</v>
      </c>
    </row>
    <row r="1909" spans="1:26" customFormat="1" x14ac:dyDescent="0.2">
      <c r="A1909" s="34">
        <v>1191</v>
      </c>
      <c r="B1909" s="34" t="s">
        <v>2964</v>
      </c>
      <c r="C1909" s="34" t="s">
        <v>23</v>
      </c>
      <c r="D1909" s="34">
        <v>0.03</v>
      </c>
      <c r="E1909" s="34">
        <v>28.53</v>
      </c>
      <c r="F1909" s="34">
        <v>1.49</v>
      </c>
      <c r="G1909" s="34" t="s">
        <v>14</v>
      </c>
      <c r="H1909" s="34" t="s">
        <v>3</v>
      </c>
      <c r="I1909" s="34" t="s">
        <v>24</v>
      </c>
      <c r="J1909" s="34" t="s">
        <v>48</v>
      </c>
      <c r="K1909" s="34" t="s">
        <v>49</v>
      </c>
      <c r="L1909" s="34" t="s">
        <v>1808</v>
      </c>
      <c r="M1909" s="34">
        <v>0.38</v>
      </c>
      <c r="N1909" s="34" t="s">
        <v>8</v>
      </c>
      <c r="O1909" s="34" t="s">
        <v>87</v>
      </c>
      <c r="P1909" s="34" t="s">
        <v>224</v>
      </c>
      <c r="Q1909" s="34" t="s">
        <v>2965</v>
      </c>
      <c r="R1909" s="34">
        <v>6050</v>
      </c>
      <c r="S1909" s="36">
        <v>42183</v>
      </c>
      <c r="T1909" s="36">
        <v>42186</v>
      </c>
      <c r="U1909" s="61">
        <v>59.4405</v>
      </c>
      <c r="V1909" s="34">
        <v>3</v>
      </c>
      <c r="W1909" s="34">
        <v>88.84</v>
      </c>
      <c r="X1909" s="34">
        <v>87587</v>
      </c>
      <c r="Y1909" s="34" t="s">
        <v>3218</v>
      </c>
      <c r="Z1909" s="34">
        <v>195.16738212733267</v>
      </c>
    </row>
    <row r="1910" spans="1:26" customFormat="1" x14ac:dyDescent="0.2">
      <c r="A1910" s="34">
        <v>1193</v>
      </c>
      <c r="B1910" s="34" t="s">
        <v>1327</v>
      </c>
      <c r="C1910" s="34" t="s">
        <v>23</v>
      </c>
      <c r="D1910" s="34">
        <v>0.09</v>
      </c>
      <c r="E1910" s="34">
        <v>49.99</v>
      </c>
      <c r="F1910" s="34">
        <v>19.989999999999998</v>
      </c>
      <c r="G1910" s="34" t="s">
        <v>14</v>
      </c>
      <c r="H1910" s="34" t="s">
        <v>3</v>
      </c>
      <c r="I1910" s="34" t="s">
        <v>16</v>
      </c>
      <c r="J1910" s="34" t="s">
        <v>17</v>
      </c>
      <c r="K1910" s="34" t="s">
        <v>49</v>
      </c>
      <c r="L1910" s="34" t="s">
        <v>1264</v>
      </c>
      <c r="M1910" s="34">
        <v>0.41</v>
      </c>
      <c r="N1910" s="34" t="s">
        <v>8</v>
      </c>
      <c r="O1910" s="34" t="s">
        <v>87</v>
      </c>
      <c r="P1910" s="34" t="s">
        <v>350</v>
      </c>
      <c r="Q1910" s="34" t="s">
        <v>42</v>
      </c>
      <c r="R1910" s="34">
        <v>20016</v>
      </c>
      <c r="S1910" s="36">
        <v>42183</v>
      </c>
      <c r="T1910" s="36">
        <v>42185</v>
      </c>
      <c r="U1910" s="61">
        <v>-17.03</v>
      </c>
      <c r="V1910" s="34">
        <v>48</v>
      </c>
      <c r="W1910" s="34">
        <v>2373.3200000000002</v>
      </c>
      <c r="X1910" s="34">
        <v>11206</v>
      </c>
      <c r="Y1910" s="34" t="s">
        <v>3218</v>
      </c>
      <c r="Z1910" s="34">
        <v>680.71063692912583</v>
      </c>
    </row>
    <row r="1911" spans="1:26" customFormat="1" x14ac:dyDescent="0.2">
      <c r="A1911" s="34">
        <v>1193</v>
      </c>
      <c r="B1911" s="34" t="s">
        <v>1327</v>
      </c>
      <c r="C1911" s="34" t="s">
        <v>23</v>
      </c>
      <c r="D1911" s="34">
        <v>0.03</v>
      </c>
      <c r="E1911" s="34">
        <v>28.53</v>
      </c>
      <c r="F1911" s="34">
        <v>1.49</v>
      </c>
      <c r="G1911" s="34" t="s">
        <v>14</v>
      </c>
      <c r="H1911" s="34" t="s">
        <v>3</v>
      </c>
      <c r="I1911" s="34" t="s">
        <v>24</v>
      </c>
      <c r="J1911" s="34" t="s">
        <v>48</v>
      </c>
      <c r="K1911" s="34" t="s">
        <v>49</v>
      </c>
      <c r="L1911" s="34" t="s">
        <v>1808</v>
      </c>
      <c r="M1911" s="34">
        <v>0.38</v>
      </c>
      <c r="N1911" s="34" t="s">
        <v>8</v>
      </c>
      <c r="O1911" s="34" t="s">
        <v>87</v>
      </c>
      <c r="P1911" s="34" t="s">
        <v>350</v>
      </c>
      <c r="Q1911" s="34" t="s">
        <v>42</v>
      </c>
      <c r="R1911" s="34">
        <v>20016</v>
      </c>
      <c r="S1911" s="36">
        <v>42183</v>
      </c>
      <c r="T1911" s="36">
        <v>42186</v>
      </c>
      <c r="U1911" s="61">
        <v>39.627000000000002</v>
      </c>
      <c r="V1911" s="34">
        <v>11</v>
      </c>
      <c r="W1911" s="34">
        <v>325.73</v>
      </c>
      <c r="X1911" s="34">
        <v>11206</v>
      </c>
      <c r="Y1911" s="34" t="s">
        <v>3218</v>
      </c>
      <c r="Z1911" s="34">
        <v>174.87784847690972</v>
      </c>
    </row>
    <row r="1912" spans="1:26" customFormat="1" x14ac:dyDescent="0.2">
      <c r="A1912" s="34">
        <v>1203</v>
      </c>
      <c r="B1912" s="34" t="s">
        <v>2966</v>
      </c>
      <c r="C1912" s="34" t="s">
        <v>23</v>
      </c>
      <c r="D1912" s="34">
        <v>0.09</v>
      </c>
      <c r="E1912" s="34">
        <v>49.99</v>
      </c>
      <c r="F1912" s="34">
        <v>19.989999999999998</v>
      </c>
      <c r="G1912" s="34" t="s">
        <v>14</v>
      </c>
      <c r="H1912" s="34" t="s">
        <v>3</v>
      </c>
      <c r="I1912" s="34" t="s">
        <v>16</v>
      </c>
      <c r="J1912" s="34" t="s">
        <v>17</v>
      </c>
      <c r="K1912" s="34" t="s">
        <v>49</v>
      </c>
      <c r="L1912" s="34" t="s">
        <v>1264</v>
      </c>
      <c r="M1912" s="34">
        <v>0.41</v>
      </c>
      <c r="N1912" s="34" t="s">
        <v>8</v>
      </c>
      <c r="O1912" s="34" t="s">
        <v>87</v>
      </c>
      <c r="P1912" s="34" t="s">
        <v>560</v>
      </c>
      <c r="Q1912" s="34" t="s">
        <v>561</v>
      </c>
      <c r="R1912" s="34">
        <v>2920</v>
      </c>
      <c r="S1912" s="36">
        <v>42183</v>
      </c>
      <c r="T1912" s="36">
        <v>42185</v>
      </c>
      <c r="U1912" s="61">
        <v>-8.5150000000000006</v>
      </c>
      <c r="V1912" s="34">
        <v>12</v>
      </c>
      <c r="W1912" s="34">
        <v>593.33000000000004</v>
      </c>
      <c r="X1912" s="34">
        <v>87587</v>
      </c>
      <c r="Y1912" s="34" t="s">
        <v>3218</v>
      </c>
      <c r="Z1912" s="34">
        <v>689.43021595521168</v>
      </c>
    </row>
    <row r="1913" spans="1:26" customFormat="1" x14ac:dyDescent="0.2">
      <c r="A1913" s="34">
        <v>2801</v>
      </c>
      <c r="B1913" s="34" t="s">
        <v>2967</v>
      </c>
      <c r="C1913" s="34" t="s">
        <v>23</v>
      </c>
      <c r="D1913" s="34">
        <v>0</v>
      </c>
      <c r="E1913" s="34">
        <v>17.52</v>
      </c>
      <c r="F1913" s="34">
        <v>8.17</v>
      </c>
      <c r="G1913" s="34" t="s">
        <v>14</v>
      </c>
      <c r="H1913" s="34" t="s">
        <v>47</v>
      </c>
      <c r="I1913" s="34" t="s">
        <v>24</v>
      </c>
      <c r="J1913" s="34" t="s">
        <v>71</v>
      </c>
      <c r="K1913" s="34" t="s">
        <v>120</v>
      </c>
      <c r="L1913" s="34" t="s">
        <v>2968</v>
      </c>
      <c r="M1913" s="34">
        <v>0.5</v>
      </c>
      <c r="N1913" s="34" t="s">
        <v>8</v>
      </c>
      <c r="O1913" s="34" t="s">
        <v>35</v>
      </c>
      <c r="P1913" s="34" t="s">
        <v>564</v>
      </c>
      <c r="Q1913" s="34" t="s">
        <v>1694</v>
      </c>
      <c r="R1913" s="34">
        <v>85224</v>
      </c>
      <c r="S1913" s="36">
        <v>42183</v>
      </c>
      <c r="T1913" s="36">
        <v>42188</v>
      </c>
      <c r="U1913" s="61">
        <v>52.764000000000003</v>
      </c>
      <c r="V1913" s="34">
        <v>15</v>
      </c>
      <c r="W1913" s="34">
        <v>284.33999999999997</v>
      </c>
      <c r="X1913" s="34">
        <v>91049</v>
      </c>
      <c r="Y1913" s="34" t="s">
        <v>3217</v>
      </c>
      <c r="Z1913" s="34">
        <v>497.50798028093982</v>
      </c>
    </row>
    <row r="1914" spans="1:26" customFormat="1" x14ac:dyDescent="0.2">
      <c r="A1914" s="34">
        <v>3226</v>
      </c>
      <c r="B1914" s="34" t="s">
        <v>477</v>
      </c>
      <c r="C1914" s="34" t="s">
        <v>92</v>
      </c>
      <c r="D1914" s="34">
        <v>0.06</v>
      </c>
      <c r="E1914" s="34">
        <v>22.24</v>
      </c>
      <c r="F1914" s="34">
        <v>1.99</v>
      </c>
      <c r="G1914" s="34" t="s">
        <v>14</v>
      </c>
      <c r="H1914" s="34" t="s">
        <v>3</v>
      </c>
      <c r="I1914" s="34" t="s">
        <v>16</v>
      </c>
      <c r="J1914" s="34" t="s">
        <v>17</v>
      </c>
      <c r="K1914" s="34" t="s">
        <v>18</v>
      </c>
      <c r="L1914" s="34" t="s">
        <v>2969</v>
      </c>
      <c r="M1914" s="34">
        <v>0.43</v>
      </c>
      <c r="N1914" s="34" t="s">
        <v>8</v>
      </c>
      <c r="O1914" s="34" t="s">
        <v>9</v>
      </c>
      <c r="P1914" s="34" t="s">
        <v>376</v>
      </c>
      <c r="Q1914" s="34" t="s">
        <v>479</v>
      </c>
      <c r="R1914" s="34">
        <v>37075</v>
      </c>
      <c r="S1914" s="36">
        <v>42183</v>
      </c>
      <c r="T1914" s="36">
        <v>42185</v>
      </c>
      <c r="U1914" s="61">
        <v>95.388000000000005</v>
      </c>
      <c r="V1914" s="34">
        <v>12</v>
      </c>
      <c r="W1914" s="34">
        <v>255.88</v>
      </c>
      <c r="X1914" s="34">
        <v>86509</v>
      </c>
      <c r="Y1914" s="34" t="s">
        <v>3215</v>
      </c>
      <c r="Z1914" s="34">
        <v>180.81936494038362</v>
      </c>
    </row>
    <row r="1915" spans="1:26" customFormat="1" x14ac:dyDescent="0.2">
      <c r="A1915" s="34">
        <v>2448</v>
      </c>
      <c r="B1915" s="34" t="s">
        <v>2970</v>
      </c>
      <c r="C1915" s="34" t="s">
        <v>13</v>
      </c>
      <c r="D1915" s="34">
        <v>0.09</v>
      </c>
      <c r="E1915" s="34">
        <v>6.48</v>
      </c>
      <c r="F1915" s="34">
        <v>7.03</v>
      </c>
      <c r="G1915" s="34" t="s">
        <v>14</v>
      </c>
      <c r="H1915" s="34" t="s">
        <v>15</v>
      </c>
      <c r="I1915" s="34" t="s">
        <v>24</v>
      </c>
      <c r="J1915" s="34" t="s">
        <v>64</v>
      </c>
      <c r="K1915" s="34" t="s">
        <v>49</v>
      </c>
      <c r="L1915" s="34" t="s">
        <v>2499</v>
      </c>
      <c r="M1915" s="34">
        <v>0.37</v>
      </c>
      <c r="N1915" s="34" t="s">
        <v>8</v>
      </c>
      <c r="O1915" s="34" t="s">
        <v>28</v>
      </c>
      <c r="P1915" s="34" t="s">
        <v>60</v>
      </c>
      <c r="Q1915" s="34" t="s">
        <v>135</v>
      </c>
      <c r="R1915" s="34">
        <v>55410</v>
      </c>
      <c r="S1915" s="36">
        <v>42184</v>
      </c>
      <c r="T1915" s="36">
        <v>42186</v>
      </c>
      <c r="U1915" s="61">
        <v>-126.208</v>
      </c>
      <c r="V1915" s="34">
        <v>16</v>
      </c>
      <c r="W1915" s="34">
        <v>96.96</v>
      </c>
      <c r="X1915" s="34">
        <v>87790</v>
      </c>
      <c r="Y1915" s="34" t="s">
        <v>3216</v>
      </c>
      <c r="Z1915" s="34">
        <v>-61.024110659428068</v>
      </c>
    </row>
    <row r="1916" spans="1:26" customFormat="1" x14ac:dyDescent="0.2">
      <c r="A1916" s="34">
        <v>3374</v>
      </c>
      <c r="B1916" s="34" t="s">
        <v>2718</v>
      </c>
      <c r="C1916" s="34" t="s">
        <v>13</v>
      </c>
      <c r="D1916" s="34">
        <v>0.05</v>
      </c>
      <c r="E1916" s="34">
        <v>73.98</v>
      </c>
      <c r="F1916" s="34">
        <v>12.14</v>
      </c>
      <c r="G1916" s="34" t="s">
        <v>14</v>
      </c>
      <c r="H1916" s="34" t="s">
        <v>47</v>
      </c>
      <c r="I1916" s="34" t="s">
        <v>16</v>
      </c>
      <c r="J1916" s="34" t="s">
        <v>17</v>
      </c>
      <c r="K1916" s="34" t="s">
        <v>49</v>
      </c>
      <c r="L1916" s="34" t="s">
        <v>709</v>
      </c>
      <c r="M1916" s="34">
        <v>0.67</v>
      </c>
      <c r="N1916" s="34" t="s">
        <v>8</v>
      </c>
      <c r="O1916" s="34" t="s">
        <v>87</v>
      </c>
      <c r="P1916" s="34" t="s">
        <v>394</v>
      </c>
      <c r="Q1916" s="34" t="s">
        <v>2719</v>
      </c>
      <c r="R1916" s="34">
        <v>21113</v>
      </c>
      <c r="S1916" s="36">
        <v>42184</v>
      </c>
      <c r="T1916" s="36">
        <v>42185</v>
      </c>
      <c r="U1916" s="61">
        <v>-1.9039999999999999</v>
      </c>
      <c r="V1916" s="34">
        <v>8</v>
      </c>
      <c r="W1916" s="34">
        <v>600.4</v>
      </c>
      <c r="X1916" s="34">
        <v>87474</v>
      </c>
      <c r="Y1916" s="34" t="s">
        <v>3218</v>
      </c>
      <c r="Z1916" s="34">
        <v>754.15636223681975</v>
      </c>
    </row>
    <row r="1917" spans="1:26" customFormat="1" x14ac:dyDescent="0.2">
      <c r="A1917" s="34">
        <v>3374</v>
      </c>
      <c r="B1917" s="34" t="s">
        <v>2718</v>
      </c>
      <c r="C1917" s="34" t="s">
        <v>13</v>
      </c>
      <c r="D1917" s="34">
        <v>0</v>
      </c>
      <c r="E1917" s="34">
        <v>5.98</v>
      </c>
      <c r="F1917" s="34">
        <v>7.15</v>
      </c>
      <c r="G1917" s="34" t="s">
        <v>14</v>
      </c>
      <c r="H1917" s="34" t="s">
        <v>47</v>
      </c>
      <c r="I1917" s="34" t="s">
        <v>24</v>
      </c>
      <c r="J1917" s="34" t="s">
        <v>64</v>
      </c>
      <c r="K1917" s="34" t="s">
        <v>49</v>
      </c>
      <c r="L1917" s="34" t="s">
        <v>2514</v>
      </c>
      <c r="M1917" s="34">
        <v>0.36</v>
      </c>
      <c r="N1917" s="34" t="s">
        <v>8</v>
      </c>
      <c r="O1917" s="34" t="s">
        <v>87</v>
      </c>
      <c r="P1917" s="34" t="s">
        <v>394</v>
      </c>
      <c r="Q1917" s="34" t="s">
        <v>2719</v>
      </c>
      <c r="R1917" s="34">
        <v>21113</v>
      </c>
      <c r="S1917" s="36">
        <v>42184</v>
      </c>
      <c r="T1917" s="36">
        <v>42186</v>
      </c>
      <c r="U1917" s="61">
        <v>-37.048000000000002</v>
      </c>
      <c r="V1917" s="34">
        <v>5</v>
      </c>
      <c r="W1917" s="34">
        <v>34.25</v>
      </c>
      <c r="X1917" s="34">
        <v>87474</v>
      </c>
      <c r="Y1917" s="34" t="s">
        <v>3218</v>
      </c>
      <c r="Z1917" s="34">
        <v>142.56667705863063</v>
      </c>
    </row>
    <row r="1918" spans="1:26" customFormat="1" x14ac:dyDescent="0.2">
      <c r="A1918" s="34">
        <v>3374</v>
      </c>
      <c r="B1918" s="34" t="s">
        <v>2718</v>
      </c>
      <c r="C1918" s="34" t="s">
        <v>13</v>
      </c>
      <c r="D1918" s="34">
        <v>0.09</v>
      </c>
      <c r="E1918" s="34">
        <v>3.57</v>
      </c>
      <c r="F1918" s="34">
        <v>4.17</v>
      </c>
      <c r="G1918" s="34" t="s">
        <v>14</v>
      </c>
      <c r="H1918" s="34" t="s">
        <v>47</v>
      </c>
      <c r="I1918" s="34" t="s">
        <v>24</v>
      </c>
      <c r="J1918" s="34" t="s">
        <v>25</v>
      </c>
      <c r="K1918" s="34" t="s">
        <v>18</v>
      </c>
      <c r="L1918" s="34" t="s">
        <v>768</v>
      </c>
      <c r="M1918" s="34">
        <v>0.59</v>
      </c>
      <c r="N1918" s="34" t="s">
        <v>8</v>
      </c>
      <c r="O1918" s="34" t="s">
        <v>87</v>
      </c>
      <c r="P1918" s="34" t="s">
        <v>394</v>
      </c>
      <c r="Q1918" s="34" t="s">
        <v>2719</v>
      </c>
      <c r="R1918" s="34">
        <v>21113</v>
      </c>
      <c r="S1918" s="36">
        <v>42184</v>
      </c>
      <c r="T1918" s="36">
        <v>42186</v>
      </c>
      <c r="U1918" s="61">
        <v>-56.887999999999998</v>
      </c>
      <c r="V1918" s="34">
        <v>9</v>
      </c>
      <c r="W1918" s="34">
        <v>31.45</v>
      </c>
      <c r="X1918" s="34">
        <v>87474</v>
      </c>
      <c r="Y1918" s="34" t="s">
        <v>3218</v>
      </c>
      <c r="Z1918" s="34">
        <v>164.03059226228345</v>
      </c>
    </row>
    <row r="1919" spans="1:26" customFormat="1" x14ac:dyDescent="0.2">
      <c r="A1919" s="34">
        <v>1502</v>
      </c>
      <c r="B1919" s="34" t="s">
        <v>2413</v>
      </c>
      <c r="C1919" s="34" t="s">
        <v>23</v>
      </c>
      <c r="D1919" s="34">
        <v>0.08</v>
      </c>
      <c r="E1919" s="34">
        <v>5.84</v>
      </c>
      <c r="F1919" s="34">
        <v>1</v>
      </c>
      <c r="G1919" s="34" t="s">
        <v>63</v>
      </c>
      <c r="H1919" s="34" t="s">
        <v>3</v>
      </c>
      <c r="I1919" s="34" t="s">
        <v>24</v>
      </c>
      <c r="J1919" s="34" t="s">
        <v>25</v>
      </c>
      <c r="K1919" s="34" t="s">
        <v>26</v>
      </c>
      <c r="L1919" s="34" t="s">
        <v>2971</v>
      </c>
      <c r="M1919" s="34">
        <v>0.38</v>
      </c>
      <c r="N1919" s="34" t="s">
        <v>8</v>
      </c>
      <c r="O1919" s="34" t="s">
        <v>9</v>
      </c>
      <c r="P1919" s="34" t="s">
        <v>99</v>
      </c>
      <c r="Q1919" s="34" t="s">
        <v>2414</v>
      </c>
      <c r="R1919" s="34">
        <v>33065</v>
      </c>
      <c r="S1919" s="36">
        <v>42184</v>
      </c>
      <c r="T1919" s="36">
        <v>42188</v>
      </c>
      <c r="U1919" s="61">
        <v>731.92200000000003</v>
      </c>
      <c r="V1919" s="34">
        <v>11</v>
      </c>
      <c r="W1919" s="34">
        <v>61.39</v>
      </c>
      <c r="X1919" s="34">
        <v>89194</v>
      </c>
      <c r="Y1919" s="34" t="s">
        <v>3215</v>
      </c>
      <c r="Z1919" s="34">
        <v>683.91287134250422</v>
      </c>
    </row>
    <row r="1920" spans="1:26" customFormat="1" x14ac:dyDescent="0.2">
      <c r="A1920" s="34">
        <v>1502</v>
      </c>
      <c r="B1920" s="34" t="s">
        <v>2413</v>
      </c>
      <c r="C1920" s="34" t="s">
        <v>23</v>
      </c>
      <c r="D1920" s="34">
        <v>0</v>
      </c>
      <c r="E1920" s="34">
        <v>205.99</v>
      </c>
      <c r="F1920" s="34">
        <v>8.99</v>
      </c>
      <c r="G1920" s="34" t="s">
        <v>14</v>
      </c>
      <c r="H1920" s="34" t="s">
        <v>3</v>
      </c>
      <c r="I1920" s="34" t="s">
        <v>16</v>
      </c>
      <c r="J1920" s="34" t="s">
        <v>111</v>
      </c>
      <c r="K1920" s="34" t="s">
        <v>49</v>
      </c>
      <c r="L1920" s="34" t="s">
        <v>1008</v>
      </c>
      <c r="M1920" s="34">
        <v>0.6</v>
      </c>
      <c r="N1920" s="34" t="s">
        <v>8</v>
      </c>
      <c r="O1920" s="34" t="s">
        <v>9</v>
      </c>
      <c r="P1920" s="34" t="s">
        <v>99</v>
      </c>
      <c r="Q1920" s="34" t="s">
        <v>2414</v>
      </c>
      <c r="R1920" s="34">
        <v>33065</v>
      </c>
      <c r="S1920" s="36">
        <v>42184</v>
      </c>
      <c r="T1920" s="36">
        <v>42187</v>
      </c>
      <c r="U1920" s="61">
        <v>186.55799999999999</v>
      </c>
      <c r="V1920" s="34">
        <v>13</v>
      </c>
      <c r="W1920" s="34">
        <v>2435.52</v>
      </c>
      <c r="X1920" s="34">
        <v>89194</v>
      </c>
      <c r="Y1920" s="34" t="s">
        <v>3215</v>
      </c>
      <c r="Z1920" s="34">
        <v>1291.3330191328839</v>
      </c>
    </row>
    <row r="1921" spans="1:26" customFormat="1" x14ac:dyDescent="0.2">
      <c r="A1921" s="34">
        <v>1109</v>
      </c>
      <c r="B1921" s="34" t="s">
        <v>2972</v>
      </c>
      <c r="C1921" s="34" t="s">
        <v>92</v>
      </c>
      <c r="D1921" s="34">
        <v>0.08</v>
      </c>
      <c r="E1921" s="34">
        <v>8.3699999999999992</v>
      </c>
      <c r="F1921" s="34">
        <v>10.16</v>
      </c>
      <c r="G1921" s="34" t="s">
        <v>14</v>
      </c>
      <c r="H1921" s="34" t="s">
        <v>15</v>
      </c>
      <c r="I1921" s="34" t="s">
        <v>4</v>
      </c>
      <c r="J1921" s="34" t="s">
        <v>102</v>
      </c>
      <c r="K1921" s="34" t="s">
        <v>40</v>
      </c>
      <c r="L1921" s="34" t="s">
        <v>1548</v>
      </c>
      <c r="M1921" s="34">
        <v>0.59</v>
      </c>
      <c r="N1921" s="34" t="s">
        <v>8</v>
      </c>
      <c r="O1921" s="34" t="s">
        <v>28</v>
      </c>
      <c r="P1921" s="34" t="s">
        <v>163</v>
      </c>
      <c r="Q1921" s="34" t="s">
        <v>2973</v>
      </c>
      <c r="R1921" s="34">
        <v>78041</v>
      </c>
      <c r="S1921" s="36">
        <v>42184</v>
      </c>
      <c r="T1921" s="36">
        <v>42184</v>
      </c>
      <c r="U1921" s="61">
        <v>-169.232</v>
      </c>
      <c r="V1921" s="34">
        <v>13</v>
      </c>
      <c r="W1921" s="34">
        <v>108.99</v>
      </c>
      <c r="X1921" s="34">
        <v>86410</v>
      </c>
      <c r="Y1921" s="34" t="s">
        <v>3216</v>
      </c>
      <c r="Z1921" s="34">
        <v>192.07147766358085</v>
      </c>
    </row>
    <row r="1922" spans="1:26" customFormat="1" x14ac:dyDescent="0.2">
      <c r="A1922" s="34">
        <v>1183</v>
      </c>
      <c r="B1922" s="34" t="s">
        <v>2974</v>
      </c>
      <c r="C1922" s="34" t="s">
        <v>46</v>
      </c>
      <c r="D1922" s="34">
        <v>0.04</v>
      </c>
      <c r="E1922" s="34">
        <v>35.99</v>
      </c>
      <c r="F1922" s="34">
        <v>3.3</v>
      </c>
      <c r="G1922" s="34" t="s">
        <v>14</v>
      </c>
      <c r="H1922" s="34" t="s">
        <v>47</v>
      </c>
      <c r="I1922" s="34" t="s">
        <v>16</v>
      </c>
      <c r="J1922" s="34" t="s">
        <v>111</v>
      </c>
      <c r="K1922" s="34" t="s">
        <v>18</v>
      </c>
      <c r="L1922" s="34" t="s">
        <v>1886</v>
      </c>
      <c r="M1922" s="34">
        <v>0.39</v>
      </c>
      <c r="N1922" s="34" t="s">
        <v>8</v>
      </c>
      <c r="O1922" s="34" t="s">
        <v>35</v>
      </c>
      <c r="P1922" s="34" t="s">
        <v>122</v>
      </c>
      <c r="Q1922" s="34" t="s">
        <v>2975</v>
      </c>
      <c r="R1922" s="34">
        <v>84663</v>
      </c>
      <c r="S1922" s="36">
        <v>42184</v>
      </c>
      <c r="T1922" s="36">
        <v>42184</v>
      </c>
      <c r="U1922" s="61">
        <v>184.19550000000001</v>
      </c>
      <c r="V1922" s="34">
        <v>9</v>
      </c>
      <c r="W1922" s="34">
        <v>266.95</v>
      </c>
      <c r="X1922" s="34">
        <v>86914</v>
      </c>
      <c r="Y1922" s="34" t="s">
        <v>3217</v>
      </c>
      <c r="Z1922" s="34">
        <v>558.76046593817762</v>
      </c>
    </row>
    <row r="1923" spans="1:26" customFormat="1" x14ac:dyDescent="0.2">
      <c r="A1923" s="34">
        <v>699</v>
      </c>
      <c r="B1923" s="34" t="s">
        <v>837</v>
      </c>
      <c r="C1923" s="34" t="s">
        <v>13</v>
      </c>
      <c r="D1923" s="34">
        <v>0.01</v>
      </c>
      <c r="E1923" s="34">
        <v>7.89</v>
      </c>
      <c r="F1923" s="34">
        <v>2.82</v>
      </c>
      <c r="G1923" s="34" t="s">
        <v>14</v>
      </c>
      <c r="H1923" s="34" t="s">
        <v>15</v>
      </c>
      <c r="I1923" s="34" t="s">
        <v>24</v>
      </c>
      <c r="J1923" s="34" t="s">
        <v>152</v>
      </c>
      <c r="K1923" s="34" t="s">
        <v>26</v>
      </c>
      <c r="L1923" s="34" t="s">
        <v>2976</v>
      </c>
      <c r="M1923" s="34">
        <v>0.4</v>
      </c>
      <c r="N1923" s="34" t="s">
        <v>8</v>
      </c>
      <c r="O1923" s="34" t="s">
        <v>35</v>
      </c>
      <c r="P1923" s="34" t="s">
        <v>66</v>
      </c>
      <c r="Q1923" s="34" t="s">
        <v>76</v>
      </c>
      <c r="R1923" s="34">
        <v>90041</v>
      </c>
      <c r="S1923" s="36">
        <v>42185</v>
      </c>
      <c r="T1923" s="36">
        <v>42186</v>
      </c>
      <c r="U1923" s="61">
        <v>38.700000000000003</v>
      </c>
      <c r="V1923" s="34">
        <v>32</v>
      </c>
      <c r="W1923" s="34">
        <v>274.26</v>
      </c>
      <c r="X1923" s="34">
        <v>36647</v>
      </c>
      <c r="Y1923" s="34" t="s">
        <v>3217</v>
      </c>
      <c r="Z1923" s="34">
        <v>73.704686515300835</v>
      </c>
    </row>
    <row r="1924" spans="1:26" customFormat="1" x14ac:dyDescent="0.2">
      <c r="A1924" s="34">
        <v>699</v>
      </c>
      <c r="B1924" s="34" t="s">
        <v>837</v>
      </c>
      <c r="C1924" s="34" t="s">
        <v>13</v>
      </c>
      <c r="D1924" s="34">
        <v>0.09</v>
      </c>
      <c r="E1924" s="34">
        <v>3.68</v>
      </c>
      <c r="F1924" s="34">
        <v>1.32</v>
      </c>
      <c r="G1924" s="34" t="s">
        <v>14</v>
      </c>
      <c r="H1924" s="34" t="s">
        <v>15</v>
      </c>
      <c r="I1924" s="34" t="s">
        <v>24</v>
      </c>
      <c r="J1924" s="34" t="s">
        <v>544</v>
      </c>
      <c r="K1924" s="34" t="s">
        <v>26</v>
      </c>
      <c r="L1924" s="34" t="s">
        <v>2502</v>
      </c>
      <c r="M1924" s="34">
        <v>0.83</v>
      </c>
      <c r="N1924" s="34" t="s">
        <v>8</v>
      </c>
      <c r="O1924" s="34" t="s">
        <v>35</v>
      </c>
      <c r="P1924" s="34" t="s">
        <v>66</v>
      </c>
      <c r="Q1924" s="34" t="s">
        <v>76</v>
      </c>
      <c r="R1924" s="34">
        <v>90041</v>
      </c>
      <c r="S1924" s="36">
        <v>42185</v>
      </c>
      <c r="T1924" s="36">
        <v>42186</v>
      </c>
      <c r="U1924" s="61">
        <v>-21.91</v>
      </c>
      <c r="V1924" s="34">
        <v>24</v>
      </c>
      <c r="W1924" s="34">
        <v>83.16</v>
      </c>
      <c r="X1924" s="34">
        <v>36647</v>
      </c>
      <c r="Y1924" s="34" t="s">
        <v>3217</v>
      </c>
      <c r="Z1924" s="34">
        <v>261.53074957316397</v>
      </c>
    </row>
    <row r="1925" spans="1:26" customFormat="1" x14ac:dyDescent="0.2">
      <c r="A1925" s="34">
        <v>699</v>
      </c>
      <c r="B1925" s="34" t="s">
        <v>837</v>
      </c>
      <c r="C1925" s="34" t="s">
        <v>13</v>
      </c>
      <c r="D1925" s="34">
        <v>0.1</v>
      </c>
      <c r="E1925" s="34">
        <v>9.7100000000000009</v>
      </c>
      <c r="F1925" s="34">
        <v>9.4499999999999993</v>
      </c>
      <c r="G1925" s="34" t="s">
        <v>14</v>
      </c>
      <c r="H1925" s="34" t="s">
        <v>15</v>
      </c>
      <c r="I1925" s="34" t="s">
        <v>24</v>
      </c>
      <c r="J1925" s="34" t="s">
        <v>54</v>
      </c>
      <c r="K1925" s="34" t="s">
        <v>49</v>
      </c>
      <c r="L1925" s="34" t="s">
        <v>1179</v>
      </c>
      <c r="M1925" s="34">
        <v>0.6</v>
      </c>
      <c r="N1925" s="34" t="s">
        <v>8</v>
      </c>
      <c r="O1925" s="34" t="s">
        <v>35</v>
      </c>
      <c r="P1925" s="34" t="s">
        <v>66</v>
      </c>
      <c r="Q1925" s="34" t="s">
        <v>76</v>
      </c>
      <c r="R1925" s="34">
        <v>90041</v>
      </c>
      <c r="S1925" s="36">
        <v>42185</v>
      </c>
      <c r="T1925" s="36">
        <v>42188</v>
      </c>
      <c r="U1925" s="61">
        <v>-119.77</v>
      </c>
      <c r="V1925" s="34">
        <v>27</v>
      </c>
      <c r="W1925" s="34">
        <v>261.93</v>
      </c>
      <c r="X1925" s="34">
        <v>36647</v>
      </c>
      <c r="Y1925" s="34" t="s">
        <v>3217</v>
      </c>
      <c r="Z1925" s="34">
        <v>207.13983890663965</v>
      </c>
    </row>
    <row r="1926" spans="1:26" customFormat="1" x14ac:dyDescent="0.2">
      <c r="A1926" s="34">
        <v>702</v>
      </c>
      <c r="B1926" s="34" t="s">
        <v>2252</v>
      </c>
      <c r="C1926" s="34" t="s">
        <v>13</v>
      </c>
      <c r="D1926" s="34">
        <v>0.01</v>
      </c>
      <c r="E1926" s="34">
        <v>7.89</v>
      </c>
      <c r="F1926" s="34">
        <v>2.82</v>
      </c>
      <c r="G1926" s="34" t="s">
        <v>14</v>
      </c>
      <c r="H1926" s="34" t="s">
        <v>15</v>
      </c>
      <c r="I1926" s="34" t="s">
        <v>24</v>
      </c>
      <c r="J1926" s="34" t="s">
        <v>152</v>
      </c>
      <c r="K1926" s="34" t="s">
        <v>26</v>
      </c>
      <c r="L1926" s="34" t="s">
        <v>2976</v>
      </c>
      <c r="M1926" s="34">
        <v>0.4</v>
      </c>
      <c r="N1926" s="34" t="s">
        <v>8</v>
      </c>
      <c r="O1926" s="34" t="s">
        <v>35</v>
      </c>
      <c r="P1926" s="34" t="s">
        <v>66</v>
      </c>
      <c r="Q1926" s="34" t="s">
        <v>2253</v>
      </c>
      <c r="R1926" s="34">
        <v>95404</v>
      </c>
      <c r="S1926" s="36">
        <v>42185</v>
      </c>
      <c r="T1926" s="36">
        <v>42186</v>
      </c>
      <c r="U1926" s="61">
        <v>46.44</v>
      </c>
      <c r="V1926" s="34">
        <v>8</v>
      </c>
      <c r="W1926" s="34">
        <v>68.56</v>
      </c>
      <c r="X1926" s="34">
        <v>87979</v>
      </c>
      <c r="Y1926" s="34" t="s">
        <v>3217</v>
      </c>
      <c r="Z1926" s="34">
        <v>81.630645606540327</v>
      </c>
    </row>
    <row r="1927" spans="1:26" customFormat="1" x14ac:dyDescent="0.2">
      <c r="A1927" s="34">
        <v>702</v>
      </c>
      <c r="B1927" s="34" t="s">
        <v>2252</v>
      </c>
      <c r="C1927" s="34" t="s">
        <v>13</v>
      </c>
      <c r="D1927" s="34">
        <v>0.09</v>
      </c>
      <c r="E1927" s="34">
        <v>3.68</v>
      </c>
      <c r="F1927" s="34">
        <v>1.32</v>
      </c>
      <c r="G1927" s="34" t="s">
        <v>14</v>
      </c>
      <c r="H1927" s="34" t="s">
        <v>15</v>
      </c>
      <c r="I1927" s="34" t="s">
        <v>24</v>
      </c>
      <c r="J1927" s="34" t="s">
        <v>544</v>
      </c>
      <c r="K1927" s="34" t="s">
        <v>26</v>
      </c>
      <c r="L1927" s="34" t="s">
        <v>2502</v>
      </c>
      <c r="M1927" s="34">
        <v>0.83</v>
      </c>
      <c r="N1927" s="34" t="s">
        <v>8</v>
      </c>
      <c r="O1927" s="34" t="s">
        <v>35</v>
      </c>
      <c r="P1927" s="34" t="s">
        <v>66</v>
      </c>
      <c r="Q1927" s="34" t="s">
        <v>2253</v>
      </c>
      <c r="R1927" s="34">
        <v>95404</v>
      </c>
      <c r="S1927" s="36">
        <v>42185</v>
      </c>
      <c r="T1927" s="36">
        <v>42186</v>
      </c>
      <c r="U1927" s="61">
        <v>-17.527999999999999</v>
      </c>
      <c r="V1927" s="34">
        <v>6</v>
      </c>
      <c r="W1927" s="34">
        <v>20.79</v>
      </c>
      <c r="X1927" s="34">
        <v>87979</v>
      </c>
      <c r="Y1927" s="34" t="s">
        <v>3217</v>
      </c>
      <c r="Z1927" s="34">
        <v>266.0180302886435</v>
      </c>
    </row>
    <row r="1928" spans="1:26" customFormat="1" x14ac:dyDescent="0.2">
      <c r="A1928" s="34">
        <v>702</v>
      </c>
      <c r="B1928" s="34" t="s">
        <v>2252</v>
      </c>
      <c r="C1928" s="34" t="s">
        <v>13</v>
      </c>
      <c r="D1928" s="34">
        <v>0.1</v>
      </c>
      <c r="E1928" s="34">
        <v>9.7100000000000009</v>
      </c>
      <c r="F1928" s="34">
        <v>9.4499999999999993</v>
      </c>
      <c r="G1928" s="34" t="s">
        <v>14</v>
      </c>
      <c r="H1928" s="34" t="s">
        <v>15</v>
      </c>
      <c r="I1928" s="34" t="s">
        <v>24</v>
      </c>
      <c r="J1928" s="34" t="s">
        <v>54</v>
      </c>
      <c r="K1928" s="34" t="s">
        <v>49</v>
      </c>
      <c r="L1928" s="34" t="s">
        <v>1179</v>
      </c>
      <c r="M1928" s="34">
        <v>0.6</v>
      </c>
      <c r="N1928" s="34" t="s">
        <v>8</v>
      </c>
      <c r="O1928" s="34" t="s">
        <v>35</v>
      </c>
      <c r="P1928" s="34" t="s">
        <v>66</v>
      </c>
      <c r="Q1928" s="34" t="s">
        <v>2253</v>
      </c>
      <c r="R1928" s="34">
        <v>95404</v>
      </c>
      <c r="S1928" s="36">
        <v>42185</v>
      </c>
      <c r="T1928" s="36">
        <v>42188</v>
      </c>
      <c r="U1928" s="61">
        <v>-95.816000000000003</v>
      </c>
      <c r="V1928" s="34">
        <v>7</v>
      </c>
      <c r="W1928" s="34">
        <v>67.91</v>
      </c>
      <c r="X1928" s="34">
        <v>87979</v>
      </c>
      <c r="Y1928" s="34" t="s">
        <v>3217</v>
      </c>
      <c r="Z1928" s="34">
        <v>231.66935106058685</v>
      </c>
    </row>
    <row r="1929" spans="1:26" customFormat="1" x14ac:dyDescent="0.2">
      <c r="A1929" s="34">
        <v>1307</v>
      </c>
      <c r="B1929" s="34" t="s">
        <v>2977</v>
      </c>
      <c r="C1929" s="34" t="s">
        <v>23</v>
      </c>
      <c r="D1929" s="34">
        <v>0.04</v>
      </c>
      <c r="E1929" s="34">
        <v>8.33</v>
      </c>
      <c r="F1929" s="34">
        <v>1.99</v>
      </c>
      <c r="G1929" s="34" t="s">
        <v>14</v>
      </c>
      <c r="H1929" s="34" t="s">
        <v>3</v>
      </c>
      <c r="I1929" s="34" t="s">
        <v>16</v>
      </c>
      <c r="J1929" s="34" t="s">
        <v>17</v>
      </c>
      <c r="K1929" s="34" t="s">
        <v>18</v>
      </c>
      <c r="L1929" s="34" t="s">
        <v>1150</v>
      </c>
      <c r="M1929" s="34">
        <v>0.52</v>
      </c>
      <c r="N1929" s="34" t="s">
        <v>8</v>
      </c>
      <c r="O1929" s="34" t="s">
        <v>35</v>
      </c>
      <c r="P1929" s="34" t="s">
        <v>115</v>
      </c>
      <c r="Q1929" s="34" t="s">
        <v>2261</v>
      </c>
      <c r="R1929" s="34">
        <v>97420</v>
      </c>
      <c r="S1929" s="36">
        <v>42185</v>
      </c>
      <c r="T1929" s="36">
        <v>42192</v>
      </c>
      <c r="U1929" s="61">
        <v>44.892000000000003</v>
      </c>
      <c r="V1929" s="34">
        <v>16</v>
      </c>
      <c r="W1929" s="34">
        <v>131.26</v>
      </c>
      <c r="X1929" s="34">
        <v>91451</v>
      </c>
      <c r="Y1929" s="34" t="s">
        <v>3217</v>
      </c>
      <c r="Z1929" s="34">
        <v>240.55622125648759</v>
      </c>
    </row>
    <row r="1930" spans="1:26" customFormat="1" x14ac:dyDescent="0.2">
      <c r="A1930" s="34">
        <v>2089</v>
      </c>
      <c r="B1930" s="34" t="s">
        <v>2978</v>
      </c>
      <c r="C1930" s="34" t="s">
        <v>23</v>
      </c>
      <c r="D1930" s="34">
        <v>0.06</v>
      </c>
      <c r="E1930" s="34">
        <v>38.06</v>
      </c>
      <c r="F1930" s="34">
        <v>4.5</v>
      </c>
      <c r="G1930" s="34" t="s">
        <v>14</v>
      </c>
      <c r="H1930" s="34" t="s">
        <v>70</v>
      </c>
      <c r="I1930" s="34" t="s">
        <v>24</v>
      </c>
      <c r="J1930" s="34" t="s">
        <v>71</v>
      </c>
      <c r="K1930" s="34" t="s">
        <v>49</v>
      </c>
      <c r="L1930" s="34" t="s">
        <v>2979</v>
      </c>
      <c r="M1930" s="34">
        <v>0.56000000000000005</v>
      </c>
      <c r="N1930" s="34" t="s">
        <v>8</v>
      </c>
      <c r="O1930" s="34" t="s">
        <v>87</v>
      </c>
      <c r="P1930" s="34" t="s">
        <v>88</v>
      </c>
      <c r="Q1930" s="34" t="s">
        <v>2980</v>
      </c>
      <c r="R1930" s="34">
        <v>10956</v>
      </c>
      <c r="S1930" s="36">
        <v>42185</v>
      </c>
      <c r="T1930" s="36">
        <v>42191</v>
      </c>
      <c r="U1930" s="61">
        <v>450.45960000000002</v>
      </c>
      <c r="V1930" s="34">
        <v>17</v>
      </c>
      <c r="W1930" s="34">
        <v>652.84</v>
      </c>
      <c r="X1930" s="34">
        <v>88348</v>
      </c>
      <c r="Y1930" s="34" t="s">
        <v>3218</v>
      </c>
      <c r="Z1930" s="34">
        <v>847.45911505868605</v>
      </c>
    </row>
    <row r="1931" spans="1:26" customFormat="1" x14ac:dyDescent="0.2">
      <c r="A1931" s="34">
        <v>2089</v>
      </c>
      <c r="B1931" s="34" t="s">
        <v>2978</v>
      </c>
      <c r="C1931" s="34" t="s">
        <v>23</v>
      </c>
      <c r="D1931" s="34">
        <v>0.08</v>
      </c>
      <c r="E1931" s="34">
        <v>599.99</v>
      </c>
      <c r="F1931" s="34">
        <v>24.49</v>
      </c>
      <c r="G1931" s="34" t="s">
        <v>14</v>
      </c>
      <c r="H1931" s="34" t="s">
        <v>70</v>
      </c>
      <c r="I1931" s="34" t="s">
        <v>16</v>
      </c>
      <c r="J1931" s="34" t="s">
        <v>39</v>
      </c>
      <c r="K1931" s="34" t="s">
        <v>40</v>
      </c>
      <c r="L1931" s="34" t="s">
        <v>2981</v>
      </c>
      <c r="M1931" s="34">
        <v>0.37</v>
      </c>
      <c r="N1931" s="34" t="s">
        <v>8</v>
      </c>
      <c r="O1931" s="34" t="s">
        <v>87</v>
      </c>
      <c r="P1931" s="34" t="s">
        <v>88</v>
      </c>
      <c r="Q1931" s="34" t="s">
        <v>2980</v>
      </c>
      <c r="R1931" s="34">
        <v>10956</v>
      </c>
      <c r="S1931" s="36">
        <v>42185</v>
      </c>
      <c r="T1931" s="36">
        <v>42193</v>
      </c>
      <c r="U1931" s="61">
        <v>8798.1831000000002</v>
      </c>
      <c r="V1931" s="34">
        <v>22</v>
      </c>
      <c r="W1931" s="34">
        <v>12750.99</v>
      </c>
      <c r="X1931" s="34">
        <v>88348</v>
      </c>
      <c r="Y1931" s="34" t="s">
        <v>3218</v>
      </c>
      <c r="Z1931" s="34">
        <v>11537.736862504467</v>
      </c>
    </row>
    <row r="1932" spans="1:26" customFormat="1" x14ac:dyDescent="0.2">
      <c r="A1932" s="34">
        <v>2089</v>
      </c>
      <c r="B1932" s="34" t="s">
        <v>2978</v>
      </c>
      <c r="C1932" s="34" t="s">
        <v>23</v>
      </c>
      <c r="D1932" s="34">
        <v>0.1</v>
      </c>
      <c r="E1932" s="34">
        <v>3.98</v>
      </c>
      <c r="F1932" s="34">
        <v>2.97</v>
      </c>
      <c r="G1932" s="34" t="s">
        <v>63</v>
      </c>
      <c r="H1932" s="34" t="s">
        <v>70</v>
      </c>
      <c r="I1932" s="34" t="s">
        <v>24</v>
      </c>
      <c r="J1932" s="34" t="s">
        <v>64</v>
      </c>
      <c r="K1932" s="34" t="s">
        <v>26</v>
      </c>
      <c r="L1932" s="34" t="s">
        <v>2982</v>
      </c>
      <c r="M1932" s="34">
        <v>0.35</v>
      </c>
      <c r="N1932" s="34" t="s">
        <v>8</v>
      </c>
      <c r="O1932" s="34" t="s">
        <v>87</v>
      </c>
      <c r="P1932" s="34" t="s">
        <v>88</v>
      </c>
      <c r="Q1932" s="34" t="s">
        <v>2980</v>
      </c>
      <c r="R1932" s="34">
        <v>10956</v>
      </c>
      <c r="S1932" s="36">
        <v>42185</v>
      </c>
      <c r="T1932" s="36">
        <v>42189</v>
      </c>
      <c r="U1932" s="61">
        <v>-5.3849999999999998</v>
      </c>
      <c r="V1932" s="34">
        <v>5</v>
      </c>
      <c r="W1932" s="34">
        <v>20.54</v>
      </c>
      <c r="X1932" s="34">
        <v>88348</v>
      </c>
      <c r="Y1932" s="34" t="s">
        <v>3218</v>
      </c>
      <c r="Z1932" s="34">
        <v>-51.602356719202902</v>
      </c>
    </row>
    <row r="1933" spans="1:26" customFormat="1" x14ac:dyDescent="0.2">
      <c r="A1933" s="34">
        <v>2882</v>
      </c>
      <c r="B1933" s="34" t="s">
        <v>647</v>
      </c>
      <c r="C1933" s="34" t="s">
        <v>23</v>
      </c>
      <c r="D1933" s="34">
        <v>0.05</v>
      </c>
      <c r="E1933" s="34">
        <v>63.94</v>
      </c>
      <c r="F1933" s="34">
        <v>14.48</v>
      </c>
      <c r="G1933" s="34" t="s">
        <v>63</v>
      </c>
      <c r="H1933" s="34" t="s">
        <v>15</v>
      </c>
      <c r="I1933" s="34" t="s">
        <v>4</v>
      </c>
      <c r="J1933" s="34" t="s">
        <v>102</v>
      </c>
      <c r="K1933" s="34" t="s">
        <v>49</v>
      </c>
      <c r="L1933" s="34" t="s">
        <v>1970</v>
      </c>
      <c r="M1933" s="34">
        <v>0.46</v>
      </c>
      <c r="N1933" s="34" t="s">
        <v>8</v>
      </c>
      <c r="O1933" s="34" t="s">
        <v>9</v>
      </c>
      <c r="P1933" s="34" t="s">
        <v>73</v>
      </c>
      <c r="Q1933" s="34" t="s">
        <v>649</v>
      </c>
      <c r="R1933" s="34">
        <v>28206</v>
      </c>
      <c r="S1933" s="36">
        <v>42185</v>
      </c>
      <c r="T1933" s="36">
        <v>42192</v>
      </c>
      <c r="U1933" s="61">
        <v>270.87430000000001</v>
      </c>
      <c r="V1933" s="34">
        <v>21</v>
      </c>
      <c r="W1933" s="34">
        <v>1336.35</v>
      </c>
      <c r="X1933" s="34">
        <v>40224</v>
      </c>
      <c r="Y1933" s="34" t="s">
        <v>3215</v>
      </c>
      <c r="Z1933" s="34">
        <v>832.82477315961467</v>
      </c>
    </row>
    <row r="1934" spans="1:26" customFormat="1" x14ac:dyDescent="0.2">
      <c r="A1934" s="34">
        <v>2885</v>
      </c>
      <c r="B1934" s="34" t="s">
        <v>2983</v>
      </c>
      <c r="C1934" s="34" t="s">
        <v>23</v>
      </c>
      <c r="D1934" s="34">
        <v>0.05</v>
      </c>
      <c r="E1934" s="34">
        <v>63.94</v>
      </c>
      <c r="F1934" s="34">
        <v>14.48</v>
      </c>
      <c r="G1934" s="34" t="s">
        <v>63</v>
      </c>
      <c r="H1934" s="34" t="s">
        <v>15</v>
      </c>
      <c r="I1934" s="34" t="s">
        <v>4</v>
      </c>
      <c r="J1934" s="34" t="s">
        <v>102</v>
      </c>
      <c r="K1934" s="34" t="s">
        <v>49</v>
      </c>
      <c r="L1934" s="34" t="s">
        <v>1970</v>
      </c>
      <c r="M1934" s="34">
        <v>0.46</v>
      </c>
      <c r="N1934" s="34" t="s">
        <v>8</v>
      </c>
      <c r="O1934" s="34" t="s">
        <v>87</v>
      </c>
      <c r="P1934" s="34" t="s">
        <v>293</v>
      </c>
      <c r="Q1934" s="34" t="s">
        <v>2984</v>
      </c>
      <c r="R1934" s="34">
        <v>44133</v>
      </c>
      <c r="S1934" s="36">
        <v>42185</v>
      </c>
      <c r="T1934" s="36">
        <v>42192</v>
      </c>
      <c r="U1934" s="61">
        <v>219.54419999999999</v>
      </c>
      <c r="V1934" s="34">
        <v>5</v>
      </c>
      <c r="W1934" s="34">
        <v>318.18</v>
      </c>
      <c r="X1934" s="34">
        <v>87634</v>
      </c>
      <c r="Y1934" s="34" t="s">
        <v>3218</v>
      </c>
      <c r="Z1934" s="34">
        <v>780.26143042715569</v>
      </c>
    </row>
    <row r="1935" spans="1:26" customFormat="1" x14ac:dyDescent="0.2">
      <c r="A1935" s="34">
        <v>1384</v>
      </c>
      <c r="B1935" s="34" t="s">
        <v>2767</v>
      </c>
      <c r="C1935" s="34" t="s">
        <v>46</v>
      </c>
      <c r="D1935" s="34">
        <v>7.0000000000000007E-2</v>
      </c>
      <c r="E1935" s="34">
        <v>11.29</v>
      </c>
      <c r="F1935" s="34">
        <v>5.03</v>
      </c>
      <c r="G1935" s="34" t="s">
        <v>14</v>
      </c>
      <c r="H1935" s="34" t="s">
        <v>15</v>
      </c>
      <c r="I1935" s="34" t="s">
        <v>24</v>
      </c>
      <c r="J1935" s="34" t="s">
        <v>54</v>
      </c>
      <c r="K1935" s="34" t="s">
        <v>49</v>
      </c>
      <c r="L1935" s="34" t="s">
        <v>1236</v>
      </c>
      <c r="M1935" s="34">
        <v>0.59</v>
      </c>
      <c r="N1935" s="34" t="s">
        <v>8</v>
      </c>
      <c r="O1935" s="34" t="s">
        <v>9</v>
      </c>
      <c r="P1935" s="34" t="s">
        <v>218</v>
      </c>
      <c r="Q1935" s="34" t="s">
        <v>2708</v>
      </c>
      <c r="R1935" s="34">
        <v>22304</v>
      </c>
      <c r="S1935" s="36">
        <v>42185</v>
      </c>
      <c r="T1935" s="36">
        <v>42187</v>
      </c>
      <c r="U1935" s="61">
        <v>-163.03</v>
      </c>
      <c r="V1935" s="34">
        <v>11</v>
      </c>
      <c r="W1935" s="34">
        <v>123.18</v>
      </c>
      <c r="X1935" s="34">
        <v>89407</v>
      </c>
      <c r="Y1935" s="34" t="s">
        <v>3215</v>
      </c>
      <c r="Z1935" s="34">
        <v>260.65600012521253</v>
      </c>
    </row>
    <row r="1936" spans="1:26" customFormat="1" x14ac:dyDescent="0.2">
      <c r="A1936" s="34">
        <v>1472</v>
      </c>
      <c r="B1936" s="34" t="s">
        <v>2645</v>
      </c>
      <c r="C1936" s="34" t="s">
        <v>46</v>
      </c>
      <c r="D1936" s="34">
        <v>0.02</v>
      </c>
      <c r="E1936" s="34">
        <v>30.98</v>
      </c>
      <c r="F1936" s="34">
        <v>6.5</v>
      </c>
      <c r="G1936" s="34" t="s">
        <v>63</v>
      </c>
      <c r="H1936" s="34" t="s">
        <v>47</v>
      </c>
      <c r="I1936" s="34" t="s">
        <v>16</v>
      </c>
      <c r="J1936" s="34" t="s">
        <v>17</v>
      </c>
      <c r="K1936" s="34" t="s">
        <v>49</v>
      </c>
      <c r="L1936" s="34" t="s">
        <v>2831</v>
      </c>
      <c r="M1936" s="34">
        <v>0.79</v>
      </c>
      <c r="N1936" s="34" t="s">
        <v>8</v>
      </c>
      <c r="O1936" s="34" t="s">
        <v>87</v>
      </c>
      <c r="P1936" s="34" t="s">
        <v>293</v>
      </c>
      <c r="Q1936" s="34" t="s">
        <v>2646</v>
      </c>
      <c r="R1936" s="34">
        <v>44145</v>
      </c>
      <c r="S1936" s="36">
        <v>42185</v>
      </c>
      <c r="T1936" s="36">
        <v>42186</v>
      </c>
      <c r="U1936" s="61">
        <v>-44.624000000000002</v>
      </c>
      <c r="V1936" s="34">
        <v>17</v>
      </c>
      <c r="W1936" s="34">
        <v>552.89</v>
      </c>
      <c r="X1936" s="34">
        <v>87078</v>
      </c>
      <c r="Y1936" s="34" t="s">
        <v>3218</v>
      </c>
      <c r="Z1936" s="34">
        <v>660.6665446952519</v>
      </c>
    </row>
    <row r="1937" spans="1:26" customFormat="1" x14ac:dyDescent="0.2">
      <c r="A1937" s="34">
        <v>2276</v>
      </c>
      <c r="B1937" s="34" t="s">
        <v>2985</v>
      </c>
      <c r="C1937" s="34" t="s">
        <v>46</v>
      </c>
      <c r="D1937" s="34">
        <v>0.01</v>
      </c>
      <c r="E1937" s="34">
        <v>195.99</v>
      </c>
      <c r="F1937" s="34">
        <v>8.99</v>
      </c>
      <c r="G1937" s="34" t="s">
        <v>14</v>
      </c>
      <c r="H1937" s="34" t="s">
        <v>15</v>
      </c>
      <c r="I1937" s="34" t="s">
        <v>16</v>
      </c>
      <c r="J1937" s="34" t="s">
        <v>111</v>
      </c>
      <c r="K1937" s="34" t="s">
        <v>49</v>
      </c>
      <c r="L1937" s="34" t="s">
        <v>1319</v>
      </c>
      <c r="M1937" s="34">
        <v>0.6</v>
      </c>
      <c r="N1937" s="34" t="s">
        <v>8</v>
      </c>
      <c r="O1937" s="34" t="s">
        <v>87</v>
      </c>
      <c r="P1937" s="34" t="s">
        <v>88</v>
      </c>
      <c r="Q1937" s="34" t="s">
        <v>2986</v>
      </c>
      <c r="R1937" s="34">
        <v>14304</v>
      </c>
      <c r="S1937" s="36">
        <v>42185</v>
      </c>
      <c r="T1937" s="36">
        <v>42185</v>
      </c>
      <c r="U1937" s="61">
        <v>2653.7813999999998</v>
      </c>
      <c r="V1937" s="34">
        <v>22</v>
      </c>
      <c r="W1937" s="34">
        <v>3846.06</v>
      </c>
      <c r="X1937" s="34">
        <v>91502</v>
      </c>
      <c r="Y1937" s="34" t="s">
        <v>3218</v>
      </c>
      <c r="Z1937" s="34">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R19" sqref="R19"/>
    </sheetView>
  </sheetViews>
  <sheetFormatPr defaultRowHeight="14.25" x14ac:dyDescent="0.2"/>
  <cols>
    <col min="2" max="2" width="13.625" bestFit="1" customWidth="1"/>
    <col min="3" max="3" width="12.5" bestFit="1" customWidth="1"/>
    <col min="4" max="4" width="9.875" bestFit="1" customWidth="1"/>
    <col min="5" max="5" width="13.625" bestFit="1" customWidth="1"/>
    <col min="6" max="6" width="12.5" bestFit="1" customWidth="1"/>
    <col min="7" max="7" width="15.5" bestFit="1" customWidth="1"/>
    <col min="8" max="8" width="7.875" bestFit="1" customWidth="1"/>
    <col min="9" max="9" width="13.625" bestFit="1" customWidth="1"/>
    <col min="10" max="10" width="12.5" bestFit="1" customWidth="1"/>
    <col min="11" max="11" width="13.625" bestFit="1" customWidth="1"/>
    <col min="12" max="12" width="12.5" bestFit="1" customWidth="1"/>
    <col min="13" max="13" width="14.125" bestFit="1" customWidth="1"/>
    <col min="14" max="14" width="16.625" bestFit="1" customWidth="1"/>
    <col min="15" max="15" width="12.5" bestFit="1" customWidth="1"/>
    <col min="16" max="16" width="30.375" bestFit="1" customWidth="1"/>
    <col min="17" max="17" width="13.625" bestFit="1" customWidth="1"/>
    <col min="18" max="18" width="12.5" bestFit="1" customWidth="1"/>
  </cols>
  <sheetData>
    <row r="2" spans="2:18" ht="15" x14ac:dyDescent="0.25">
      <c r="B2" s="76" t="s">
        <v>3233</v>
      </c>
      <c r="C2" s="76"/>
      <c r="D2" s="76"/>
      <c r="E2" s="76"/>
      <c r="F2" s="76"/>
      <c r="G2" s="76"/>
    </row>
    <row r="3" spans="2:18" ht="15" x14ac:dyDescent="0.25">
      <c r="B3" s="76" t="s">
        <v>3335</v>
      </c>
      <c r="C3" s="76"/>
      <c r="D3" s="76"/>
      <c r="E3" s="76"/>
      <c r="F3" s="76"/>
      <c r="G3" s="76"/>
    </row>
    <row r="5" spans="2:18" ht="15" x14ac:dyDescent="0.25">
      <c r="B5" s="24">
        <v>1</v>
      </c>
      <c r="K5" s="24">
        <v>2</v>
      </c>
      <c r="N5" s="24">
        <v>3</v>
      </c>
      <c r="Q5">
        <v>4</v>
      </c>
    </row>
    <row r="7" spans="2:18" x14ac:dyDescent="0.2">
      <c r="B7" s="7" t="s">
        <v>3027</v>
      </c>
      <c r="C7" s="7" t="s">
        <v>3028</v>
      </c>
      <c r="K7" s="7" t="s">
        <v>3025</v>
      </c>
      <c r="L7" t="s">
        <v>3027</v>
      </c>
      <c r="N7" s="7" t="s">
        <v>3025</v>
      </c>
      <c r="O7" t="s">
        <v>3027</v>
      </c>
      <c r="Q7" s="7" t="s">
        <v>3025</v>
      </c>
      <c r="R7" t="s">
        <v>3027</v>
      </c>
    </row>
    <row r="8" spans="2:18" x14ac:dyDescent="0.2">
      <c r="B8" s="7" t="s">
        <v>3025</v>
      </c>
      <c r="C8" s="17" t="s">
        <v>3029</v>
      </c>
      <c r="D8" s="17" t="s">
        <v>3030</v>
      </c>
      <c r="E8" s="17" t="s">
        <v>3031</v>
      </c>
      <c r="F8" s="17" t="s">
        <v>3032</v>
      </c>
      <c r="G8" s="17" t="s">
        <v>3033</v>
      </c>
      <c r="H8" s="17" t="s">
        <v>3034</v>
      </c>
      <c r="I8" s="17" t="s">
        <v>3026</v>
      </c>
      <c r="K8" s="18" t="s">
        <v>28</v>
      </c>
      <c r="L8" s="10">
        <v>441445.61999999982</v>
      </c>
      <c r="N8" s="18" t="s">
        <v>4</v>
      </c>
      <c r="O8" s="10">
        <v>613799.42000000039</v>
      </c>
      <c r="Q8" s="18" t="s">
        <v>1</v>
      </c>
      <c r="R8" s="10">
        <v>415888.2800000002</v>
      </c>
    </row>
    <row r="9" spans="2:18" x14ac:dyDescent="0.2">
      <c r="B9" s="18" t="s">
        <v>28</v>
      </c>
      <c r="C9" s="10">
        <v>59702.73</v>
      </c>
      <c r="D9" s="10">
        <v>70282.439999999973</v>
      </c>
      <c r="E9" s="10">
        <v>62075.31</v>
      </c>
      <c r="F9" s="10">
        <v>64058.379999999983</v>
      </c>
      <c r="G9" s="10">
        <v>79253.140000000058</v>
      </c>
      <c r="H9" s="10">
        <v>106073.62000000001</v>
      </c>
      <c r="I9" s="10">
        <v>441445.62</v>
      </c>
      <c r="K9" s="18" t="s">
        <v>87</v>
      </c>
      <c r="L9" s="10">
        <v>549415.32999999996</v>
      </c>
      <c r="N9" s="18" t="s">
        <v>24</v>
      </c>
      <c r="O9" s="10">
        <v>524234.58999999962</v>
      </c>
      <c r="Q9" s="18" t="s">
        <v>13</v>
      </c>
      <c r="R9" s="10">
        <v>295693.89999999962</v>
      </c>
    </row>
    <row r="10" spans="2:18" x14ac:dyDescent="0.2">
      <c r="B10" s="18" t="s">
        <v>87</v>
      </c>
      <c r="C10" s="10">
        <v>59185.16</v>
      </c>
      <c r="D10" s="10">
        <v>69109.8</v>
      </c>
      <c r="E10" s="10">
        <v>59137.039999999994</v>
      </c>
      <c r="F10" s="10">
        <v>161630.83000000007</v>
      </c>
      <c r="G10" s="10">
        <v>84858.810000000012</v>
      </c>
      <c r="H10" s="10">
        <v>115493.68999999997</v>
      </c>
      <c r="I10" s="10">
        <v>549415.33000000007</v>
      </c>
      <c r="K10" s="18" t="s">
        <v>9</v>
      </c>
      <c r="L10" s="10">
        <v>341328.31999999966</v>
      </c>
      <c r="N10" s="18" t="s">
        <v>16</v>
      </c>
      <c r="O10" s="10">
        <v>685426.54999999958</v>
      </c>
      <c r="Q10" s="18" t="s">
        <v>23</v>
      </c>
      <c r="R10" s="10">
        <v>370698.45000000013</v>
      </c>
    </row>
    <row r="11" spans="2:18" x14ac:dyDescent="0.2">
      <c r="B11" s="18" t="s">
        <v>9</v>
      </c>
      <c r="C11" s="10">
        <v>73062.34</v>
      </c>
      <c r="D11" s="10">
        <v>31754.39</v>
      </c>
      <c r="E11" s="10">
        <v>77874.78</v>
      </c>
      <c r="F11" s="10">
        <v>58285.109999999986</v>
      </c>
      <c r="G11" s="10">
        <v>50887.390000000007</v>
      </c>
      <c r="H11" s="10">
        <v>49464.309999999976</v>
      </c>
      <c r="I11" s="10">
        <v>341328.32</v>
      </c>
      <c r="K11" s="18" t="s">
        <v>35</v>
      </c>
      <c r="L11" s="10">
        <v>491271.2900000001</v>
      </c>
      <c r="N11" s="18" t="s">
        <v>3026</v>
      </c>
      <c r="O11" s="10">
        <v>1823460.5599999996</v>
      </c>
      <c r="Q11" s="18" t="s">
        <v>92</v>
      </c>
      <c r="R11" s="10">
        <v>368933.21000000008</v>
      </c>
    </row>
    <row r="12" spans="2:18" x14ac:dyDescent="0.2">
      <c r="B12" s="18" t="s">
        <v>35</v>
      </c>
      <c r="C12" s="10">
        <v>73048.319999999992</v>
      </c>
      <c r="D12" s="10">
        <v>135248.81000000003</v>
      </c>
      <c r="E12" s="10">
        <v>66080</v>
      </c>
      <c r="F12" s="10">
        <v>72477.409999999974</v>
      </c>
      <c r="G12" s="10">
        <v>71583.159999999989</v>
      </c>
      <c r="H12" s="10">
        <v>72833.589999999967</v>
      </c>
      <c r="I12" s="10">
        <v>491271.28999999992</v>
      </c>
      <c r="K12" s="18" t="s">
        <v>3026</v>
      </c>
      <c r="L12" s="10">
        <v>1823460.5599999994</v>
      </c>
      <c r="Q12" s="18" t="s">
        <v>46</v>
      </c>
      <c r="R12" s="10">
        <v>372246.7199999998</v>
      </c>
    </row>
    <row r="13" spans="2:18" x14ac:dyDescent="0.2">
      <c r="B13" s="18" t="s">
        <v>3026</v>
      </c>
      <c r="C13" s="10">
        <v>264998.55</v>
      </c>
      <c r="D13" s="10">
        <v>306395.44000000006</v>
      </c>
      <c r="E13" s="10">
        <v>265167.13</v>
      </c>
      <c r="F13" s="10">
        <v>356451.73000000004</v>
      </c>
      <c r="G13" s="10">
        <v>286582.50000000006</v>
      </c>
      <c r="H13" s="10">
        <v>343865.20999999996</v>
      </c>
      <c r="I13" s="10">
        <v>1823460.56</v>
      </c>
      <c r="Q13" s="18" t="s">
        <v>3026</v>
      </c>
      <c r="R13" s="10">
        <v>1823460.5599999996</v>
      </c>
    </row>
    <row r="15" spans="2:18" ht="15" x14ac:dyDescent="0.25">
      <c r="B15" s="24">
        <v>5</v>
      </c>
      <c r="E15" s="24">
        <v>6</v>
      </c>
      <c r="I15" s="24">
        <v>7</v>
      </c>
      <c r="L15" s="24">
        <v>8</v>
      </c>
      <c r="P15" s="24">
        <v>11</v>
      </c>
    </row>
    <row r="17" spans="2:17" x14ac:dyDescent="0.2">
      <c r="B17" s="7" t="s">
        <v>3025</v>
      </c>
      <c r="C17" t="s">
        <v>3027</v>
      </c>
      <c r="E17" s="7" t="s">
        <v>3025</v>
      </c>
      <c r="F17" s="17" t="s">
        <v>3027</v>
      </c>
      <c r="G17" s="17" t="s">
        <v>3242</v>
      </c>
      <c r="I17" s="7" t="s">
        <v>3025</v>
      </c>
      <c r="J17" t="s">
        <v>3027</v>
      </c>
      <c r="L17" s="7" t="s">
        <v>3025</v>
      </c>
      <c r="M17" s="17" t="s">
        <v>3027</v>
      </c>
      <c r="N17" s="17" t="s">
        <v>3035</v>
      </c>
      <c r="P17" s="7" t="s">
        <v>3025</v>
      </c>
      <c r="Q17" t="s">
        <v>3219</v>
      </c>
    </row>
    <row r="18" spans="2:17" x14ac:dyDescent="0.2">
      <c r="B18" s="58" t="s">
        <v>3036</v>
      </c>
      <c r="C18" s="10">
        <v>8666.18</v>
      </c>
      <c r="E18" s="18" t="s">
        <v>3216</v>
      </c>
      <c r="F18" s="10">
        <v>441445.61999999982</v>
      </c>
      <c r="G18" s="10">
        <v>470381.1925</v>
      </c>
      <c r="I18" s="18" t="s">
        <v>26</v>
      </c>
      <c r="J18" s="10">
        <v>32781.280000000013</v>
      </c>
      <c r="L18" s="18" t="s">
        <v>4</v>
      </c>
      <c r="M18" s="10">
        <v>613799.42000000039</v>
      </c>
      <c r="N18" s="10">
        <v>49944.600000000079</v>
      </c>
      <c r="P18" s="18" t="s">
        <v>71</v>
      </c>
      <c r="Q18" s="10">
        <v>12594.820600000001</v>
      </c>
    </row>
    <row r="19" spans="2:17" x14ac:dyDescent="0.2">
      <c r="B19" s="58" t="s">
        <v>3037</v>
      </c>
      <c r="C19" s="10">
        <v>24319.920000000002</v>
      </c>
      <c r="E19" s="18" t="s">
        <v>3218</v>
      </c>
      <c r="F19" s="10">
        <v>549415.32999999996</v>
      </c>
      <c r="G19" s="10">
        <v>470381.1925</v>
      </c>
      <c r="I19" s="18" t="s">
        <v>18</v>
      </c>
      <c r="J19" s="10">
        <v>62757.530000000006</v>
      </c>
      <c r="L19" s="18" t="s">
        <v>24</v>
      </c>
      <c r="M19" s="10">
        <v>524234.58999999962</v>
      </c>
      <c r="N19" s="10">
        <v>43824.010000000104</v>
      </c>
      <c r="P19" s="18" t="s">
        <v>48</v>
      </c>
      <c r="Q19" s="10">
        <v>59296.389429999988</v>
      </c>
    </row>
    <row r="20" spans="2:17" x14ac:dyDescent="0.2">
      <c r="B20" s="58" t="s">
        <v>3038</v>
      </c>
      <c r="C20" s="10">
        <v>10134.420000000002</v>
      </c>
      <c r="E20" s="18" t="s">
        <v>3215</v>
      </c>
      <c r="F20" s="10">
        <v>341328.31999999966</v>
      </c>
      <c r="G20" s="10">
        <v>470381.1925</v>
      </c>
      <c r="I20" s="18" t="s">
        <v>120</v>
      </c>
      <c r="J20" s="10">
        <v>63944.80999999999</v>
      </c>
      <c r="L20" s="18" t="s">
        <v>16</v>
      </c>
      <c r="M20" s="10">
        <v>685426.54999999958</v>
      </c>
      <c r="N20" s="10">
        <v>99648.880000000456</v>
      </c>
      <c r="P20" s="18" t="s">
        <v>93</v>
      </c>
      <c r="Q20" s="10">
        <v>-930.43840000000046</v>
      </c>
    </row>
    <row r="21" spans="2:17" x14ac:dyDescent="0.2">
      <c r="B21" s="58" t="s">
        <v>3039</v>
      </c>
      <c r="C21" s="10">
        <v>5470.58</v>
      </c>
      <c r="E21" s="18" t="s">
        <v>3217</v>
      </c>
      <c r="F21" s="10">
        <v>491271.2900000001</v>
      </c>
      <c r="G21" s="10">
        <v>470381.1925</v>
      </c>
      <c r="I21" s="18" t="s">
        <v>40</v>
      </c>
      <c r="J21" s="10">
        <v>261591.94</v>
      </c>
      <c r="L21" s="18" t="s">
        <v>3026</v>
      </c>
      <c r="M21" s="10">
        <v>1823460.5599999996</v>
      </c>
      <c r="N21" s="10">
        <v>193417.49000000063</v>
      </c>
      <c r="P21" s="18" t="s">
        <v>85</v>
      </c>
      <c r="Q21" s="10">
        <v>39808.485999999997</v>
      </c>
    </row>
    <row r="22" spans="2:17" x14ac:dyDescent="0.2">
      <c r="B22" s="58" t="s">
        <v>3040</v>
      </c>
      <c r="C22" s="10">
        <v>20160.509999999998</v>
      </c>
      <c r="E22" s="18" t="s">
        <v>3026</v>
      </c>
      <c r="F22" s="10">
        <v>1823460.5599999994</v>
      </c>
      <c r="G22" s="10">
        <v>470381.1925</v>
      </c>
      <c r="I22" s="18" t="s">
        <v>6</v>
      </c>
      <c r="J22" s="10">
        <v>296818.27</v>
      </c>
      <c r="P22" s="18" t="s">
        <v>17</v>
      </c>
      <c r="Q22" s="10">
        <v>1698.0439799999999</v>
      </c>
    </row>
    <row r="23" spans="2:17" ht="15" x14ac:dyDescent="0.25">
      <c r="B23" s="58" t="s">
        <v>3041</v>
      </c>
      <c r="C23" s="10">
        <v>11123.41</v>
      </c>
      <c r="I23" s="18" t="s">
        <v>33</v>
      </c>
      <c r="J23" s="10">
        <v>438566.17999999976</v>
      </c>
      <c r="M23" s="24">
        <v>10</v>
      </c>
      <c r="P23" s="18" t="s">
        <v>39</v>
      </c>
      <c r="Q23" s="10">
        <v>23990.207579999998</v>
      </c>
    </row>
    <row r="24" spans="2:17" x14ac:dyDescent="0.2">
      <c r="B24" s="58" t="s">
        <v>3042</v>
      </c>
      <c r="C24" s="10">
        <v>16551.82</v>
      </c>
      <c r="I24" s="18" t="s">
        <v>49</v>
      </c>
      <c r="J24" s="10">
        <v>667000.55000000005</v>
      </c>
      <c r="P24" s="18" t="s">
        <v>321</v>
      </c>
      <c r="Q24" s="10">
        <v>-1194.4125000000008</v>
      </c>
    </row>
    <row r="25" spans="2:17" ht="15" x14ac:dyDescent="0.25">
      <c r="B25" s="58" t="s">
        <v>3043</v>
      </c>
      <c r="C25" s="10">
        <v>5388.8399999999992</v>
      </c>
      <c r="E25" s="24">
        <v>9</v>
      </c>
      <c r="I25" s="18" t="s">
        <v>3026</v>
      </c>
      <c r="J25" s="10">
        <v>1823460.5599999998</v>
      </c>
      <c r="M25" s="7" t="s">
        <v>3025</v>
      </c>
      <c r="N25" t="s">
        <v>3220</v>
      </c>
      <c r="P25" s="18" t="s">
        <v>128</v>
      </c>
      <c r="Q25" s="10">
        <v>7028.1595000000016</v>
      </c>
    </row>
    <row r="26" spans="2:17" x14ac:dyDescent="0.2">
      <c r="B26" s="58" t="s">
        <v>3044</v>
      </c>
      <c r="C26" s="10">
        <v>13926.830000000002</v>
      </c>
      <c r="M26" s="18" t="s">
        <v>15</v>
      </c>
      <c r="N26" s="10">
        <v>4842.2699999999877</v>
      </c>
      <c r="P26" s="18" t="s">
        <v>102</v>
      </c>
      <c r="Q26" s="10">
        <v>18724.1191</v>
      </c>
    </row>
    <row r="27" spans="2:17" x14ac:dyDescent="0.2">
      <c r="B27" s="58" t="s">
        <v>3045</v>
      </c>
      <c r="C27" s="10">
        <v>11520.37</v>
      </c>
      <c r="E27" s="7" t="s">
        <v>3220</v>
      </c>
      <c r="F27" s="7" t="s">
        <v>3028</v>
      </c>
      <c r="M27" s="18" t="s">
        <v>70</v>
      </c>
      <c r="N27" s="10">
        <v>8548.8899999999776</v>
      </c>
      <c r="P27" s="18" t="s">
        <v>32</v>
      </c>
      <c r="Q27" s="10">
        <v>15750.352871999999</v>
      </c>
    </row>
    <row r="28" spans="2:17" x14ac:dyDescent="0.2">
      <c r="B28" s="58" t="s">
        <v>3046</v>
      </c>
      <c r="C28" s="10">
        <v>3355.1199999999994</v>
      </c>
      <c r="E28" s="7" t="s">
        <v>3025</v>
      </c>
      <c r="F28" s="17" t="s">
        <v>1</v>
      </c>
      <c r="G28" s="17" t="s">
        <v>13</v>
      </c>
      <c r="H28" s="17" t="s">
        <v>23</v>
      </c>
      <c r="I28" s="17" t="s">
        <v>92</v>
      </c>
      <c r="J28" s="17" t="s">
        <v>46</v>
      </c>
      <c r="K28" s="17" t="s">
        <v>3026</v>
      </c>
      <c r="M28" s="18" t="s">
        <v>47</v>
      </c>
      <c r="N28" s="10">
        <v>5783.5099999999838</v>
      </c>
      <c r="P28" s="18" t="s">
        <v>64</v>
      </c>
      <c r="Q28" s="10">
        <v>7769.3150699999978</v>
      </c>
    </row>
    <row r="29" spans="2:17" x14ac:dyDescent="0.2">
      <c r="B29" s="58" t="s">
        <v>3047</v>
      </c>
      <c r="C29" s="10">
        <v>14882.67</v>
      </c>
      <c r="E29" s="18" t="s">
        <v>2</v>
      </c>
      <c r="F29" s="10">
        <v>2450.3000000000002</v>
      </c>
      <c r="G29" s="10">
        <v>2416.2999999999993</v>
      </c>
      <c r="H29" s="10">
        <v>2576.9800000000005</v>
      </c>
      <c r="I29" s="10">
        <v>2308.610000000001</v>
      </c>
      <c r="J29" s="10">
        <v>2085.61</v>
      </c>
      <c r="K29" s="10">
        <v>11837.800000000001</v>
      </c>
      <c r="M29" s="18" t="s">
        <v>3</v>
      </c>
      <c r="N29" s="10">
        <v>5573.7599999999866</v>
      </c>
      <c r="P29" s="18" t="s">
        <v>25</v>
      </c>
      <c r="Q29" s="10">
        <v>-257.62880000000007</v>
      </c>
    </row>
    <row r="30" spans="2:17" x14ac:dyDescent="0.2">
      <c r="B30" s="58" t="s">
        <v>3048</v>
      </c>
      <c r="C30" s="10">
        <v>1772.04</v>
      </c>
      <c r="E30" s="18" t="s">
        <v>63</v>
      </c>
      <c r="F30" s="10">
        <v>531.04000000000019</v>
      </c>
      <c r="G30" s="10">
        <v>350.36</v>
      </c>
      <c r="H30" s="10">
        <v>376.72</v>
      </c>
      <c r="I30" s="10">
        <v>435.14000000000004</v>
      </c>
      <c r="J30" s="10">
        <v>438.71</v>
      </c>
      <c r="K30" s="10">
        <v>2131.9700000000003</v>
      </c>
      <c r="M30" s="18" t="s">
        <v>3026</v>
      </c>
      <c r="N30" s="10">
        <v>24748.429999999935</v>
      </c>
      <c r="P30" s="18" t="s">
        <v>152</v>
      </c>
      <c r="Q30" s="10">
        <v>-1544.8260631999995</v>
      </c>
    </row>
    <row r="31" spans="2:17" x14ac:dyDescent="0.2">
      <c r="B31" s="58" t="s">
        <v>3049</v>
      </c>
      <c r="C31" s="10">
        <v>5200.1900000000005</v>
      </c>
      <c r="E31" s="18" t="s">
        <v>14</v>
      </c>
      <c r="F31" s="10">
        <v>1917.6600000000008</v>
      </c>
      <c r="G31" s="10">
        <v>2298.3999999999987</v>
      </c>
      <c r="H31" s="10">
        <v>2502.3499999999967</v>
      </c>
      <c r="I31" s="10">
        <v>2016.1500000000017</v>
      </c>
      <c r="J31" s="10">
        <v>2044.0999999999997</v>
      </c>
      <c r="K31" s="10">
        <v>10778.659999999998</v>
      </c>
      <c r="P31" s="18" t="s">
        <v>544</v>
      </c>
      <c r="Q31" s="10">
        <v>-1291.0959000000003</v>
      </c>
    </row>
    <row r="32" spans="2:17" x14ac:dyDescent="0.2">
      <c r="B32" s="58" t="s">
        <v>3050</v>
      </c>
      <c r="C32" s="10">
        <v>4829.95</v>
      </c>
      <c r="E32" s="18" t="s">
        <v>3026</v>
      </c>
      <c r="F32" s="10">
        <v>4899.0000000000009</v>
      </c>
      <c r="G32" s="10">
        <v>5065.0599999999977</v>
      </c>
      <c r="H32" s="10">
        <v>5456.0499999999975</v>
      </c>
      <c r="I32" s="10">
        <v>4759.9000000000024</v>
      </c>
      <c r="J32" s="10">
        <v>4568.42</v>
      </c>
      <c r="K32" s="10">
        <v>24748.43</v>
      </c>
      <c r="P32" s="18" t="s">
        <v>54</v>
      </c>
      <c r="Q32" s="10">
        <v>7803.9946</v>
      </c>
    </row>
    <row r="33" spans="2:17" x14ac:dyDescent="0.2">
      <c r="B33" s="58" t="s">
        <v>3051</v>
      </c>
      <c r="C33" s="10">
        <v>3964.13</v>
      </c>
      <c r="P33" s="18" t="s">
        <v>5</v>
      </c>
      <c r="Q33" s="10">
        <v>-8086.6392636499986</v>
      </c>
    </row>
    <row r="34" spans="2:17" ht="15" x14ac:dyDescent="0.25">
      <c r="B34" s="58" t="s">
        <v>3052</v>
      </c>
      <c r="C34" s="10">
        <v>6667.6900000000005</v>
      </c>
      <c r="E34" s="24">
        <v>12</v>
      </c>
      <c r="P34" s="18" t="s">
        <v>111</v>
      </c>
      <c r="Q34" s="10">
        <v>40790.514240000019</v>
      </c>
    </row>
    <row r="35" spans="2:17" x14ac:dyDescent="0.2">
      <c r="B35" s="58" t="s">
        <v>3053</v>
      </c>
      <c r="C35" s="10">
        <v>2987.38</v>
      </c>
      <c r="P35" s="18" t="s">
        <v>3026</v>
      </c>
      <c r="Q35" s="10">
        <v>221949.36204515002</v>
      </c>
    </row>
    <row r="36" spans="2:17" x14ac:dyDescent="0.2">
      <c r="B36" s="58" t="s">
        <v>3054</v>
      </c>
      <c r="C36" s="10">
        <v>1652.89</v>
      </c>
      <c r="E36" s="7" t="s">
        <v>3027</v>
      </c>
      <c r="F36" s="7" t="s">
        <v>3028</v>
      </c>
    </row>
    <row r="37" spans="2:17" x14ac:dyDescent="0.2">
      <c r="B37" s="58" t="s">
        <v>3055</v>
      </c>
      <c r="C37" s="10">
        <v>6109.01</v>
      </c>
      <c r="E37" s="7" t="s">
        <v>3025</v>
      </c>
      <c r="F37" s="17" t="s">
        <v>3216</v>
      </c>
      <c r="G37" s="17" t="s">
        <v>3218</v>
      </c>
      <c r="H37" s="17" t="s">
        <v>3215</v>
      </c>
      <c r="I37" s="17" t="s">
        <v>3217</v>
      </c>
      <c r="J37" s="17" t="s">
        <v>3026</v>
      </c>
    </row>
    <row r="38" spans="2:17" x14ac:dyDescent="0.2">
      <c r="B38" s="58" t="s">
        <v>3056</v>
      </c>
      <c r="C38" s="10">
        <v>12281.51</v>
      </c>
      <c r="E38" s="18" t="s">
        <v>3029</v>
      </c>
      <c r="F38" s="10">
        <v>59702.73</v>
      </c>
      <c r="G38" s="10">
        <v>59185.16</v>
      </c>
      <c r="H38" s="10">
        <v>73062.34</v>
      </c>
      <c r="I38" s="10">
        <v>73048.319999999992</v>
      </c>
      <c r="J38" s="10">
        <v>264998.55</v>
      </c>
    </row>
    <row r="39" spans="2:17" x14ac:dyDescent="0.2">
      <c r="B39" s="58" t="s">
        <v>3057</v>
      </c>
      <c r="C39" s="10">
        <v>13513.64</v>
      </c>
      <c r="E39" s="18" t="s">
        <v>3030</v>
      </c>
      <c r="F39" s="10">
        <v>70282.439999999973</v>
      </c>
      <c r="G39" s="10">
        <v>69109.8</v>
      </c>
      <c r="H39" s="10">
        <v>31754.39</v>
      </c>
      <c r="I39" s="10">
        <v>135248.81000000003</v>
      </c>
      <c r="J39" s="10">
        <v>306395.44000000006</v>
      </c>
    </row>
    <row r="40" spans="2:17" x14ac:dyDescent="0.2">
      <c r="B40" s="58" t="s">
        <v>3058</v>
      </c>
      <c r="C40" s="10">
        <v>765.90000000000009</v>
      </c>
      <c r="E40" s="18" t="s">
        <v>3031</v>
      </c>
      <c r="F40" s="10">
        <v>62075.31</v>
      </c>
      <c r="G40" s="10">
        <v>59137.039999999994</v>
      </c>
      <c r="H40" s="10">
        <v>77874.78</v>
      </c>
      <c r="I40" s="10">
        <v>66080</v>
      </c>
      <c r="J40" s="10">
        <v>265167.13</v>
      </c>
    </row>
    <row r="41" spans="2:17" x14ac:dyDescent="0.2">
      <c r="B41" s="58" t="s">
        <v>3059</v>
      </c>
      <c r="C41" s="10">
        <v>8376.5799999999981</v>
      </c>
      <c r="E41" s="18" t="s">
        <v>3032</v>
      </c>
      <c r="F41" s="10">
        <v>64058.379999999983</v>
      </c>
      <c r="G41" s="10">
        <v>161630.83000000007</v>
      </c>
      <c r="H41" s="10">
        <v>58285.109999999986</v>
      </c>
      <c r="I41" s="10">
        <v>72477.409999999974</v>
      </c>
      <c r="J41" s="10">
        <v>356451.73000000004</v>
      </c>
    </row>
    <row r="42" spans="2:17" x14ac:dyDescent="0.2">
      <c r="B42" s="58" t="s">
        <v>3060</v>
      </c>
      <c r="C42" s="10">
        <v>445.25</v>
      </c>
      <c r="E42" s="18" t="s">
        <v>3033</v>
      </c>
      <c r="F42" s="10">
        <v>79253.140000000058</v>
      </c>
      <c r="G42" s="10">
        <v>84858.810000000012</v>
      </c>
      <c r="H42" s="10">
        <v>50887.390000000007</v>
      </c>
      <c r="I42" s="10">
        <v>71583.159999999989</v>
      </c>
      <c r="J42" s="10">
        <v>286582.50000000006</v>
      </c>
    </row>
    <row r="43" spans="2:17" x14ac:dyDescent="0.2">
      <c r="B43" s="58" t="s">
        <v>3061</v>
      </c>
      <c r="C43" s="10">
        <v>7035.7300000000005</v>
      </c>
      <c r="E43" s="18" t="s">
        <v>3034</v>
      </c>
      <c r="F43" s="10">
        <v>106073.62000000001</v>
      </c>
      <c r="G43" s="10">
        <v>115493.68999999997</v>
      </c>
      <c r="H43" s="10">
        <v>49464.309999999976</v>
      </c>
      <c r="I43" s="10">
        <v>72833.589999999967</v>
      </c>
      <c r="J43" s="10">
        <v>343865.20999999996</v>
      </c>
    </row>
    <row r="44" spans="2:17" x14ac:dyDescent="0.2">
      <c r="B44" s="58" t="s">
        <v>3062</v>
      </c>
      <c r="C44" s="10">
        <v>4036.3900000000003</v>
      </c>
      <c r="E44" s="18" t="s">
        <v>3026</v>
      </c>
      <c r="F44" s="10">
        <v>441445.62</v>
      </c>
      <c r="G44" s="10">
        <v>549415.33000000007</v>
      </c>
      <c r="H44" s="10">
        <v>341328.32</v>
      </c>
      <c r="I44" s="10">
        <v>491271.28999999992</v>
      </c>
      <c r="J44" s="10">
        <v>1823460.56</v>
      </c>
    </row>
    <row r="45" spans="2:17" x14ac:dyDescent="0.2">
      <c r="B45" s="58" t="s">
        <v>3063</v>
      </c>
      <c r="C45" s="10">
        <v>6617.65</v>
      </c>
    </row>
    <row r="46" spans="2:17" x14ac:dyDescent="0.2">
      <c r="B46" s="58" t="s">
        <v>3064</v>
      </c>
      <c r="C46" s="10">
        <v>11666.61</v>
      </c>
    </row>
    <row r="47" spans="2:17" x14ac:dyDescent="0.2">
      <c r="B47" s="58" t="s">
        <v>3065</v>
      </c>
      <c r="C47" s="10">
        <v>5276.23</v>
      </c>
    </row>
    <row r="48" spans="2:17" x14ac:dyDescent="0.2">
      <c r="B48" s="58" t="s">
        <v>3066</v>
      </c>
      <c r="C48" s="10">
        <v>16299.11</v>
      </c>
    </row>
    <row r="49" spans="2:3" x14ac:dyDescent="0.2">
      <c r="B49" s="58" t="s">
        <v>3067</v>
      </c>
      <c r="C49" s="10">
        <v>7529.03</v>
      </c>
    </row>
    <row r="50" spans="2:3" x14ac:dyDescent="0.2">
      <c r="B50" s="58" t="s">
        <v>3068</v>
      </c>
      <c r="C50" s="10">
        <v>20691.02</v>
      </c>
    </row>
    <row r="51" spans="2:3" x14ac:dyDescent="0.2">
      <c r="B51" s="58" t="s">
        <v>3069</v>
      </c>
      <c r="C51" s="10">
        <v>3485.71</v>
      </c>
    </row>
    <row r="52" spans="2:3" x14ac:dyDescent="0.2">
      <c r="B52" s="58" t="s">
        <v>3070</v>
      </c>
      <c r="C52" s="10">
        <v>8893.91</v>
      </c>
    </row>
    <row r="53" spans="2:3" x14ac:dyDescent="0.2">
      <c r="B53" s="58" t="s">
        <v>3071</v>
      </c>
      <c r="C53" s="10">
        <v>17906.149999999998</v>
      </c>
    </row>
    <row r="54" spans="2:3" x14ac:dyDescent="0.2">
      <c r="B54" s="58" t="s">
        <v>3072</v>
      </c>
      <c r="C54" s="10">
        <v>9149.27</v>
      </c>
    </row>
    <row r="55" spans="2:3" x14ac:dyDescent="0.2">
      <c r="B55" s="58" t="s">
        <v>3073</v>
      </c>
      <c r="C55" s="10">
        <v>4720.2899999999991</v>
      </c>
    </row>
    <row r="56" spans="2:3" x14ac:dyDescent="0.2">
      <c r="B56" s="58" t="s">
        <v>3074</v>
      </c>
      <c r="C56" s="10">
        <v>1404.04</v>
      </c>
    </row>
    <row r="57" spans="2:3" x14ac:dyDescent="0.2">
      <c r="B57" s="58" t="s">
        <v>3075</v>
      </c>
      <c r="C57" s="10">
        <v>570.14</v>
      </c>
    </row>
    <row r="58" spans="2:3" x14ac:dyDescent="0.2">
      <c r="B58" s="58" t="s">
        <v>3076</v>
      </c>
      <c r="C58" s="10">
        <v>13160.580000000004</v>
      </c>
    </row>
    <row r="59" spans="2:3" x14ac:dyDescent="0.2">
      <c r="B59" s="58" t="s">
        <v>3077</v>
      </c>
      <c r="C59" s="10">
        <v>23856.929999999993</v>
      </c>
    </row>
    <row r="60" spans="2:3" x14ac:dyDescent="0.2">
      <c r="B60" s="58" t="s">
        <v>3078</v>
      </c>
      <c r="C60" s="10">
        <v>3233.9</v>
      </c>
    </row>
    <row r="61" spans="2:3" x14ac:dyDescent="0.2">
      <c r="B61" s="58" t="s">
        <v>3079</v>
      </c>
      <c r="C61" s="10">
        <v>14090.4</v>
      </c>
    </row>
    <row r="62" spans="2:3" x14ac:dyDescent="0.2">
      <c r="B62" s="58" t="s">
        <v>3080</v>
      </c>
      <c r="C62" s="10">
        <v>22401.480000000003</v>
      </c>
    </row>
    <row r="63" spans="2:3" x14ac:dyDescent="0.2">
      <c r="B63" s="58" t="s">
        <v>3081</v>
      </c>
      <c r="C63" s="10">
        <v>16533.18</v>
      </c>
    </row>
    <row r="64" spans="2:3" x14ac:dyDescent="0.2">
      <c r="B64" s="58" t="s">
        <v>3082</v>
      </c>
      <c r="C64" s="10">
        <v>16120.570000000002</v>
      </c>
    </row>
    <row r="65" spans="2:3" x14ac:dyDescent="0.2">
      <c r="B65" s="58" t="s">
        <v>3083</v>
      </c>
      <c r="C65" s="10">
        <v>1076.3899999999999</v>
      </c>
    </row>
    <row r="66" spans="2:3" x14ac:dyDescent="0.2">
      <c r="B66" s="58" t="s">
        <v>3084</v>
      </c>
      <c r="C66" s="10">
        <v>28264.33</v>
      </c>
    </row>
    <row r="67" spans="2:3" x14ac:dyDescent="0.2">
      <c r="B67" s="58" t="s">
        <v>3085</v>
      </c>
      <c r="C67" s="10">
        <v>2676.23</v>
      </c>
    </row>
    <row r="68" spans="2:3" x14ac:dyDescent="0.2">
      <c r="B68" s="58" t="s">
        <v>3086</v>
      </c>
      <c r="C68" s="10">
        <v>5978.24</v>
      </c>
    </row>
    <row r="69" spans="2:3" x14ac:dyDescent="0.2">
      <c r="B69" s="58" t="s">
        <v>3087</v>
      </c>
      <c r="C69" s="10">
        <v>37657.54</v>
      </c>
    </row>
    <row r="70" spans="2:3" x14ac:dyDescent="0.2">
      <c r="B70" s="58" t="s">
        <v>3088</v>
      </c>
      <c r="C70" s="10">
        <v>11464.77</v>
      </c>
    </row>
    <row r="71" spans="2:3" x14ac:dyDescent="0.2">
      <c r="B71" s="58" t="s">
        <v>3089</v>
      </c>
      <c r="C71" s="10">
        <v>6812.64</v>
      </c>
    </row>
    <row r="72" spans="2:3" x14ac:dyDescent="0.2">
      <c r="B72" s="58" t="s">
        <v>3090</v>
      </c>
      <c r="C72" s="10">
        <v>5160.96</v>
      </c>
    </row>
    <row r="73" spans="2:3" x14ac:dyDescent="0.2">
      <c r="B73" s="58" t="s">
        <v>3091</v>
      </c>
      <c r="C73" s="10">
        <v>10752.130000000001</v>
      </c>
    </row>
    <row r="74" spans="2:3" x14ac:dyDescent="0.2">
      <c r="B74" s="58" t="s">
        <v>3092</v>
      </c>
      <c r="C74" s="10">
        <v>5425.5</v>
      </c>
    </row>
    <row r="75" spans="2:3" x14ac:dyDescent="0.2">
      <c r="B75" s="58" t="s">
        <v>3093</v>
      </c>
      <c r="C75" s="10">
        <v>3537.5</v>
      </c>
    </row>
    <row r="76" spans="2:3" x14ac:dyDescent="0.2">
      <c r="B76" s="58" t="s">
        <v>3094</v>
      </c>
      <c r="C76" s="10">
        <v>3842.61</v>
      </c>
    </row>
    <row r="77" spans="2:3" x14ac:dyDescent="0.2">
      <c r="B77" s="58" t="s">
        <v>3095</v>
      </c>
      <c r="C77" s="10">
        <v>14138.970000000001</v>
      </c>
    </row>
    <row r="78" spans="2:3" x14ac:dyDescent="0.2">
      <c r="B78" s="58" t="s">
        <v>3096</v>
      </c>
      <c r="C78" s="10">
        <v>6407.95</v>
      </c>
    </row>
    <row r="79" spans="2:3" x14ac:dyDescent="0.2">
      <c r="B79" s="58" t="s">
        <v>3097</v>
      </c>
      <c r="C79" s="10">
        <v>262.78000000000003</v>
      </c>
    </row>
    <row r="80" spans="2:3" x14ac:dyDescent="0.2">
      <c r="B80" s="58" t="s">
        <v>3098</v>
      </c>
      <c r="C80" s="10">
        <v>14738.710000000001</v>
      </c>
    </row>
    <row r="81" spans="2:3" x14ac:dyDescent="0.2">
      <c r="B81" s="58" t="s">
        <v>3099</v>
      </c>
      <c r="C81" s="10">
        <v>6541.1299999999992</v>
      </c>
    </row>
    <row r="82" spans="2:3" x14ac:dyDescent="0.2">
      <c r="B82" s="58" t="s">
        <v>3100</v>
      </c>
      <c r="C82" s="10">
        <v>2218.25</v>
      </c>
    </row>
    <row r="83" spans="2:3" x14ac:dyDescent="0.2">
      <c r="B83" s="58" t="s">
        <v>3101</v>
      </c>
      <c r="C83" s="10">
        <v>2711.04</v>
      </c>
    </row>
    <row r="84" spans="2:3" x14ac:dyDescent="0.2">
      <c r="B84" s="58" t="s">
        <v>3102</v>
      </c>
      <c r="C84" s="10">
        <v>5373.52</v>
      </c>
    </row>
    <row r="85" spans="2:3" x14ac:dyDescent="0.2">
      <c r="B85" s="58" t="s">
        <v>3103</v>
      </c>
      <c r="C85" s="10">
        <v>3255.53</v>
      </c>
    </row>
    <row r="86" spans="2:3" x14ac:dyDescent="0.2">
      <c r="B86" s="58" t="s">
        <v>3104</v>
      </c>
      <c r="C86" s="10">
        <v>7421.7899999999991</v>
      </c>
    </row>
    <row r="87" spans="2:3" x14ac:dyDescent="0.2">
      <c r="B87" s="58" t="s">
        <v>3105</v>
      </c>
      <c r="C87" s="10">
        <v>2619.3700000000003</v>
      </c>
    </row>
    <row r="88" spans="2:3" x14ac:dyDescent="0.2">
      <c r="B88" s="58" t="s">
        <v>3106</v>
      </c>
      <c r="C88" s="10">
        <v>6679.66</v>
      </c>
    </row>
    <row r="89" spans="2:3" x14ac:dyDescent="0.2">
      <c r="B89" s="58" t="s">
        <v>3107</v>
      </c>
      <c r="C89" s="10">
        <v>6648.4900000000007</v>
      </c>
    </row>
    <row r="90" spans="2:3" x14ac:dyDescent="0.2">
      <c r="B90" s="58" t="s">
        <v>3108</v>
      </c>
      <c r="C90" s="10">
        <v>25783.09</v>
      </c>
    </row>
    <row r="91" spans="2:3" x14ac:dyDescent="0.2">
      <c r="B91" s="58" t="s">
        <v>3109</v>
      </c>
      <c r="C91" s="10">
        <v>2943.8199999999997</v>
      </c>
    </row>
    <row r="92" spans="2:3" x14ac:dyDescent="0.2">
      <c r="B92" s="58" t="s">
        <v>3110</v>
      </c>
      <c r="C92" s="10">
        <v>16728.53</v>
      </c>
    </row>
    <row r="93" spans="2:3" x14ac:dyDescent="0.2">
      <c r="B93" s="58" t="s">
        <v>3111</v>
      </c>
      <c r="C93" s="10">
        <v>5244.52</v>
      </c>
    </row>
    <row r="94" spans="2:3" x14ac:dyDescent="0.2">
      <c r="B94" s="58" t="s">
        <v>3112</v>
      </c>
      <c r="C94" s="10">
        <v>16840.650000000001</v>
      </c>
    </row>
    <row r="95" spans="2:3" x14ac:dyDescent="0.2">
      <c r="B95" s="58" t="s">
        <v>3113</v>
      </c>
      <c r="C95" s="10">
        <v>5402.4800000000005</v>
      </c>
    </row>
    <row r="96" spans="2:3" x14ac:dyDescent="0.2">
      <c r="B96" s="58" t="s">
        <v>3114</v>
      </c>
      <c r="C96" s="10">
        <v>16675.579999999998</v>
      </c>
    </row>
    <row r="97" spans="2:3" x14ac:dyDescent="0.2">
      <c r="B97" s="58" t="s">
        <v>3115</v>
      </c>
      <c r="C97" s="10">
        <v>25857.3</v>
      </c>
    </row>
    <row r="98" spans="2:3" x14ac:dyDescent="0.2">
      <c r="B98" s="58" t="s">
        <v>3116</v>
      </c>
      <c r="C98" s="10">
        <v>9403.5600000000013</v>
      </c>
    </row>
    <row r="99" spans="2:3" x14ac:dyDescent="0.2">
      <c r="B99" s="58" t="s">
        <v>3117</v>
      </c>
      <c r="C99" s="10">
        <v>3850.97</v>
      </c>
    </row>
    <row r="100" spans="2:3" x14ac:dyDescent="0.2">
      <c r="B100" s="58" t="s">
        <v>3118</v>
      </c>
      <c r="C100" s="10">
        <v>7449.4500000000007</v>
      </c>
    </row>
    <row r="101" spans="2:3" x14ac:dyDescent="0.2">
      <c r="B101" s="58" t="s">
        <v>3119</v>
      </c>
      <c r="C101" s="10">
        <v>9686.0699999999979</v>
      </c>
    </row>
    <row r="102" spans="2:3" x14ac:dyDescent="0.2">
      <c r="B102" s="58" t="s">
        <v>3120</v>
      </c>
      <c r="C102" s="10">
        <v>5237.6000000000004</v>
      </c>
    </row>
    <row r="103" spans="2:3" x14ac:dyDescent="0.2">
      <c r="B103" s="58" t="s">
        <v>3121</v>
      </c>
      <c r="C103" s="10">
        <v>15468.489999999998</v>
      </c>
    </row>
    <row r="104" spans="2:3" x14ac:dyDescent="0.2">
      <c r="B104" s="58" t="s">
        <v>3122</v>
      </c>
      <c r="C104" s="10">
        <v>2783.93</v>
      </c>
    </row>
    <row r="105" spans="2:3" x14ac:dyDescent="0.2">
      <c r="B105" s="58" t="s">
        <v>3123</v>
      </c>
      <c r="C105" s="10">
        <v>1516.49</v>
      </c>
    </row>
    <row r="106" spans="2:3" x14ac:dyDescent="0.2">
      <c r="B106" s="58" t="s">
        <v>3124</v>
      </c>
      <c r="C106" s="10">
        <v>15175.699999999997</v>
      </c>
    </row>
    <row r="107" spans="2:3" x14ac:dyDescent="0.2">
      <c r="B107" s="58" t="s">
        <v>3125</v>
      </c>
      <c r="C107" s="10">
        <v>101.71</v>
      </c>
    </row>
    <row r="108" spans="2:3" x14ac:dyDescent="0.2">
      <c r="B108" s="58" t="s">
        <v>3126</v>
      </c>
      <c r="C108" s="10">
        <v>5203.5200000000004</v>
      </c>
    </row>
    <row r="109" spans="2:3" x14ac:dyDescent="0.2">
      <c r="B109" s="58" t="s">
        <v>3127</v>
      </c>
      <c r="C109" s="10">
        <v>25267.499999999996</v>
      </c>
    </row>
    <row r="110" spans="2:3" x14ac:dyDescent="0.2">
      <c r="B110" s="58" t="s">
        <v>3128</v>
      </c>
      <c r="C110" s="10">
        <v>45469.64</v>
      </c>
    </row>
    <row r="111" spans="2:3" x14ac:dyDescent="0.2">
      <c r="B111" s="58" t="s">
        <v>3129</v>
      </c>
      <c r="C111" s="10">
        <v>10775.669999999998</v>
      </c>
    </row>
    <row r="112" spans="2:3" x14ac:dyDescent="0.2">
      <c r="B112" s="58" t="s">
        <v>3130</v>
      </c>
      <c r="C112" s="10">
        <v>16890.22</v>
      </c>
    </row>
    <row r="113" spans="2:3" x14ac:dyDescent="0.2">
      <c r="B113" s="58" t="s">
        <v>3131</v>
      </c>
      <c r="C113" s="10">
        <v>13355.85</v>
      </c>
    </row>
    <row r="114" spans="2:3" x14ac:dyDescent="0.2">
      <c r="B114" s="58" t="s">
        <v>3132</v>
      </c>
      <c r="C114" s="10">
        <v>3637.02</v>
      </c>
    </row>
    <row r="115" spans="2:3" x14ac:dyDescent="0.2">
      <c r="B115" s="58" t="s">
        <v>3133</v>
      </c>
      <c r="C115" s="10">
        <v>19709.510000000002</v>
      </c>
    </row>
    <row r="116" spans="2:3" x14ac:dyDescent="0.2">
      <c r="B116" s="58" t="s">
        <v>3134</v>
      </c>
      <c r="C116" s="10">
        <v>13636.130000000001</v>
      </c>
    </row>
    <row r="117" spans="2:3" x14ac:dyDescent="0.2">
      <c r="B117" s="58" t="s">
        <v>3135</v>
      </c>
      <c r="C117" s="10">
        <v>954.94</v>
      </c>
    </row>
    <row r="118" spans="2:3" x14ac:dyDescent="0.2">
      <c r="B118" s="58" t="s">
        <v>3136</v>
      </c>
      <c r="C118" s="10">
        <v>490</v>
      </c>
    </row>
    <row r="119" spans="2:3" x14ac:dyDescent="0.2">
      <c r="B119" s="58" t="s">
        <v>3137</v>
      </c>
      <c r="C119" s="10">
        <v>3318.9299999999994</v>
      </c>
    </row>
    <row r="120" spans="2:3" x14ac:dyDescent="0.2">
      <c r="B120" s="58" t="s">
        <v>3138</v>
      </c>
      <c r="C120" s="10">
        <v>1809.72</v>
      </c>
    </row>
    <row r="121" spans="2:3" x14ac:dyDescent="0.2">
      <c r="B121" s="58" t="s">
        <v>3139</v>
      </c>
      <c r="C121" s="10">
        <v>6553.25</v>
      </c>
    </row>
    <row r="122" spans="2:3" x14ac:dyDescent="0.2">
      <c r="B122" s="58" t="s">
        <v>3140</v>
      </c>
      <c r="C122" s="10">
        <v>5886.630000000001</v>
      </c>
    </row>
    <row r="123" spans="2:3" x14ac:dyDescent="0.2">
      <c r="B123" s="58" t="s">
        <v>3141</v>
      </c>
      <c r="C123" s="10">
        <v>13273.29</v>
      </c>
    </row>
    <row r="124" spans="2:3" x14ac:dyDescent="0.2">
      <c r="B124" s="58" t="s">
        <v>3142</v>
      </c>
      <c r="C124" s="10">
        <v>10317.049999999999</v>
      </c>
    </row>
    <row r="125" spans="2:3" x14ac:dyDescent="0.2">
      <c r="B125" s="58" t="s">
        <v>3143</v>
      </c>
      <c r="C125" s="10">
        <v>7818.3</v>
      </c>
    </row>
    <row r="126" spans="2:3" x14ac:dyDescent="0.2">
      <c r="B126" s="58" t="s">
        <v>3144</v>
      </c>
      <c r="C126" s="10">
        <v>19795.489999999998</v>
      </c>
    </row>
    <row r="127" spans="2:3" x14ac:dyDescent="0.2">
      <c r="B127" s="58" t="s">
        <v>3145</v>
      </c>
      <c r="C127" s="10">
        <v>23413.18</v>
      </c>
    </row>
    <row r="128" spans="2:3" x14ac:dyDescent="0.2">
      <c r="B128" s="58" t="s">
        <v>3146</v>
      </c>
      <c r="C128" s="10">
        <v>2565.9</v>
      </c>
    </row>
    <row r="129" spans="2:3" x14ac:dyDescent="0.2">
      <c r="B129" s="58" t="s">
        <v>3147</v>
      </c>
      <c r="C129" s="10">
        <v>10621.21</v>
      </c>
    </row>
    <row r="130" spans="2:3" x14ac:dyDescent="0.2">
      <c r="B130" s="58" t="s">
        <v>3148</v>
      </c>
      <c r="C130" s="10">
        <v>2152.5299999999997</v>
      </c>
    </row>
    <row r="131" spans="2:3" x14ac:dyDescent="0.2">
      <c r="B131" s="58" t="s">
        <v>3149</v>
      </c>
      <c r="C131" s="10">
        <v>31988.870000000003</v>
      </c>
    </row>
    <row r="132" spans="2:3" x14ac:dyDescent="0.2">
      <c r="B132" s="58" t="s">
        <v>3150</v>
      </c>
      <c r="C132" s="10">
        <v>12354.359999999999</v>
      </c>
    </row>
    <row r="133" spans="2:3" x14ac:dyDescent="0.2">
      <c r="B133" s="58" t="s">
        <v>3151</v>
      </c>
      <c r="C133" s="10">
        <v>5296.63</v>
      </c>
    </row>
    <row r="134" spans="2:3" x14ac:dyDescent="0.2">
      <c r="B134" s="58" t="s">
        <v>3152</v>
      </c>
      <c r="C134" s="10">
        <v>31319.000000000007</v>
      </c>
    </row>
    <row r="135" spans="2:3" x14ac:dyDescent="0.2">
      <c r="B135" s="58" t="s">
        <v>3153</v>
      </c>
      <c r="C135" s="10">
        <v>3561.5900000000006</v>
      </c>
    </row>
    <row r="136" spans="2:3" x14ac:dyDescent="0.2">
      <c r="B136" s="58" t="s">
        <v>3154</v>
      </c>
      <c r="C136" s="10">
        <v>9015.7999999999993</v>
      </c>
    </row>
    <row r="137" spans="2:3" x14ac:dyDescent="0.2">
      <c r="B137" s="58" t="s">
        <v>3155</v>
      </c>
      <c r="C137" s="10">
        <v>1701.6</v>
      </c>
    </row>
    <row r="138" spans="2:3" x14ac:dyDescent="0.2">
      <c r="B138" s="58" t="s">
        <v>3156</v>
      </c>
      <c r="C138" s="10">
        <v>12530.77</v>
      </c>
    </row>
    <row r="139" spans="2:3" x14ac:dyDescent="0.2">
      <c r="B139" s="58" t="s">
        <v>3157</v>
      </c>
      <c r="C139" s="10">
        <v>21562.16</v>
      </c>
    </row>
    <row r="140" spans="2:3" x14ac:dyDescent="0.2">
      <c r="B140" s="58" t="s">
        <v>3158</v>
      </c>
      <c r="C140" s="10">
        <v>7375.22</v>
      </c>
    </row>
    <row r="141" spans="2:3" x14ac:dyDescent="0.2">
      <c r="B141" s="58" t="s">
        <v>3159</v>
      </c>
      <c r="C141" s="10">
        <v>25136.13</v>
      </c>
    </row>
    <row r="142" spans="2:3" x14ac:dyDescent="0.2">
      <c r="B142" s="58" t="s">
        <v>3160</v>
      </c>
      <c r="C142" s="10">
        <v>992.06999999999994</v>
      </c>
    </row>
    <row r="143" spans="2:3" x14ac:dyDescent="0.2">
      <c r="B143" s="58" t="s">
        <v>3161</v>
      </c>
      <c r="C143" s="10">
        <v>3652.4900000000002</v>
      </c>
    </row>
    <row r="144" spans="2:3" x14ac:dyDescent="0.2">
      <c r="B144" s="58" t="s">
        <v>3162</v>
      </c>
      <c r="C144" s="10">
        <v>8591.7799999999988</v>
      </c>
    </row>
    <row r="145" spans="2:3" x14ac:dyDescent="0.2">
      <c r="B145" s="58" t="s">
        <v>3163</v>
      </c>
      <c r="C145" s="10">
        <v>909.09</v>
      </c>
    </row>
    <row r="146" spans="2:3" x14ac:dyDescent="0.2">
      <c r="B146" s="58" t="s">
        <v>3164</v>
      </c>
      <c r="C146" s="10">
        <v>4957.99</v>
      </c>
    </row>
    <row r="147" spans="2:3" x14ac:dyDescent="0.2">
      <c r="B147" s="58" t="s">
        <v>3165</v>
      </c>
      <c r="C147" s="10">
        <v>10693.7</v>
      </c>
    </row>
    <row r="148" spans="2:3" x14ac:dyDescent="0.2">
      <c r="B148" s="58" t="s">
        <v>3166</v>
      </c>
      <c r="C148" s="10">
        <v>6177.1699999999992</v>
      </c>
    </row>
    <row r="149" spans="2:3" x14ac:dyDescent="0.2">
      <c r="B149" s="58" t="s">
        <v>3167</v>
      </c>
      <c r="C149" s="10">
        <v>2629.9400000000005</v>
      </c>
    </row>
    <row r="150" spans="2:3" x14ac:dyDescent="0.2">
      <c r="B150" s="58" t="s">
        <v>3168</v>
      </c>
      <c r="C150" s="10">
        <v>7935.95</v>
      </c>
    </row>
    <row r="151" spans="2:3" x14ac:dyDescent="0.2">
      <c r="B151" s="58" t="s">
        <v>3169</v>
      </c>
      <c r="C151" s="10">
        <v>6688.9899999999989</v>
      </c>
    </row>
    <row r="152" spans="2:3" x14ac:dyDescent="0.2">
      <c r="B152" s="58" t="s">
        <v>3170</v>
      </c>
      <c r="C152" s="10">
        <v>10835.31</v>
      </c>
    </row>
    <row r="153" spans="2:3" x14ac:dyDescent="0.2">
      <c r="B153" s="58" t="s">
        <v>3171</v>
      </c>
      <c r="C153" s="10">
        <v>7930.9</v>
      </c>
    </row>
    <row r="154" spans="2:3" x14ac:dyDescent="0.2">
      <c r="B154" s="58" t="s">
        <v>3172</v>
      </c>
      <c r="C154" s="10">
        <v>1916.8</v>
      </c>
    </row>
    <row r="155" spans="2:3" x14ac:dyDescent="0.2">
      <c r="B155" s="58" t="s">
        <v>3173</v>
      </c>
      <c r="C155" s="10">
        <v>7445.03</v>
      </c>
    </row>
    <row r="156" spans="2:3" x14ac:dyDescent="0.2">
      <c r="B156" s="58" t="s">
        <v>3174</v>
      </c>
      <c r="C156" s="10">
        <v>24061.33</v>
      </c>
    </row>
    <row r="157" spans="2:3" x14ac:dyDescent="0.2">
      <c r="B157" s="58" t="s">
        <v>3175</v>
      </c>
      <c r="C157" s="10">
        <v>6585.4</v>
      </c>
    </row>
    <row r="158" spans="2:3" x14ac:dyDescent="0.2">
      <c r="B158" s="58" t="s">
        <v>3176</v>
      </c>
      <c r="C158" s="10">
        <v>13664.44</v>
      </c>
    </row>
    <row r="159" spans="2:3" x14ac:dyDescent="0.2">
      <c r="B159" s="58" t="s">
        <v>3177</v>
      </c>
      <c r="C159" s="10">
        <v>20716.77</v>
      </c>
    </row>
    <row r="160" spans="2:3" x14ac:dyDescent="0.2">
      <c r="B160" s="58" t="s">
        <v>3178</v>
      </c>
      <c r="C160" s="10">
        <v>11562.93</v>
      </c>
    </row>
    <row r="161" spans="2:3" x14ac:dyDescent="0.2">
      <c r="B161" s="58" t="s">
        <v>3179</v>
      </c>
      <c r="C161" s="10">
        <v>12568.219999999998</v>
      </c>
    </row>
    <row r="162" spans="2:3" x14ac:dyDescent="0.2">
      <c r="B162" s="58" t="s">
        <v>3180</v>
      </c>
      <c r="C162" s="10">
        <v>3439.7799999999993</v>
      </c>
    </row>
    <row r="163" spans="2:3" x14ac:dyDescent="0.2">
      <c r="B163" s="58" t="s">
        <v>3181</v>
      </c>
      <c r="C163" s="10">
        <v>1071.55</v>
      </c>
    </row>
    <row r="164" spans="2:3" x14ac:dyDescent="0.2">
      <c r="B164" s="58" t="s">
        <v>3182</v>
      </c>
      <c r="C164" s="10">
        <v>5378.71</v>
      </c>
    </row>
    <row r="165" spans="2:3" x14ac:dyDescent="0.2">
      <c r="B165" s="58" t="s">
        <v>3183</v>
      </c>
      <c r="C165" s="10">
        <v>33087.450000000004</v>
      </c>
    </row>
    <row r="166" spans="2:3" x14ac:dyDescent="0.2">
      <c r="B166" s="58" t="s">
        <v>3184</v>
      </c>
      <c r="C166" s="10">
        <v>4782.83</v>
      </c>
    </row>
    <row r="167" spans="2:3" x14ac:dyDescent="0.2">
      <c r="B167" s="58" t="s">
        <v>3185</v>
      </c>
      <c r="C167" s="10">
        <v>6929.8200000000006</v>
      </c>
    </row>
    <row r="168" spans="2:3" x14ac:dyDescent="0.2">
      <c r="B168" s="58" t="s">
        <v>3186</v>
      </c>
      <c r="C168" s="10">
        <v>4790.6899999999996</v>
      </c>
    </row>
    <row r="169" spans="2:3" x14ac:dyDescent="0.2">
      <c r="B169" s="58" t="s">
        <v>3187</v>
      </c>
      <c r="C169" s="10">
        <v>10096.130000000001</v>
      </c>
    </row>
    <row r="170" spans="2:3" x14ac:dyDescent="0.2">
      <c r="B170" s="58" t="s">
        <v>3188</v>
      </c>
      <c r="C170" s="10">
        <v>4178.5700000000006</v>
      </c>
    </row>
    <row r="171" spans="2:3" x14ac:dyDescent="0.2">
      <c r="B171" s="58" t="s">
        <v>3189</v>
      </c>
      <c r="C171" s="10">
        <v>30105.889999999996</v>
      </c>
    </row>
    <row r="172" spans="2:3" x14ac:dyDescent="0.2">
      <c r="B172" s="58" t="s">
        <v>3190</v>
      </c>
      <c r="C172" s="10">
        <v>23121.019999999997</v>
      </c>
    </row>
    <row r="173" spans="2:3" x14ac:dyDescent="0.2">
      <c r="B173" s="58" t="s">
        <v>3191</v>
      </c>
      <c r="C173" s="10">
        <v>16260.810000000001</v>
      </c>
    </row>
    <row r="174" spans="2:3" x14ac:dyDescent="0.2">
      <c r="B174" s="58" t="s">
        <v>3192</v>
      </c>
      <c r="C174" s="10">
        <v>5137.93</v>
      </c>
    </row>
    <row r="175" spans="2:3" x14ac:dyDescent="0.2">
      <c r="B175" s="58" t="s">
        <v>3193</v>
      </c>
      <c r="C175" s="10">
        <v>1229.0700000000002</v>
      </c>
    </row>
    <row r="176" spans="2:3" x14ac:dyDescent="0.2">
      <c r="B176" s="58" t="s">
        <v>3194</v>
      </c>
      <c r="C176" s="10">
        <v>1807.72</v>
      </c>
    </row>
    <row r="177" spans="2:3" x14ac:dyDescent="0.2">
      <c r="B177" s="58" t="s">
        <v>3195</v>
      </c>
      <c r="C177" s="10">
        <v>19228.73</v>
      </c>
    </row>
    <row r="178" spans="2:3" x14ac:dyDescent="0.2">
      <c r="B178" s="58" t="s">
        <v>3196</v>
      </c>
      <c r="C178" s="10">
        <v>26689.089999999997</v>
      </c>
    </row>
    <row r="179" spans="2:3" x14ac:dyDescent="0.2">
      <c r="B179" s="58" t="s">
        <v>3197</v>
      </c>
      <c r="C179" s="10">
        <v>10284.630000000001</v>
      </c>
    </row>
    <row r="180" spans="2:3" x14ac:dyDescent="0.2">
      <c r="B180" s="58" t="s">
        <v>3198</v>
      </c>
      <c r="C180" s="10">
        <v>26719.229999999996</v>
      </c>
    </row>
    <row r="181" spans="2:3" x14ac:dyDescent="0.2">
      <c r="B181" s="58" t="s">
        <v>3199</v>
      </c>
      <c r="C181" s="10">
        <v>3011.6000000000004</v>
      </c>
    </row>
    <row r="182" spans="2:3" x14ac:dyDescent="0.2">
      <c r="B182" s="58" t="s">
        <v>3200</v>
      </c>
      <c r="C182" s="10">
        <v>3219.8900000000003</v>
      </c>
    </row>
    <row r="183" spans="2:3" x14ac:dyDescent="0.2">
      <c r="B183" s="58" t="s">
        <v>3201</v>
      </c>
      <c r="C183" s="10">
        <v>3968.5299999999993</v>
      </c>
    </row>
    <row r="184" spans="2:3" x14ac:dyDescent="0.2">
      <c r="B184" s="58" t="s">
        <v>3202</v>
      </c>
      <c r="C184" s="10">
        <v>10185.36</v>
      </c>
    </row>
    <row r="185" spans="2:3" x14ac:dyDescent="0.2">
      <c r="B185" s="58" t="s">
        <v>3203</v>
      </c>
      <c r="C185" s="10">
        <v>12684.679999999998</v>
      </c>
    </row>
    <row r="186" spans="2:3" x14ac:dyDescent="0.2">
      <c r="B186" s="58" t="s">
        <v>3204</v>
      </c>
      <c r="C186" s="10">
        <v>41296.819999999992</v>
      </c>
    </row>
    <row r="187" spans="2:3" x14ac:dyDescent="0.2">
      <c r="B187" s="58" t="s">
        <v>3205</v>
      </c>
      <c r="C187" s="10">
        <v>2367.9900000000002</v>
      </c>
    </row>
    <row r="188" spans="2:3" x14ac:dyDescent="0.2">
      <c r="B188" s="58" t="s">
        <v>3206</v>
      </c>
      <c r="C188" s="10">
        <v>13650.95</v>
      </c>
    </row>
    <row r="189" spans="2:3" x14ac:dyDescent="0.2">
      <c r="B189" s="58" t="s">
        <v>3207</v>
      </c>
      <c r="C189" s="10">
        <v>15196.84</v>
      </c>
    </row>
    <row r="190" spans="2:3" x14ac:dyDescent="0.2">
      <c r="B190" s="58" t="s">
        <v>3208</v>
      </c>
      <c r="C190" s="10">
        <v>572.28</v>
      </c>
    </row>
    <row r="191" spans="2:3" x14ac:dyDescent="0.2">
      <c r="B191" s="58" t="s">
        <v>3209</v>
      </c>
      <c r="C191" s="10">
        <v>10768.77</v>
      </c>
    </row>
    <row r="192" spans="2:3" x14ac:dyDescent="0.2">
      <c r="B192" s="58" t="s">
        <v>3210</v>
      </c>
      <c r="C192" s="10">
        <v>7888.86</v>
      </c>
    </row>
    <row r="193" spans="2:3" x14ac:dyDescent="0.2">
      <c r="B193" s="58" t="s">
        <v>3211</v>
      </c>
      <c r="C193" s="10">
        <v>338.41</v>
      </c>
    </row>
    <row r="194" spans="2:3" x14ac:dyDescent="0.2">
      <c r="B194" s="58" t="s">
        <v>3212</v>
      </c>
      <c r="C194" s="10">
        <v>7990.0900000000011</v>
      </c>
    </row>
    <row r="195" spans="2:3" x14ac:dyDescent="0.2">
      <c r="B195" s="58" t="s">
        <v>3213</v>
      </c>
      <c r="C195" s="10">
        <v>3635.91</v>
      </c>
    </row>
    <row r="196" spans="2:3" x14ac:dyDescent="0.2">
      <c r="B196" s="58" t="s">
        <v>3214</v>
      </c>
      <c r="C196" s="10">
        <v>20508.900000000001</v>
      </c>
    </row>
    <row r="197" spans="2:3" x14ac:dyDescent="0.2">
      <c r="B197" s="58" t="s">
        <v>3026</v>
      </c>
      <c r="C197" s="10">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46"/>
  <sheetViews>
    <sheetView showGridLines="0" zoomScale="90" zoomScaleNormal="90" workbookViewId="0">
      <selection activeCell="R17" sqref="R17"/>
    </sheetView>
  </sheetViews>
  <sheetFormatPr defaultColWidth="0" defaultRowHeight="14.25" zeroHeight="1" x14ac:dyDescent="0.2"/>
  <cols>
    <col min="1" max="18" width="9" style="66" customWidth="1"/>
    <col min="19" max="16384" width="9" style="66" hidden="1"/>
  </cols>
  <sheetData>
    <row r="1" spans="8:17" ht="15" customHeight="1" x14ac:dyDescent="0.7">
      <c r="H1" s="67"/>
      <c r="I1" s="67"/>
      <c r="J1" s="67"/>
      <c r="K1" s="67"/>
      <c r="L1" s="67"/>
      <c r="M1" s="67"/>
      <c r="N1" s="67"/>
      <c r="O1" s="67"/>
      <c r="P1" s="67"/>
      <c r="Q1" s="67"/>
    </row>
    <row r="2" spans="8:17" ht="15" customHeight="1" x14ac:dyDescent="0.2"/>
    <row r="3" spans="8:17" ht="15" customHeight="1" x14ac:dyDescent="0.2"/>
    <row r="4" spans="8:17" ht="15" customHeight="1" x14ac:dyDescent="0.2"/>
    <row r="5" spans="8:17" ht="15" customHeight="1" x14ac:dyDescent="0.2"/>
    <row r="6" spans="8:17" ht="15" customHeight="1" x14ac:dyDescent="0.7">
      <c r="H6" s="67"/>
      <c r="I6" s="67"/>
      <c r="J6" s="67"/>
      <c r="K6" s="67"/>
      <c r="L6" s="67"/>
      <c r="M6" s="67"/>
      <c r="N6" s="67"/>
      <c r="O6" s="67"/>
      <c r="P6" s="67"/>
      <c r="Q6" s="67"/>
    </row>
    <row r="7" spans="8:17" ht="15" customHeight="1" x14ac:dyDescent="0.7">
      <c r="H7" s="67"/>
      <c r="I7" s="67"/>
      <c r="J7" s="67"/>
      <c r="K7" s="67"/>
      <c r="L7" s="67"/>
      <c r="M7" s="67"/>
      <c r="N7" s="67"/>
      <c r="O7" s="67"/>
      <c r="P7" s="67"/>
      <c r="Q7" s="67"/>
    </row>
    <row r="8" spans="8:17" ht="15" customHeight="1" x14ac:dyDescent="0.7">
      <c r="H8" s="67"/>
      <c r="I8" s="67"/>
      <c r="J8" s="67"/>
      <c r="K8" s="67"/>
      <c r="L8" s="67"/>
      <c r="M8" s="67"/>
      <c r="N8" s="67"/>
      <c r="O8" s="67"/>
      <c r="P8" s="67"/>
      <c r="Q8" s="67"/>
    </row>
    <row r="9" spans="8:17" ht="15" customHeight="1" x14ac:dyDescent="0.7">
      <c r="H9" s="67"/>
      <c r="I9" s="67"/>
      <c r="J9" s="67"/>
      <c r="K9" s="67"/>
      <c r="L9" s="67"/>
      <c r="M9" s="67"/>
      <c r="N9" s="67"/>
      <c r="O9" s="67"/>
      <c r="P9" s="67"/>
      <c r="Q9" s="67"/>
    </row>
    <row r="10" spans="8:17" ht="15" customHeight="1" x14ac:dyDescent="0.7">
      <c r="H10" s="67"/>
      <c r="I10" s="67"/>
      <c r="J10" s="67"/>
      <c r="K10" s="67"/>
      <c r="L10" s="67"/>
      <c r="M10" s="67"/>
      <c r="N10" s="67"/>
      <c r="O10" s="67"/>
      <c r="P10" s="67"/>
      <c r="Q10" s="67"/>
    </row>
    <row r="11" spans="8:17" ht="15" customHeight="1" x14ac:dyDescent="0.7">
      <c r="H11" s="67"/>
      <c r="I11" s="67"/>
      <c r="J11" s="67"/>
      <c r="K11" s="67"/>
      <c r="L11" s="67"/>
      <c r="M11" s="67"/>
      <c r="N11" s="67"/>
      <c r="O11" s="67"/>
      <c r="P11" s="67"/>
      <c r="Q11" s="67"/>
    </row>
    <row r="12" spans="8:17" ht="15" customHeight="1" x14ac:dyDescent="0.2"/>
    <row r="13" spans="8:17" ht="15" customHeight="1" x14ac:dyDescent="0.2"/>
    <row r="14" spans="8:17" x14ac:dyDescent="0.2"/>
    <row r="15" spans="8:17" x14ac:dyDescent="0.2"/>
    <row r="16" spans="8:17" x14ac:dyDescent="0.2"/>
    <row r="17" s="66" customFormat="1" x14ac:dyDescent="0.2"/>
    <row r="18" s="66" customFormat="1" x14ac:dyDescent="0.2"/>
    <row r="19" s="66" customFormat="1" x14ac:dyDescent="0.2"/>
    <row r="20" s="66" customFormat="1" x14ac:dyDescent="0.2"/>
    <row r="21" s="66" customFormat="1" x14ac:dyDescent="0.2"/>
    <row r="22" s="66" customFormat="1" x14ac:dyDescent="0.2"/>
    <row r="23" s="66" customFormat="1" x14ac:dyDescent="0.2"/>
    <row r="24" s="66" customFormat="1" x14ac:dyDescent="0.2"/>
    <row r="25" s="66" customFormat="1" x14ac:dyDescent="0.2"/>
    <row r="26" s="66" customFormat="1" x14ac:dyDescent="0.2"/>
    <row r="27" s="66" customFormat="1" x14ac:dyDescent="0.2"/>
    <row r="28" s="66" customFormat="1" x14ac:dyDescent="0.2"/>
    <row r="29" s="66" customFormat="1" x14ac:dyDescent="0.2"/>
    <row r="30" s="66" customFormat="1" x14ac:dyDescent="0.2"/>
    <row r="31" s="66" customFormat="1" x14ac:dyDescent="0.2"/>
    <row r="32" s="66" customFormat="1" x14ac:dyDescent="0.2"/>
    <row r="33" s="66" customFormat="1" x14ac:dyDescent="0.2"/>
    <row r="34" s="66" customFormat="1" x14ac:dyDescent="0.2"/>
    <row r="35" s="66" customFormat="1" x14ac:dyDescent="0.2"/>
    <row r="36" s="66" customFormat="1" x14ac:dyDescent="0.2"/>
    <row r="37" s="66" customFormat="1" x14ac:dyDescent="0.2"/>
    <row r="38" s="66" customFormat="1" x14ac:dyDescent="0.2"/>
    <row r="39" s="66" customFormat="1" x14ac:dyDescent="0.2"/>
    <row r="40" s="66" customFormat="1" x14ac:dyDescent="0.2"/>
    <row r="41" s="66" customFormat="1" x14ac:dyDescent="0.2"/>
    <row r="42" s="66" customFormat="1" x14ac:dyDescent="0.2"/>
    <row r="43" s="66" customFormat="1" x14ac:dyDescent="0.2"/>
    <row r="44" s="66" customFormat="1" x14ac:dyDescent="0.2"/>
    <row r="45" s="66" customFormat="1" hidden="1" x14ac:dyDescent="0.2"/>
    <row r="46" s="66" customFormat="1" hidden="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45"/>
  <sheetViews>
    <sheetView topLeftCell="A2" zoomScale="90" zoomScaleNormal="90" workbookViewId="0">
      <selection activeCell="O5" sqref="O5"/>
    </sheetView>
  </sheetViews>
  <sheetFormatPr defaultColWidth="0" defaultRowHeight="14.25" zeroHeight="1" x14ac:dyDescent="0.2"/>
  <cols>
    <col min="1" max="21" width="9" style="68" customWidth="1"/>
    <col min="22" max="16384" width="9" style="68"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A2:G52"/>
  <sheetViews>
    <sheetView zoomScale="90" zoomScaleNormal="90" workbookViewId="0">
      <selection activeCell="A15" sqref="A15"/>
    </sheetView>
  </sheetViews>
  <sheetFormatPr defaultRowHeight="14.25" x14ac:dyDescent="0.2"/>
  <cols>
    <col min="1" max="1" width="23.375" style="17" customWidth="1"/>
    <col min="2" max="2" width="2.75" customWidth="1"/>
    <col min="3" max="3" width="19" bestFit="1" customWidth="1"/>
    <col min="4" max="4" width="11.875" bestFit="1" customWidth="1"/>
    <col min="6" max="6" width="18.625" customWidth="1"/>
    <col min="7" max="7" width="12" customWidth="1"/>
  </cols>
  <sheetData>
    <row r="2" spans="3:7" x14ac:dyDescent="0.2">
      <c r="C2" s="7" t="s">
        <v>3025</v>
      </c>
      <c r="D2" t="s">
        <v>3027</v>
      </c>
      <c r="F2" s="13" t="s">
        <v>3025</v>
      </c>
      <c r="G2" s="13" t="s">
        <v>3027</v>
      </c>
    </row>
    <row r="3" spans="3:7" x14ac:dyDescent="0.2">
      <c r="C3" s="18" t="s">
        <v>140</v>
      </c>
      <c r="D3" s="10">
        <v>46826.450000000004</v>
      </c>
      <c r="E3" s="10"/>
      <c r="F3" s="14" t="s">
        <v>140</v>
      </c>
      <c r="G3" s="14">
        <f>D3</f>
        <v>46826.450000000004</v>
      </c>
    </row>
    <row r="4" spans="3:7" x14ac:dyDescent="0.2">
      <c r="C4" s="18" t="s">
        <v>564</v>
      </c>
      <c r="D4" s="10">
        <v>14367.86</v>
      </c>
      <c r="E4" s="10"/>
      <c r="F4" s="14" t="s">
        <v>564</v>
      </c>
      <c r="G4" s="14">
        <f t="shared" ref="G4:G52" si="0">D4</f>
        <v>14367.86</v>
      </c>
    </row>
    <row r="5" spans="3:7" x14ac:dyDescent="0.2">
      <c r="C5" s="18" t="s">
        <v>20</v>
      </c>
      <c r="D5" s="10">
        <v>11724.43</v>
      </c>
      <c r="E5" s="10"/>
      <c r="F5" s="14" t="s">
        <v>20</v>
      </c>
      <c r="G5" s="14">
        <f t="shared" si="0"/>
        <v>11724.43</v>
      </c>
    </row>
    <row r="6" spans="3:7" x14ac:dyDescent="0.2">
      <c r="C6" s="18" t="s">
        <v>66</v>
      </c>
      <c r="D6" s="10">
        <v>262050.06000000006</v>
      </c>
      <c r="E6" s="10"/>
      <c r="F6" s="14" t="s">
        <v>66</v>
      </c>
      <c r="G6" s="14">
        <f t="shared" si="0"/>
        <v>262050.06000000006</v>
      </c>
    </row>
    <row r="7" spans="3:7" x14ac:dyDescent="0.2">
      <c r="C7" s="18" t="s">
        <v>36</v>
      </c>
      <c r="D7" s="10">
        <v>45843.450000000012</v>
      </c>
      <c r="E7" s="10"/>
      <c r="F7" s="14" t="s">
        <v>36</v>
      </c>
      <c r="G7" s="14">
        <f t="shared" si="0"/>
        <v>45843.450000000012</v>
      </c>
    </row>
    <row r="8" spans="3:7" x14ac:dyDescent="0.2">
      <c r="C8" s="18" t="s">
        <v>224</v>
      </c>
      <c r="D8" s="10">
        <v>6540.5400000000009</v>
      </c>
      <c r="E8" s="10"/>
      <c r="F8" s="14" t="s">
        <v>224</v>
      </c>
      <c r="G8" s="14">
        <f t="shared" si="0"/>
        <v>6540.5400000000009</v>
      </c>
    </row>
    <row r="9" spans="3:7" x14ac:dyDescent="0.2">
      <c r="C9" s="18" t="s">
        <v>1584</v>
      </c>
      <c r="D9" s="10">
        <v>1257.76</v>
      </c>
      <c r="E9" s="10"/>
      <c r="F9" s="14" t="s">
        <v>1584</v>
      </c>
      <c r="G9" s="14">
        <f t="shared" si="0"/>
        <v>1257.76</v>
      </c>
    </row>
    <row r="10" spans="3:7" x14ac:dyDescent="0.2">
      <c r="C10" s="18" t="s">
        <v>350</v>
      </c>
      <c r="D10" s="10">
        <v>47148.530000000006</v>
      </c>
      <c r="E10" s="10"/>
      <c r="F10" s="14" t="s">
        <v>350</v>
      </c>
      <c r="G10" s="14">
        <f t="shared" si="0"/>
        <v>47148.530000000006</v>
      </c>
    </row>
    <row r="11" spans="3:7" x14ac:dyDescent="0.2">
      <c r="C11" s="18" t="s">
        <v>99</v>
      </c>
      <c r="D11" s="10">
        <v>81205.22</v>
      </c>
      <c r="E11" s="10"/>
      <c r="F11" s="14" t="s">
        <v>99</v>
      </c>
      <c r="G11" s="14">
        <f t="shared" si="0"/>
        <v>81205.22</v>
      </c>
    </row>
    <row r="12" spans="3:7" x14ac:dyDescent="0.2">
      <c r="C12" s="18" t="s">
        <v>51</v>
      </c>
      <c r="D12" s="10">
        <v>29050.789999999997</v>
      </c>
      <c r="E12" s="10"/>
      <c r="F12" s="14" t="s">
        <v>51</v>
      </c>
      <c r="G12" s="14">
        <f t="shared" si="0"/>
        <v>29050.789999999997</v>
      </c>
    </row>
    <row r="13" spans="3:7" x14ac:dyDescent="0.2">
      <c r="C13" s="18" t="s">
        <v>466</v>
      </c>
      <c r="D13" s="10">
        <v>13922.919999999996</v>
      </c>
      <c r="E13" s="10"/>
      <c r="F13" s="14" t="s">
        <v>466</v>
      </c>
      <c r="G13" s="14">
        <f t="shared" si="0"/>
        <v>13922.919999999996</v>
      </c>
    </row>
    <row r="14" spans="3:7" x14ac:dyDescent="0.2">
      <c r="C14" s="18" t="s">
        <v>79</v>
      </c>
      <c r="D14" s="10">
        <v>98971.250000000029</v>
      </c>
      <c r="E14" s="10"/>
      <c r="F14" s="14" t="s">
        <v>79</v>
      </c>
      <c r="G14" s="14">
        <f t="shared" si="0"/>
        <v>98971.250000000029</v>
      </c>
    </row>
    <row r="15" spans="3:7" x14ac:dyDescent="0.2">
      <c r="C15" s="18" t="s">
        <v>29</v>
      </c>
      <c r="D15" s="10">
        <v>39314.550000000003</v>
      </c>
      <c r="E15" s="10"/>
      <c r="F15" s="14" t="s">
        <v>29</v>
      </c>
      <c r="G15" s="14">
        <f t="shared" si="0"/>
        <v>39314.550000000003</v>
      </c>
    </row>
    <row r="16" spans="3:7" x14ac:dyDescent="0.2">
      <c r="C16" s="18" t="s">
        <v>189</v>
      </c>
      <c r="D16" s="10">
        <v>10977.690000000002</v>
      </c>
      <c r="E16" s="10"/>
      <c r="F16" s="14" t="s">
        <v>189</v>
      </c>
      <c r="G16" s="14">
        <f t="shared" si="0"/>
        <v>10977.690000000002</v>
      </c>
    </row>
    <row r="17" spans="3:7" x14ac:dyDescent="0.2">
      <c r="C17" s="18" t="s">
        <v>513</v>
      </c>
      <c r="D17" s="10">
        <v>29678.210000000003</v>
      </c>
      <c r="E17" s="10"/>
      <c r="F17" s="14" t="s">
        <v>513</v>
      </c>
      <c r="G17" s="14">
        <f t="shared" si="0"/>
        <v>29678.210000000003</v>
      </c>
    </row>
    <row r="18" spans="3:7" x14ac:dyDescent="0.2">
      <c r="C18" s="18" t="s">
        <v>364</v>
      </c>
      <c r="D18" s="10">
        <v>14737.27</v>
      </c>
      <c r="E18" s="10"/>
      <c r="F18" s="14" t="s">
        <v>364</v>
      </c>
      <c r="G18" s="14">
        <f t="shared" si="0"/>
        <v>14737.27</v>
      </c>
    </row>
    <row r="19" spans="3:7" x14ac:dyDescent="0.2">
      <c r="C19" s="18" t="s">
        <v>144</v>
      </c>
      <c r="D19" s="10">
        <v>14909.429999999995</v>
      </c>
      <c r="E19" s="10"/>
      <c r="F19" s="14" t="s">
        <v>144</v>
      </c>
      <c r="G19" s="14">
        <f t="shared" si="0"/>
        <v>14909.429999999995</v>
      </c>
    </row>
    <row r="20" spans="3:7" x14ac:dyDescent="0.2">
      <c r="C20" s="18" t="s">
        <v>307</v>
      </c>
      <c r="D20" s="10">
        <v>30532.709999999995</v>
      </c>
      <c r="E20" s="10"/>
      <c r="F20" s="14" t="s">
        <v>307</v>
      </c>
      <c r="G20" s="14">
        <f t="shared" si="0"/>
        <v>30532.709999999995</v>
      </c>
    </row>
    <row r="21" spans="3:7" x14ac:dyDescent="0.2">
      <c r="C21" s="18" t="s">
        <v>394</v>
      </c>
      <c r="D21" s="10">
        <v>15403.560000000001</v>
      </c>
      <c r="E21" s="10"/>
      <c r="F21" s="14" t="s">
        <v>394</v>
      </c>
      <c r="G21" s="14">
        <f t="shared" si="0"/>
        <v>15403.560000000001</v>
      </c>
    </row>
    <row r="22" spans="3:7" x14ac:dyDescent="0.2">
      <c r="C22" s="18" t="s">
        <v>379</v>
      </c>
      <c r="D22" s="10">
        <v>59114.820000000007</v>
      </c>
      <c r="E22" s="10"/>
      <c r="F22" s="14" t="s">
        <v>379</v>
      </c>
      <c r="G22" s="14">
        <f t="shared" si="0"/>
        <v>59114.820000000007</v>
      </c>
    </row>
    <row r="23" spans="3:7" x14ac:dyDescent="0.2">
      <c r="C23" s="18" t="s">
        <v>265</v>
      </c>
      <c r="D23" s="10">
        <v>69641.81</v>
      </c>
      <c r="E23" s="10"/>
      <c r="F23" s="14" t="s">
        <v>265</v>
      </c>
      <c r="G23" s="14">
        <f t="shared" si="0"/>
        <v>69641.81</v>
      </c>
    </row>
    <row r="24" spans="3:7" x14ac:dyDescent="0.2">
      <c r="C24" s="18" t="s">
        <v>60</v>
      </c>
      <c r="D24" s="10">
        <v>37752.280000000006</v>
      </c>
      <c r="E24" s="10"/>
      <c r="F24" s="14" t="s">
        <v>60</v>
      </c>
      <c r="G24" s="14">
        <f t="shared" si="0"/>
        <v>37752.280000000006</v>
      </c>
    </row>
    <row r="25" spans="3:7" x14ac:dyDescent="0.2">
      <c r="C25" s="18" t="s">
        <v>10</v>
      </c>
      <c r="D25" s="10">
        <v>9689.5799999999981</v>
      </c>
      <c r="E25" s="10"/>
      <c r="F25" s="14" t="s">
        <v>10</v>
      </c>
      <c r="G25" s="14">
        <f t="shared" si="0"/>
        <v>9689.5799999999981</v>
      </c>
    </row>
    <row r="26" spans="3:7" x14ac:dyDescent="0.2">
      <c r="C26" s="18" t="s">
        <v>56</v>
      </c>
      <c r="D26" s="10">
        <v>10903.080000000002</v>
      </c>
      <c r="E26" s="10"/>
      <c r="F26" s="14" t="s">
        <v>56</v>
      </c>
      <c r="G26" s="14">
        <f t="shared" si="0"/>
        <v>10903.080000000002</v>
      </c>
    </row>
    <row r="27" spans="3:7" x14ac:dyDescent="0.2">
      <c r="C27" s="18" t="s">
        <v>253</v>
      </c>
      <c r="D27" s="10">
        <v>12593.59</v>
      </c>
      <c r="E27" s="10"/>
      <c r="F27" s="14" t="s">
        <v>253</v>
      </c>
      <c r="G27" s="14">
        <f t="shared" si="0"/>
        <v>12593.59</v>
      </c>
    </row>
    <row r="28" spans="3:7" x14ac:dyDescent="0.2">
      <c r="C28" s="18" t="s">
        <v>109</v>
      </c>
      <c r="D28" s="10">
        <v>15764.51</v>
      </c>
      <c r="E28" s="10"/>
      <c r="F28" s="14" t="s">
        <v>109</v>
      </c>
      <c r="G28" s="14">
        <f t="shared" si="0"/>
        <v>15764.51</v>
      </c>
    </row>
    <row r="29" spans="3:7" x14ac:dyDescent="0.2">
      <c r="C29" s="18" t="s">
        <v>272</v>
      </c>
      <c r="D29" s="10">
        <v>8864.5399999999991</v>
      </c>
      <c r="E29" s="10"/>
      <c r="F29" s="14" t="s">
        <v>272</v>
      </c>
      <c r="G29" s="14">
        <f t="shared" si="0"/>
        <v>8864.5399999999991</v>
      </c>
    </row>
    <row r="30" spans="3:7" x14ac:dyDescent="0.2">
      <c r="C30" s="18" t="s">
        <v>1332</v>
      </c>
      <c r="D30" s="10">
        <v>7619.7</v>
      </c>
      <c r="E30" s="10"/>
      <c r="F30" s="14" t="s">
        <v>1332</v>
      </c>
      <c r="G30" s="14">
        <f t="shared" si="0"/>
        <v>7619.7</v>
      </c>
    </row>
    <row r="31" spans="3:7" x14ac:dyDescent="0.2">
      <c r="C31" s="18" t="s">
        <v>373</v>
      </c>
      <c r="D31" s="10">
        <v>21943.91</v>
      </c>
      <c r="E31" s="10"/>
      <c r="F31" s="14" t="s">
        <v>373</v>
      </c>
      <c r="G31" s="14">
        <f t="shared" si="0"/>
        <v>21943.91</v>
      </c>
    </row>
    <row r="32" spans="3:7" x14ac:dyDescent="0.2">
      <c r="C32" s="18" t="s">
        <v>616</v>
      </c>
      <c r="D32" s="10">
        <v>5593.18</v>
      </c>
      <c r="E32" s="10"/>
      <c r="F32" s="14" t="s">
        <v>616</v>
      </c>
      <c r="G32" s="14">
        <f t="shared" si="0"/>
        <v>5593.18</v>
      </c>
    </row>
    <row r="33" spans="3:7" x14ac:dyDescent="0.2">
      <c r="C33" s="18" t="s">
        <v>88</v>
      </c>
      <c r="D33" s="10">
        <v>210419.75000000006</v>
      </c>
      <c r="E33" s="10"/>
      <c r="F33" s="14" t="s">
        <v>88</v>
      </c>
      <c r="G33" s="14">
        <f t="shared" si="0"/>
        <v>210419.75000000006</v>
      </c>
    </row>
    <row r="34" spans="3:7" x14ac:dyDescent="0.2">
      <c r="C34" s="18" t="s">
        <v>73</v>
      </c>
      <c r="D34" s="10">
        <v>38147.890000000007</v>
      </c>
      <c r="E34" s="10"/>
      <c r="F34" s="14" t="s">
        <v>73</v>
      </c>
      <c r="G34" s="14">
        <f t="shared" si="0"/>
        <v>38147.890000000007</v>
      </c>
    </row>
    <row r="35" spans="3:7" x14ac:dyDescent="0.2">
      <c r="C35" s="18" t="s">
        <v>541</v>
      </c>
      <c r="D35" s="10">
        <v>5300.2300000000005</v>
      </c>
      <c r="E35" s="10"/>
      <c r="F35" s="14" t="s">
        <v>541</v>
      </c>
      <c r="G35" s="14">
        <f t="shared" si="0"/>
        <v>5300.2300000000005</v>
      </c>
    </row>
    <row r="36" spans="3:7" x14ac:dyDescent="0.2">
      <c r="C36" s="18" t="s">
        <v>293</v>
      </c>
      <c r="D36" s="10">
        <v>69452.819999999963</v>
      </c>
      <c r="E36" s="10"/>
      <c r="F36" s="14" t="s">
        <v>293</v>
      </c>
      <c r="G36" s="14">
        <f t="shared" si="0"/>
        <v>69452.819999999963</v>
      </c>
    </row>
    <row r="37" spans="3:7" x14ac:dyDescent="0.2">
      <c r="C37" s="18" t="s">
        <v>183</v>
      </c>
      <c r="D37" s="10">
        <v>6884.0399999999981</v>
      </c>
      <c r="E37" s="10"/>
      <c r="F37" s="14" t="s">
        <v>183</v>
      </c>
      <c r="G37" s="14">
        <f t="shared" si="0"/>
        <v>6884.0399999999981</v>
      </c>
    </row>
    <row r="38" spans="3:7" x14ac:dyDescent="0.2">
      <c r="C38" s="18" t="s">
        <v>115</v>
      </c>
      <c r="D38" s="10">
        <v>21821.829999999987</v>
      </c>
      <c r="E38" s="10"/>
      <c r="F38" s="14" t="s">
        <v>115</v>
      </c>
      <c r="G38" s="14">
        <f t="shared" si="0"/>
        <v>21821.829999999987</v>
      </c>
    </row>
    <row r="39" spans="3:7" x14ac:dyDescent="0.2">
      <c r="C39" s="18" t="s">
        <v>296</v>
      </c>
      <c r="D39" s="10">
        <v>45780.85</v>
      </c>
      <c r="E39" s="10"/>
      <c r="F39" s="14" t="s">
        <v>296</v>
      </c>
      <c r="G39" s="14">
        <f t="shared" si="0"/>
        <v>45780.85</v>
      </c>
    </row>
    <row r="40" spans="3:7" x14ac:dyDescent="0.2">
      <c r="C40" s="18" t="s">
        <v>560</v>
      </c>
      <c r="D40" s="10">
        <v>10027.83</v>
      </c>
      <c r="E40" s="10"/>
      <c r="F40" s="14" t="s">
        <v>560</v>
      </c>
      <c r="G40" s="14">
        <f t="shared" si="0"/>
        <v>10027.83</v>
      </c>
    </row>
    <row r="41" spans="3:7" x14ac:dyDescent="0.2">
      <c r="C41" s="18" t="s">
        <v>247</v>
      </c>
      <c r="D41" s="10">
        <v>16544.629999999997</v>
      </c>
      <c r="E41" s="10"/>
      <c r="F41" s="14" t="s">
        <v>247</v>
      </c>
      <c r="G41" s="14">
        <f t="shared" si="0"/>
        <v>16544.629999999997</v>
      </c>
    </row>
    <row r="42" spans="3:7" x14ac:dyDescent="0.2">
      <c r="C42" s="18" t="s">
        <v>1047</v>
      </c>
      <c r="D42" s="10">
        <v>1550.49</v>
      </c>
      <c r="E42" s="10"/>
      <c r="F42" s="14" t="s">
        <v>1047</v>
      </c>
      <c r="G42" s="14">
        <f t="shared" si="0"/>
        <v>1550.49</v>
      </c>
    </row>
    <row r="43" spans="3:7" x14ac:dyDescent="0.2">
      <c r="C43" s="18" t="s">
        <v>376</v>
      </c>
      <c r="D43" s="10">
        <v>33209.759999999995</v>
      </c>
      <c r="E43" s="10"/>
      <c r="F43" s="14" t="s">
        <v>376</v>
      </c>
      <c r="G43" s="14">
        <f t="shared" si="0"/>
        <v>33209.759999999995</v>
      </c>
    </row>
    <row r="44" spans="3:7" x14ac:dyDescent="0.2">
      <c r="C44" s="18" t="s">
        <v>163</v>
      </c>
      <c r="D44" s="10">
        <v>91937.13</v>
      </c>
      <c r="E44" s="10"/>
      <c r="F44" s="14" t="s">
        <v>163</v>
      </c>
      <c r="G44" s="14">
        <f t="shared" si="0"/>
        <v>91937.13</v>
      </c>
    </row>
    <row r="45" spans="3:7" x14ac:dyDescent="0.2">
      <c r="C45" s="18" t="s">
        <v>122</v>
      </c>
      <c r="D45" s="10">
        <v>26981.670000000002</v>
      </c>
      <c r="E45" s="10"/>
      <c r="F45" s="14" t="s">
        <v>122</v>
      </c>
      <c r="G45" s="14">
        <f t="shared" si="0"/>
        <v>26981.670000000002</v>
      </c>
    </row>
    <row r="46" spans="3:7" x14ac:dyDescent="0.2">
      <c r="C46" s="18" t="s">
        <v>609</v>
      </c>
      <c r="D46" s="10">
        <v>13491</v>
      </c>
      <c r="E46" s="10"/>
      <c r="F46" s="14" t="s">
        <v>609</v>
      </c>
      <c r="G46" s="14">
        <f t="shared" si="0"/>
        <v>13491</v>
      </c>
    </row>
    <row r="47" spans="3:7" x14ac:dyDescent="0.2">
      <c r="C47" s="18" t="s">
        <v>218</v>
      </c>
      <c r="D47" s="10">
        <v>45282.869999999995</v>
      </c>
      <c r="E47" s="10"/>
      <c r="F47" s="14" t="s">
        <v>218</v>
      </c>
      <c r="G47" s="14">
        <f t="shared" si="0"/>
        <v>45282.869999999995</v>
      </c>
    </row>
    <row r="48" spans="3:7" x14ac:dyDescent="0.2">
      <c r="C48" s="18" t="s">
        <v>42</v>
      </c>
      <c r="D48" s="10">
        <v>78048.650000000009</v>
      </c>
      <c r="E48" s="10"/>
      <c r="F48" s="14" t="s">
        <v>42</v>
      </c>
      <c r="G48" s="14">
        <f t="shared" si="0"/>
        <v>78048.650000000009</v>
      </c>
    </row>
    <row r="49" spans="3:7" x14ac:dyDescent="0.2">
      <c r="C49" s="18" t="s">
        <v>879</v>
      </c>
      <c r="D49" s="10">
        <v>10681.55</v>
      </c>
      <c r="E49" s="10"/>
      <c r="F49" s="14" t="s">
        <v>879</v>
      </c>
      <c r="G49" s="14">
        <f t="shared" si="0"/>
        <v>10681.55</v>
      </c>
    </row>
    <row r="50" spans="3:7" x14ac:dyDescent="0.2">
      <c r="C50" s="18" t="s">
        <v>333</v>
      </c>
      <c r="D50" s="10">
        <v>22770.35</v>
      </c>
      <c r="E50" s="10"/>
      <c r="F50" s="14" t="s">
        <v>333</v>
      </c>
      <c r="G50" s="14">
        <f t="shared" si="0"/>
        <v>22770.35</v>
      </c>
    </row>
    <row r="51" spans="3:7" x14ac:dyDescent="0.2">
      <c r="C51" s="18" t="s">
        <v>1036</v>
      </c>
      <c r="D51" s="10">
        <v>1183.5400000000002</v>
      </c>
      <c r="E51" s="10"/>
      <c r="F51" s="14" t="s">
        <v>1036</v>
      </c>
      <c r="G51" s="14">
        <f t="shared" si="0"/>
        <v>1183.5400000000002</v>
      </c>
    </row>
    <row r="52" spans="3:7" x14ac:dyDescent="0.2">
      <c r="C52" s="18" t="s">
        <v>3026</v>
      </c>
      <c r="D52" s="10">
        <v>1823460.5600000003</v>
      </c>
      <c r="E52" s="10"/>
      <c r="F52" s="15" t="s">
        <v>3026</v>
      </c>
      <c r="G52" s="57">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A2:H13"/>
  <sheetViews>
    <sheetView zoomScale="90" zoomScaleNormal="90" workbookViewId="0">
      <selection activeCell="C20" sqref="C20"/>
    </sheetView>
  </sheetViews>
  <sheetFormatPr defaultRowHeight="14.25" x14ac:dyDescent="0.2"/>
  <cols>
    <col min="1" max="1" width="24.125" style="17" customWidth="1"/>
    <col min="2" max="2" width="7.5" customWidth="1"/>
    <col min="3" max="3" width="13" customWidth="1"/>
    <col min="4" max="4" width="16.125" bestFit="1" customWidth="1"/>
    <col min="5" max="5" width="11.5" customWidth="1"/>
    <col min="6" max="6" width="13" style="17" customWidth="1"/>
    <col min="7" max="7" width="16.25" style="17" customWidth="1"/>
  </cols>
  <sheetData>
    <row r="2" spans="3:8" x14ac:dyDescent="0.2">
      <c r="C2" s="7" t="s">
        <v>3025</v>
      </c>
      <c r="D2" t="s">
        <v>3035</v>
      </c>
      <c r="F2" s="13" t="s">
        <v>3025</v>
      </c>
      <c r="G2" s="13" t="s">
        <v>3035</v>
      </c>
      <c r="H2" s="12" t="s">
        <v>3221</v>
      </c>
    </row>
    <row r="3" spans="3:8" x14ac:dyDescent="0.2">
      <c r="C3" s="18" t="s">
        <v>140</v>
      </c>
      <c r="D3" s="10">
        <v>8121.5899999999992</v>
      </c>
      <c r="F3" s="14" t="s">
        <v>140</v>
      </c>
      <c r="G3" s="16">
        <f>D3</f>
        <v>8121.5899999999992</v>
      </c>
      <c r="H3" s="17" t="e">
        <f>IF(G3=MAX($D$3:$D$12),G3,NA())</f>
        <v>#N/A</v>
      </c>
    </row>
    <row r="4" spans="3:8" x14ac:dyDescent="0.2">
      <c r="C4" s="18" t="s">
        <v>66</v>
      </c>
      <c r="D4" s="10">
        <v>23761.16499999999</v>
      </c>
      <c r="F4" s="14" t="s">
        <v>66</v>
      </c>
      <c r="G4" s="16">
        <f t="shared" ref="G4:G12" si="0">D4</f>
        <v>23761.16499999999</v>
      </c>
      <c r="H4" s="17">
        <f t="shared" ref="H4:H12" si="1">IF(G4=MAX($D$3:$D$12),G4,NA())</f>
        <v>23761.16499999999</v>
      </c>
    </row>
    <row r="5" spans="3:8" x14ac:dyDescent="0.2">
      <c r="C5" s="18" t="s">
        <v>36</v>
      </c>
      <c r="D5" s="10">
        <v>6217.4599999999982</v>
      </c>
      <c r="F5" s="14" t="s">
        <v>99</v>
      </c>
      <c r="G5" s="16">
        <f t="shared" si="0"/>
        <v>6217.4599999999982</v>
      </c>
      <c r="H5" s="17" t="e">
        <f t="shared" si="1"/>
        <v>#N/A</v>
      </c>
    </row>
    <row r="6" spans="3:8" x14ac:dyDescent="0.2">
      <c r="C6" s="18" t="s">
        <v>99</v>
      </c>
      <c r="D6" s="10">
        <v>6690.8799999999928</v>
      </c>
      <c r="F6" s="14" t="s">
        <v>79</v>
      </c>
      <c r="G6" s="16">
        <f t="shared" si="0"/>
        <v>6690.8799999999928</v>
      </c>
      <c r="H6" s="17" t="e">
        <f t="shared" si="1"/>
        <v>#N/A</v>
      </c>
    </row>
    <row r="7" spans="3:8" x14ac:dyDescent="0.2">
      <c r="C7" s="18" t="s">
        <v>79</v>
      </c>
      <c r="D7" s="10">
        <v>10567.319999999989</v>
      </c>
      <c r="F7" s="14" t="s">
        <v>29</v>
      </c>
      <c r="G7" s="16">
        <f t="shared" si="0"/>
        <v>10567.319999999989</v>
      </c>
      <c r="H7" s="17" t="e">
        <f t="shared" si="1"/>
        <v>#N/A</v>
      </c>
    </row>
    <row r="8" spans="3:8" x14ac:dyDescent="0.2">
      <c r="C8" s="18" t="s">
        <v>29</v>
      </c>
      <c r="D8" s="10">
        <v>6558.6049999999941</v>
      </c>
      <c r="F8" s="14" t="s">
        <v>253</v>
      </c>
      <c r="G8" s="16">
        <f t="shared" si="0"/>
        <v>6558.6049999999941</v>
      </c>
      <c r="H8" s="17" t="e">
        <f t="shared" si="1"/>
        <v>#N/A</v>
      </c>
    </row>
    <row r="9" spans="3:8" x14ac:dyDescent="0.2">
      <c r="C9" s="18" t="s">
        <v>88</v>
      </c>
      <c r="D9" s="10">
        <v>15219.364999999987</v>
      </c>
      <c r="F9" s="14" t="s">
        <v>88</v>
      </c>
      <c r="G9" s="16">
        <f t="shared" si="0"/>
        <v>15219.364999999987</v>
      </c>
      <c r="H9" s="17" t="e">
        <f t="shared" si="1"/>
        <v>#N/A</v>
      </c>
    </row>
    <row r="10" spans="3:8" x14ac:dyDescent="0.2">
      <c r="C10" s="18" t="s">
        <v>293</v>
      </c>
      <c r="D10" s="10">
        <v>6848.5699999999943</v>
      </c>
      <c r="F10" s="14" t="s">
        <v>293</v>
      </c>
      <c r="G10" s="16">
        <f t="shared" si="0"/>
        <v>6848.5699999999943</v>
      </c>
      <c r="H10" s="17" t="e">
        <f t="shared" si="1"/>
        <v>#N/A</v>
      </c>
    </row>
    <row r="11" spans="3:8" x14ac:dyDescent="0.2">
      <c r="C11" s="18" t="s">
        <v>163</v>
      </c>
      <c r="D11" s="10">
        <v>9043.5999999999949</v>
      </c>
      <c r="F11" s="14" t="s">
        <v>163</v>
      </c>
      <c r="G11" s="16">
        <f t="shared" si="0"/>
        <v>9043.5999999999949</v>
      </c>
      <c r="H11" s="17" t="e">
        <f t="shared" si="1"/>
        <v>#N/A</v>
      </c>
    </row>
    <row r="12" spans="3:8" x14ac:dyDescent="0.2">
      <c r="C12" s="18" t="s">
        <v>42</v>
      </c>
      <c r="D12" s="10">
        <v>12503.269999999993</v>
      </c>
      <c r="F12" s="14" t="s">
        <v>42</v>
      </c>
      <c r="G12" s="16">
        <f t="shared" si="0"/>
        <v>12503.269999999993</v>
      </c>
      <c r="H12" s="17" t="e">
        <f t="shared" si="1"/>
        <v>#N/A</v>
      </c>
    </row>
    <row r="13" spans="3:8" x14ac:dyDescent="0.2">
      <c r="C13" s="18" t="s">
        <v>3026</v>
      </c>
      <c r="D13" s="10">
        <v>105531.82499999992</v>
      </c>
      <c r="F13" s="18"/>
      <c r="G13" s="1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A2:F14"/>
  <sheetViews>
    <sheetView zoomScale="90" zoomScaleNormal="90" workbookViewId="0">
      <selection activeCell="D20" sqref="D20"/>
    </sheetView>
  </sheetViews>
  <sheetFormatPr defaultRowHeight="14.25" x14ac:dyDescent="0.2"/>
  <cols>
    <col min="1" max="1" width="22.125" style="17"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3025</v>
      </c>
      <c r="D2" s="17" t="s">
        <v>3219</v>
      </c>
      <c r="E2" s="17" t="s">
        <v>3035</v>
      </c>
      <c r="F2" s="17" t="s">
        <v>3220</v>
      </c>
    </row>
    <row r="3" spans="3:6" x14ac:dyDescent="0.2">
      <c r="C3" s="18" t="s">
        <v>28</v>
      </c>
      <c r="D3" s="10">
        <v>78645.775268600017</v>
      </c>
      <c r="E3" s="10">
        <v>50973.835000000028</v>
      </c>
      <c r="F3" s="10">
        <v>7020.6599999999817</v>
      </c>
    </row>
    <row r="4" spans="3:6" x14ac:dyDescent="0.2">
      <c r="C4" s="18" t="s">
        <v>87</v>
      </c>
      <c r="D4" s="10">
        <v>85577.445846000017</v>
      </c>
      <c r="E4" s="10">
        <v>43762.015000000109</v>
      </c>
      <c r="F4" s="10">
        <v>6446.5099999999911</v>
      </c>
    </row>
    <row r="5" spans="3:6" x14ac:dyDescent="0.2">
      <c r="C5" s="18" t="s">
        <v>9</v>
      </c>
      <c r="D5" s="10">
        <v>-17431.355779449979</v>
      </c>
      <c r="E5" s="10">
        <v>41372.300000000119</v>
      </c>
      <c r="F5" s="10">
        <v>5440.3199999999797</v>
      </c>
    </row>
    <row r="6" spans="3:6" x14ac:dyDescent="0.2">
      <c r="C6" s="18" t="s">
        <v>35</v>
      </c>
      <c r="D6" s="10">
        <v>75157.496709999992</v>
      </c>
      <c r="E6" s="10">
        <v>57309.340000000098</v>
      </c>
      <c r="F6" s="10">
        <v>5840.9399999999823</v>
      </c>
    </row>
    <row r="9" spans="3:6" x14ac:dyDescent="0.2">
      <c r="D9" t="b">
        <v>1</v>
      </c>
      <c r="E9" t="b">
        <v>1</v>
      </c>
      <c r="F9" t="b">
        <v>1</v>
      </c>
    </row>
    <row r="10" spans="3:6" x14ac:dyDescent="0.2">
      <c r="C10" s="13" t="s">
        <v>3001</v>
      </c>
      <c r="D10" s="13" t="str">
        <f>IF($D$9=TRUE,$D2,NA())</f>
        <v>Sum of Profit</v>
      </c>
      <c r="E10" s="13" t="str">
        <f>IF($E$9=TRUE,$E2,NA())</f>
        <v>Sum of Unit Price</v>
      </c>
      <c r="F10" s="13" t="str">
        <f>IF($F$9=TRUE,$F2,NA())</f>
        <v>Sum of Shipping Cost</v>
      </c>
    </row>
    <row r="11" spans="3:6" x14ac:dyDescent="0.2">
      <c r="C11" s="14" t="s">
        <v>28</v>
      </c>
      <c r="D11" s="16">
        <f>IF($D$9=TRUE,$D3,NA())</f>
        <v>78645.775268600017</v>
      </c>
      <c r="E11" s="16">
        <f>IF($E$9=TRUE,$E3,NA())</f>
        <v>50973.835000000028</v>
      </c>
      <c r="F11" s="16">
        <f t="shared" ref="F11:F14" si="0">IF($F$9=TRUE,$F3,NA())</f>
        <v>7020.6599999999817</v>
      </c>
    </row>
    <row r="12" spans="3:6" x14ac:dyDescent="0.2">
      <c r="C12" s="14" t="s">
        <v>87</v>
      </c>
      <c r="D12" s="16">
        <f>IF($D$9=TRUE,$D4,NA())</f>
        <v>85577.445846000017</v>
      </c>
      <c r="E12" s="16">
        <f>IF($E$9=TRUE,$E4,NA())</f>
        <v>43762.015000000109</v>
      </c>
      <c r="F12" s="16">
        <f t="shared" si="0"/>
        <v>6446.5099999999911</v>
      </c>
    </row>
    <row r="13" spans="3:6" x14ac:dyDescent="0.2">
      <c r="C13" s="14" t="s">
        <v>9</v>
      </c>
      <c r="D13" s="16">
        <f>IF($D$9=TRUE,$D5,NA())</f>
        <v>-17431.355779449979</v>
      </c>
      <c r="E13" s="16">
        <f>IF($E$9=TRUE,$E5,NA())</f>
        <v>41372.300000000119</v>
      </c>
      <c r="F13" s="16">
        <f t="shared" si="0"/>
        <v>5440.3199999999797</v>
      </c>
    </row>
    <row r="14" spans="3:6" x14ac:dyDescent="0.2">
      <c r="C14" s="14" t="s">
        <v>35</v>
      </c>
      <c r="D14" s="16">
        <f>IF($D$9=TRUE,$D6,NA())</f>
        <v>75157.496709999992</v>
      </c>
      <c r="E14" s="16">
        <f>IF($E$9=TRUE,$E6,NA())</f>
        <v>57309.340000000098</v>
      </c>
      <c r="F14" s="16">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A2:D20"/>
  <sheetViews>
    <sheetView zoomScale="90" zoomScaleNormal="90" workbookViewId="0">
      <selection activeCell="B21" sqref="B21"/>
    </sheetView>
  </sheetViews>
  <sheetFormatPr defaultRowHeight="14.25" x14ac:dyDescent="0.2"/>
  <cols>
    <col min="1" max="1" width="23.125" style="17" customWidth="1"/>
    <col min="2" max="2" width="9" style="17"/>
    <col min="3" max="3" width="30.375" bestFit="1" customWidth="1"/>
    <col min="4" max="4" width="16.75" bestFit="1" customWidth="1"/>
  </cols>
  <sheetData>
    <row r="2" spans="3:4" x14ac:dyDescent="0.2">
      <c r="C2" s="7" t="s">
        <v>3025</v>
      </c>
      <c r="D2" t="s">
        <v>3035</v>
      </c>
    </row>
    <row r="3" spans="3:4" x14ac:dyDescent="0.2">
      <c r="C3" s="18" t="s">
        <v>32</v>
      </c>
      <c r="D3" s="10">
        <v>56969.530000000006</v>
      </c>
    </row>
    <row r="4" spans="3:4" x14ac:dyDescent="0.2">
      <c r="C4" s="18" t="s">
        <v>111</v>
      </c>
      <c r="D4" s="10">
        <v>19498.060000000016</v>
      </c>
    </row>
    <row r="5" spans="3:4" x14ac:dyDescent="0.2">
      <c r="C5" s="18" t="s">
        <v>85</v>
      </c>
      <c r="D5" s="10">
        <v>17870.489999999976</v>
      </c>
    </row>
    <row r="6" spans="3:4" x14ac:dyDescent="0.2">
      <c r="C6" s="18" t="s">
        <v>5</v>
      </c>
      <c r="D6" s="10">
        <v>16286.109999999995</v>
      </c>
    </row>
    <row r="7" spans="3:4" x14ac:dyDescent="0.2">
      <c r="C7" s="18" t="s">
        <v>48</v>
      </c>
      <c r="D7" s="10">
        <v>15765.299999999992</v>
      </c>
    </row>
    <row r="8" spans="3:4" x14ac:dyDescent="0.2">
      <c r="C8" s="18" t="s">
        <v>39</v>
      </c>
      <c r="D8" s="10">
        <v>14599.509999999997</v>
      </c>
    </row>
    <row r="9" spans="3:4" x14ac:dyDescent="0.2">
      <c r="C9" s="18" t="s">
        <v>54</v>
      </c>
      <c r="D9" s="10">
        <v>10910.759999999995</v>
      </c>
    </row>
    <row r="10" spans="3:4" x14ac:dyDescent="0.2">
      <c r="C10" s="18" t="s">
        <v>93</v>
      </c>
      <c r="D10" s="10">
        <v>9279.4599999999864</v>
      </c>
    </row>
    <row r="11" spans="3:4" x14ac:dyDescent="0.2">
      <c r="C11" s="18" t="s">
        <v>17</v>
      </c>
      <c r="D11" s="10">
        <v>8581.7799999999843</v>
      </c>
    </row>
    <row r="12" spans="3:4" x14ac:dyDescent="0.2">
      <c r="C12" s="18" t="s">
        <v>71</v>
      </c>
      <c r="D12" s="10">
        <v>7616.7699999999995</v>
      </c>
    </row>
    <row r="13" spans="3:4" x14ac:dyDescent="0.2">
      <c r="C13" s="18" t="s">
        <v>102</v>
      </c>
      <c r="D13" s="10">
        <v>6508.5399999999954</v>
      </c>
    </row>
    <row r="14" spans="3:4" x14ac:dyDescent="0.2">
      <c r="C14" s="18" t="s">
        <v>64</v>
      </c>
      <c r="D14" s="10">
        <v>4321.2099999999982</v>
      </c>
    </row>
    <row r="15" spans="3:4" x14ac:dyDescent="0.2">
      <c r="C15" s="18" t="s">
        <v>544</v>
      </c>
      <c r="D15" s="10">
        <v>1940.18</v>
      </c>
    </row>
    <row r="16" spans="3:4" x14ac:dyDescent="0.2">
      <c r="C16" s="18" t="s">
        <v>25</v>
      </c>
      <c r="D16" s="10">
        <v>1527.8500000000001</v>
      </c>
    </row>
    <row r="17" spans="3:4" x14ac:dyDescent="0.2">
      <c r="C17" s="18" t="s">
        <v>321</v>
      </c>
      <c r="D17" s="10">
        <v>1252.2400000000005</v>
      </c>
    </row>
    <row r="18" spans="3:4" x14ac:dyDescent="0.2">
      <c r="C18" s="18" t="s">
        <v>128</v>
      </c>
      <c r="D18" s="10">
        <v>381.32000000000005</v>
      </c>
    </row>
    <row r="19" spans="3:4" x14ac:dyDescent="0.2">
      <c r="C19" s="18" t="s">
        <v>152</v>
      </c>
      <c r="D19" s="10">
        <v>108.37999999999998</v>
      </c>
    </row>
    <row r="20" spans="3:4" x14ac:dyDescent="0.2">
      <c r="C20" s="18" t="s">
        <v>3026</v>
      </c>
      <c r="D20" s="1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A1:E36"/>
  <sheetViews>
    <sheetView zoomScale="90" zoomScaleNormal="90" workbookViewId="0">
      <selection activeCell="B15" sqref="B15"/>
    </sheetView>
  </sheetViews>
  <sheetFormatPr defaultRowHeight="14.25" x14ac:dyDescent="0.2"/>
  <cols>
    <col min="1" max="1" width="22.125" style="17" customWidth="1"/>
    <col min="2" max="2" width="9" style="17"/>
    <col min="3" max="3" width="13.625" bestFit="1" customWidth="1"/>
    <col min="4" max="4" width="16.625" bestFit="1" customWidth="1"/>
    <col min="5" max="5" width="12.5" bestFit="1" customWidth="1"/>
    <col min="6" max="8" width="17.125" bestFit="1" customWidth="1"/>
    <col min="9" max="9" width="12" bestFit="1" customWidth="1"/>
  </cols>
  <sheetData>
    <row r="1" spans="3:5" s="17" customFormat="1" x14ac:dyDescent="0.2"/>
    <row r="2" spans="3:5" x14ac:dyDescent="0.2">
      <c r="C2" s="7" t="s">
        <v>3025</v>
      </c>
      <c r="D2" s="17" t="s">
        <v>3334</v>
      </c>
      <c r="E2" s="17" t="s">
        <v>3027</v>
      </c>
    </row>
    <row r="3" spans="3:5" x14ac:dyDescent="0.2">
      <c r="C3" s="18" t="s">
        <v>3029</v>
      </c>
      <c r="D3" s="10">
        <v>350320.84592621448</v>
      </c>
      <c r="E3" s="10">
        <v>264998.55000000005</v>
      </c>
    </row>
    <row r="4" spans="3:5" x14ac:dyDescent="0.2">
      <c r="C4" s="18" t="s">
        <v>3030</v>
      </c>
      <c r="D4" s="10">
        <v>325151.0408572341</v>
      </c>
      <c r="E4" s="10">
        <v>306395.44</v>
      </c>
    </row>
    <row r="5" spans="3:5" x14ac:dyDescent="0.2">
      <c r="C5" s="18" t="s">
        <v>3031</v>
      </c>
      <c r="D5" s="10">
        <v>303664.54716737801</v>
      </c>
      <c r="E5" s="10">
        <v>265167.13000000012</v>
      </c>
    </row>
    <row r="6" spans="3:5" x14ac:dyDescent="0.2">
      <c r="C6" s="18" t="s">
        <v>3032</v>
      </c>
      <c r="D6" s="10">
        <v>334886.17204348434</v>
      </c>
      <c r="E6" s="10">
        <v>356451.73000000016</v>
      </c>
    </row>
    <row r="7" spans="3:5" x14ac:dyDescent="0.2">
      <c r="C7" s="18" t="s">
        <v>3033</v>
      </c>
      <c r="D7" s="10">
        <v>249618.07820457837</v>
      </c>
      <c r="E7" s="10">
        <v>286582.49999999983</v>
      </c>
    </row>
    <row r="8" spans="3:5" x14ac:dyDescent="0.2">
      <c r="C8" s="18" t="s">
        <v>3034</v>
      </c>
      <c r="D8" s="10">
        <v>317884.08580110269</v>
      </c>
      <c r="E8" s="10">
        <v>343865.21000000008</v>
      </c>
    </row>
    <row r="9" spans="3:5" x14ac:dyDescent="0.2">
      <c r="C9" s="18" t="s">
        <v>3026</v>
      </c>
      <c r="D9" s="10">
        <v>1881524.7699999921</v>
      </c>
      <c r="E9" s="10">
        <v>1823460.56</v>
      </c>
    </row>
    <row r="20" spans="3:4" s="17" customFormat="1" x14ac:dyDescent="0.2"/>
    <row r="21" spans="3:4" s="17" customFormat="1" ht="15" x14ac:dyDescent="0.25">
      <c r="C21" s="63" t="s">
        <v>3336</v>
      </c>
      <c r="D21" s="63" t="s">
        <v>3027</v>
      </c>
    </row>
    <row r="22" spans="3:4" x14ac:dyDescent="0.2">
      <c r="C22" t="str">
        <f>C3</f>
        <v>Jan</v>
      </c>
      <c r="D22">
        <f>E3</f>
        <v>264998.55000000005</v>
      </c>
    </row>
    <row r="23" spans="3:4" x14ac:dyDescent="0.2">
      <c r="C23" s="17" t="str">
        <f t="shared" ref="C23:C27" si="0">C4</f>
        <v>Feb</v>
      </c>
      <c r="D23" s="17">
        <f t="shared" ref="D23:D27" si="1">E4</f>
        <v>306395.44</v>
      </c>
    </row>
    <row r="24" spans="3:4" x14ac:dyDescent="0.2">
      <c r="C24" s="17" t="str">
        <f t="shared" si="0"/>
        <v>Mar</v>
      </c>
      <c r="D24" s="17">
        <f t="shared" si="1"/>
        <v>265167.13000000012</v>
      </c>
    </row>
    <row r="25" spans="3:4" x14ac:dyDescent="0.2">
      <c r="C25" s="17" t="str">
        <f t="shared" si="0"/>
        <v>Apr</v>
      </c>
      <c r="D25" s="17">
        <f t="shared" si="1"/>
        <v>356451.73000000016</v>
      </c>
    </row>
    <row r="26" spans="3:4" x14ac:dyDescent="0.2">
      <c r="C26" s="17" t="str">
        <f t="shared" si="0"/>
        <v>May</v>
      </c>
      <c r="D26" s="17">
        <f t="shared" si="1"/>
        <v>286582.49999999983</v>
      </c>
    </row>
    <row r="27" spans="3:4" x14ac:dyDescent="0.2">
      <c r="C27" s="17" t="str">
        <f t="shared" si="0"/>
        <v>Jun</v>
      </c>
      <c r="D27" s="17">
        <f t="shared" si="1"/>
        <v>343865.21000000008</v>
      </c>
    </row>
    <row r="28" spans="3:4" x14ac:dyDescent="0.2">
      <c r="C28" t="s">
        <v>3337</v>
      </c>
    </row>
    <row r="29" spans="3:4" x14ac:dyDescent="0.2">
      <c r="C29" t="s">
        <v>3338</v>
      </c>
    </row>
    <row r="30" spans="3:4" x14ac:dyDescent="0.2">
      <c r="C30" s="18" t="s">
        <v>3340</v>
      </c>
      <c r="D30" s="17"/>
    </row>
    <row r="31" spans="3:4" x14ac:dyDescent="0.2">
      <c r="C31" s="18" t="s">
        <v>3339</v>
      </c>
      <c r="D31" s="17"/>
    </row>
    <row r="32" spans="3:4" x14ac:dyDescent="0.2">
      <c r="C32" s="18" t="s">
        <v>3341</v>
      </c>
      <c r="D32" s="17"/>
    </row>
    <row r="33" spans="2:3" x14ac:dyDescent="0.2">
      <c r="C33" s="18" t="s">
        <v>3342</v>
      </c>
    </row>
    <row r="35" spans="2:3" x14ac:dyDescent="0.2">
      <c r="C35" s="65"/>
    </row>
    <row r="36" spans="2:3" x14ac:dyDescent="0.2">
      <c r="B36" s="17" t="s">
        <v>3342</v>
      </c>
      <c r="C36" s="64" t="str" cm="1">
        <f t="array" ref="C36">B36&amp;" Sales "&amp;_xlfn.LET(_xlpm.x,_xlfn.IFS(B36=C28,7,B36=C29,8,B36=C30,9,B36=C31,10,B36=C32,11,B36=C33,12),-627.4*_xlpm.x^2+16568*_xlpm.x+255436)</f>
        <v>Dec Sales 363906.4</v>
      </c>
    </row>
  </sheetData>
  <dataValidations count="1">
    <dataValidation type="list" allowBlank="1" showInputMessage="1" showErrorMessage="1" sqref="B36" xr:uid="{78EF32DA-79E0-4FFA-BC68-B044F86BFF9C}">
      <formula1>$C$28:$C$33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B1:L27"/>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2:12" ht="21.75" customHeight="1" x14ac:dyDescent="0.2">
      <c r="C1" s="77" t="s">
        <v>3236</v>
      </c>
      <c r="D1" s="77"/>
      <c r="E1" s="29" t="s">
        <v>35</v>
      </c>
    </row>
    <row r="4" spans="2:12" ht="15" x14ac:dyDescent="0.25">
      <c r="E4" s="25" t="s">
        <v>3237</v>
      </c>
      <c r="F4" s="25" t="s">
        <v>3238</v>
      </c>
      <c r="I4" s="25" t="s">
        <v>2996</v>
      </c>
      <c r="J4" s="25" t="s">
        <v>3241</v>
      </c>
      <c r="K4" s="25" t="s">
        <v>3008</v>
      </c>
      <c r="L4" s="24"/>
    </row>
    <row r="5" spans="2:12" s="17" customFormat="1" ht="15" x14ac:dyDescent="0.25">
      <c r="E5" s="24"/>
      <c r="F5" s="24"/>
    </row>
    <row r="6" spans="2:12" x14ac:dyDescent="0.2">
      <c r="C6" s="26" t="s">
        <v>3008</v>
      </c>
      <c r="E6">
        <f>SUMIFS(Table1[Sales],Table1[Region],'Sub Category Sales'!$E$1)</f>
        <v>491271.2900000001</v>
      </c>
      <c r="F6" s="17">
        <f>AVERAGEIFS(Table1[Sales],Table1[Region],'Sub Category Sales'!$E$1)</f>
        <v>1054.2302360515023</v>
      </c>
      <c r="I6" s="26" t="str" cm="1">
        <f t="array" ref="I6:I22">_xlfn._xlws.SORT(_xlfn.UNIQUE(Table1[Product Sub-Category],FALSE,FALSE),,1,0)</f>
        <v>Appliances</v>
      </c>
      <c r="J6">
        <f>COUNTIFS(Table1[Product Sub-Category],'Sub Category Sales'!I6,Table1[Region],'Sub Category Sales'!$E$1)</f>
        <v>18</v>
      </c>
      <c r="K6">
        <f>SUMIFS(Table1[Sales],Table1[Region],'Sub Category Sales'!$E$1,Table1[Product Sub-Category],'Sub Category Sales'!I6)</f>
        <v>3543.3399999999997</v>
      </c>
      <c r="L6" s="27">
        <f>IF(K6&lt;$K$23,1,-1)</f>
        <v>1</v>
      </c>
    </row>
    <row r="7" spans="2:12" x14ac:dyDescent="0.2">
      <c r="C7" s="26" t="s">
        <v>3240</v>
      </c>
      <c r="E7" s="17">
        <f>SUMIFS(Table1[New Quantity],Table1[Region],'Sub Category Sales'!$E$1)</f>
        <v>6569</v>
      </c>
      <c r="F7" s="17">
        <f>AVERAGEIFS(Table1[New Quantity],Table1[Region],'Sub Category Sales'!$E$1)</f>
        <v>14.09656652360515</v>
      </c>
      <c r="I7" s="26" t="str">
        <v>Binders and Binder Accessories</v>
      </c>
      <c r="J7" s="17">
        <f>COUNTIFS(Table1[Product Sub-Category],'Sub Category Sales'!I7,Table1[Region],'Sub Category Sales'!$E$1)</f>
        <v>48</v>
      </c>
      <c r="K7" s="17">
        <f>SUMIFS(Table1[Sales],Table1[Region],'Sub Category Sales'!$E$1,Table1[Product Sub-Category],'Sub Category Sales'!I7)</f>
        <v>18583.75</v>
      </c>
      <c r="L7" s="27">
        <f t="shared" ref="L7:L22" si="0">IF(K7&lt;$K$23,1,-1)</f>
        <v>1</v>
      </c>
    </row>
    <row r="8" spans="2:12" x14ac:dyDescent="0.2">
      <c r="C8" s="26" t="s">
        <v>3239</v>
      </c>
      <c r="E8" s="17">
        <f>SUMIFS(Table1[Profit],Table1[Region],'Sub Category Sales'!$E$1)</f>
        <v>75157.496709999992</v>
      </c>
      <c r="F8" s="17">
        <f>AVERAGEIFS(Table1[Profit],Table1[Region],'Sub Category Sales'!$E$1)</f>
        <v>161.28218178111587</v>
      </c>
      <c r="I8" s="26" t="str">
        <v>Bookcases</v>
      </c>
      <c r="J8" s="17">
        <f>COUNTIFS(Table1[Product Sub-Category],'Sub Category Sales'!I8,Table1[Region],'Sub Category Sales'!$E$1)</f>
        <v>10</v>
      </c>
      <c r="K8" s="17">
        <f>SUMIFS(Table1[Sales],Table1[Region],'Sub Category Sales'!$E$1,Table1[Product Sub-Category],'Sub Category Sales'!I8)</f>
        <v>27505.31</v>
      </c>
      <c r="L8" s="27">
        <f t="shared" si="0"/>
        <v>1</v>
      </c>
    </row>
    <row r="9" spans="2:12" x14ac:dyDescent="0.2">
      <c r="C9" s="26" t="s">
        <v>2992</v>
      </c>
      <c r="E9" s="17">
        <f>SUMIFS(Table1[Shipping Cost],Table1[Region],'Sub Category Sales'!$E$1)</f>
        <v>5840.9399999999823</v>
      </c>
      <c r="F9" s="17">
        <f>AVERAGEIFS(Table1[Shipping Cost],Table1[Region],'Sub Category Sales'!$E$1)</f>
        <v>12.534206008583652</v>
      </c>
      <c r="I9" s="26" t="str">
        <v>Chairs &amp; Chairmats</v>
      </c>
      <c r="J9" s="17">
        <f>COUNTIFS(Table1[Product Sub-Category],'Sub Category Sales'!I9,Table1[Region],'Sub Category Sales'!$E$1)</f>
        <v>14</v>
      </c>
      <c r="K9" s="17">
        <f>SUMIFS(Table1[Sales],Table1[Region],'Sub Category Sales'!$E$1,Table1[Product Sub-Category],'Sub Category Sales'!I9)</f>
        <v>49060.880000000005</v>
      </c>
      <c r="L9" s="27">
        <f t="shared" si="0"/>
        <v>-1</v>
      </c>
    </row>
    <row r="10" spans="2:12" x14ac:dyDescent="0.2">
      <c r="I10" s="26" t="str">
        <v>Computer Peripherals</v>
      </c>
      <c r="J10" s="17">
        <f>COUNTIFS(Table1[Product Sub-Category],'Sub Category Sales'!I10,Table1[Region],'Sub Category Sales'!$E$1)</f>
        <v>42</v>
      </c>
      <c r="K10" s="17">
        <f>SUMIFS(Table1[Sales],Table1[Region],'Sub Category Sales'!$E$1,Table1[Product Sub-Category],'Sub Category Sales'!I10)</f>
        <v>15647.540000000003</v>
      </c>
      <c r="L10" s="27">
        <f t="shared" si="0"/>
        <v>1</v>
      </c>
    </row>
    <row r="11" spans="2:12" x14ac:dyDescent="0.2">
      <c r="I11" s="26" t="str">
        <v>Copiers and Fax</v>
      </c>
      <c r="J11" s="17">
        <f>COUNTIFS(Table1[Product Sub-Category],'Sub Category Sales'!I11,Table1[Region],'Sub Category Sales'!$E$1)</f>
        <v>4</v>
      </c>
      <c r="K11" s="17">
        <f>SUMIFS(Table1[Sales],Table1[Region],'Sub Category Sales'!$E$1,Table1[Product Sub-Category],'Sub Category Sales'!I11)</f>
        <v>19173.13</v>
      </c>
      <c r="L11" s="27">
        <f t="shared" si="0"/>
        <v>1</v>
      </c>
    </row>
    <row r="12" spans="2:12" x14ac:dyDescent="0.2">
      <c r="I12" s="26" t="str">
        <v>Envelopes</v>
      </c>
      <c r="J12" s="17">
        <f>COUNTIFS(Table1[Product Sub-Category],'Sub Category Sales'!I12,Table1[Region],'Sub Category Sales'!$E$1)</f>
        <v>10</v>
      </c>
      <c r="K12" s="17">
        <f>SUMIFS(Table1[Sales],Table1[Region],'Sub Category Sales'!$E$1,Table1[Product Sub-Category],'Sub Category Sales'!I12)</f>
        <v>863.97</v>
      </c>
      <c r="L12" s="27">
        <f t="shared" si="0"/>
        <v>1</v>
      </c>
    </row>
    <row r="13" spans="2:12" x14ac:dyDescent="0.2">
      <c r="I13" s="26" t="str">
        <v>Labels</v>
      </c>
      <c r="J13" s="17">
        <f>COUNTIFS(Table1[Product Sub-Category],'Sub Category Sales'!I13,Table1[Region],'Sub Category Sales'!$E$1)</f>
        <v>15</v>
      </c>
      <c r="K13" s="17">
        <f>SUMIFS(Table1[Sales],Table1[Region],'Sub Category Sales'!$E$1,Table1[Product Sub-Category],'Sub Category Sales'!I13)</f>
        <v>890.55000000000007</v>
      </c>
      <c r="L13" s="27">
        <f t="shared" si="0"/>
        <v>1</v>
      </c>
    </row>
    <row r="14" spans="2:12" x14ac:dyDescent="0.2">
      <c r="I14" s="26" t="str">
        <v>Office Furnishings</v>
      </c>
      <c r="J14" s="17">
        <f>COUNTIFS(Table1[Product Sub-Category],'Sub Category Sales'!I14,Table1[Region],'Sub Category Sales'!$E$1)</f>
        <v>38</v>
      </c>
      <c r="K14" s="17">
        <f>SUMIFS(Table1[Sales],Table1[Region],'Sub Category Sales'!$E$1,Table1[Product Sub-Category],'Sub Category Sales'!I14)</f>
        <v>33529.860000000015</v>
      </c>
      <c r="L14" s="27">
        <f t="shared" si="0"/>
        <v>-1</v>
      </c>
    </row>
    <row r="15" spans="2:12" x14ac:dyDescent="0.2">
      <c r="B15" s="17"/>
      <c r="I15" s="26" t="str">
        <v>Office Machines</v>
      </c>
      <c r="J15" s="17">
        <f>COUNTIFS(Table1[Product Sub-Category],'Sub Category Sales'!I15,Table1[Region],'Sub Category Sales'!$E$1)</f>
        <v>29</v>
      </c>
      <c r="K15" s="17">
        <f>SUMIFS(Table1[Sales],Table1[Region],'Sub Category Sales'!$E$1,Table1[Product Sub-Category],'Sub Category Sales'!I15)</f>
        <v>108226.83</v>
      </c>
      <c r="L15" s="27">
        <f t="shared" si="0"/>
        <v>-1</v>
      </c>
    </row>
    <row r="16" spans="2:12" x14ac:dyDescent="0.2">
      <c r="B16" s="17"/>
      <c r="I16" s="26" t="str">
        <v>Paper</v>
      </c>
      <c r="J16" s="17">
        <f>COUNTIFS(Table1[Product Sub-Category],'Sub Category Sales'!I16,Table1[Region],'Sub Category Sales'!$E$1)</f>
        <v>68</v>
      </c>
      <c r="K16" s="17">
        <f>SUMIFS(Table1[Sales],Table1[Region],'Sub Category Sales'!$E$1,Table1[Product Sub-Category],'Sub Category Sales'!I16)</f>
        <v>10295.370000000001</v>
      </c>
      <c r="L16" s="27">
        <f t="shared" si="0"/>
        <v>1</v>
      </c>
    </row>
    <row r="17" spans="2:12" x14ac:dyDescent="0.2">
      <c r="B17" s="17"/>
      <c r="I17" s="26" t="str">
        <v>Pens &amp; Art Supplies</v>
      </c>
      <c r="J17" s="17">
        <f>COUNTIFS(Table1[Product Sub-Category],'Sub Category Sales'!I17,Table1[Region],'Sub Category Sales'!$E$1)</f>
        <v>43</v>
      </c>
      <c r="K17" s="17">
        <f>SUMIFS(Table1[Sales],Table1[Region],'Sub Category Sales'!$E$1,Table1[Product Sub-Category],'Sub Category Sales'!I17)</f>
        <v>7722.630000000001</v>
      </c>
      <c r="L17" s="27">
        <f t="shared" si="0"/>
        <v>1</v>
      </c>
    </row>
    <row r="18" spans="2:12" x14ac:dyDescent="0.2">
      <c r="B18" s="17"/>
      <c r="I18" s="26" t="str">
        <v>Rubber Bands</v>
      </c>
      <c r="J18" s="17">
        <f>COUNTIFS(Table1[Product Sub-Category],'Sub Category Sales'!I18,Table1[Region],'Sub Category Sales'!$E$1)</f>
        <v>6</v>
      </c>
      <c r="K18" s="17">
        <f>SUMIFS(Table1[Sales],Table1[Region],'Sub Category Sales'!$E$1,Table1[Product Sub-Category],'Sub Category Sales'!I18)</f>
        <v>473.79</v>
      </c>
      <c r="L18" s="27">
        <f t="shared" si="0"/>
        <v>1</v>
      </c>
    </row>
    <row r="19" spans="2:12" x14ac:dyDescent="0.2">
      <c r="B19" s="17"/>
      <c r="I19" s="26" t="str">
        <v>Scissors, Rulers and Trimmers</v>
      </c>
      <c r="J19" s="17">
        <f>COUNTIFS(Table1[Product Sub-Category],'Sub Category Sales'!I19,Table1[Region],'Sub Category Sales'!$E$1)</f>
        <v>8</v>
      </c>
      <c r="K19" s="17">
        <f>SUMIFS(Table1[Sales],Table1[Region],'Sub Category Sales'!$E$1,Table1[Product Sub-Category],'Sub Category Sales'!I19)</f>
        <v>430.58</v>
      </c>
      <c r="L19" s="27">
        <f t="shared" si="0"/>
        <v>1</v>
      </c>
    </row>
    <row r="20" spans="2:12" x14ac:dyDescent="0.2">
      <c r="B20" s="17"/>
      <c r="I20" s="26" t="str">
        <v>Storage &amp; Organization</v>
      </c>
      <c r="J20" s="17">
        <f>COUNTIFS(Table1[Product Sub-Category],'Sub Category Sales'!I20,Table1[Region],'Sub Category Sales'!$E$1)</f>
        <v>36</v>
      </c>
      <c r="K20" s="17">
        <f>SUMIFS(Table1[Sales],Table1[Region],'Sub Category Sales'!$E$1,Table1[Product Sub-Category],'Sub Category Sales'!I20)</f>
        <v>64550.930000000008</v>
      </c>
      <c r="L20" s="27">
        <f t="shared" si="0"/>
        <v>-1</v>
      </c>
    </row>
    <row r="21" spans="2:12" x14ac:dyDescent="0.2">
      <c r="B21" s="17"/>
      <c r="I21" s="26" t="str">
        <v>Tables</v>
      </c>
      <c r="J21" s="17">
        <f>COUNTIFS(Table1[Product Sub-Category],'Sub Category Sales'!I21,Table1[Region],'Sub Category Sales'!$E$1)</f>
        <v>23</v>
      </c>
      <c r="K21" s="17">
        <f>SUMIFS(Table1[Sales],Table1[Region],'Sub Category Sales'!$E$1,Table1[Product Sub-Category],'Sub Category Sales'!I21)</f>
        <v>74059.81</v>
      </c>
      <c r="L21" s="27">
        <f t="shared" si="0"/>
        <v>-1</v>
      </c>
    </row>
    <row r="22" spans="2:12" x14ac:dyDescent="0.2">
      <c r="B22" s="17"/>
      <c r="I22" s="26" t="str">
        <v>Telephones and Communication</v>
      </c>
      <c r="J22" s="17">
        <f>COUNTIFS(Table1[Product Sub-Category],'Sub Category Sales'!I22,Table1[Region],'Sub Category Sales'!$E$1)</f>
        <v>54</v>
      </c>
      <c r="K22" s="17">
        <f>SUMIFS(Table1[Sales],Table1[Region],'Sub Category Sales'!$E$1,Table1[Product Sub-Category],'Sub Category Sales'!I22)</f>
        <v>56713.02</v>
      </c>
      <c r="L22" s="27">
        <f t="shared" si="0"/>
        <v>-1</v>
      </c>
    </row>
    <row r="23" spans="2:12" ht="18.75" x14ac:dyDescent="0.3">
      <c r="B23" s="17"/>
      <c r="I23" s="28" t="s">
        <v>3238</v>
      </c>
      <c r="J23" s="28"/>
      <c r="K23" s="28">
        <f>AVERAGE(K6:K22)</f>
        <v>28898.31117647059</v>
      </c>
    </row>
    <row r="24" spans="2:12" x14ac:dyDescent="0.2">
      <c r="B24" s="17"/>
    </row>
    <row r="25" spans="2:12" x14ac:dyDescent="0.2">
      <c r="B25" s="17"/>
    </row>
    <row r="26" spans="2:12" x14ac:dyDescent="0.2">
      <c r="B26" s="17"/>
    </row>
    <row r="27" spans="2:12" x14ac:dyDescent="0.2">
      <c r="B27" s="17"/>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S27"/>
  <sheetViews>
    <sheetView zoomScale="90" zoomScaleNormal="90" workbookViewId="0">
      <selection activeCell="N11" sqref="N11"/>
    </sheetView>
  </sheetViews>
  <sheetFormatPr defaultRowHeight="14.25" x14ac:dyDescent="0.2"/>
  <cols>
    <col min="2" max="2" width="34.25" bestFit="1" customWidth="1"/>
    <col min="3" max="3" width="30.375" bestFit="1" customWidth="1"/>
    <col min="4" max="4" width="10" bestFit="1" customWidth="1"/>
    <col min="5" max="8" width="9.875" bestFit="1" customWidth="1"/>
    <col min="9" max="9" width="9.875" style="17" customWidth="1"/>
    <col min="10" max="10" width="12" bestFit="1" customWidth="1"/>
    <col min="12" max="12" width="34.25" bestFit="1" customWidth="1"/>
    <col min="13" max="13" width="30.375" bestFit="1" customWidth="1"/>
    <col min="14" max="16" width="10.875" bestFit="1" customWidth="1"/>
    <col min="17" max="17" width="11.875" bestFit="1" customWidth="1"/>
    <col min="18" max="18" width="9.25" bestFit="1" customWidth="1"/>
    <col min="19" max="19" width="9.875" bestFit="1" customWidth="1"/>
    <col min="20" max="25" width="12.75" bestFit="1" customWidth="1"/>
  </cols>
  <sheetData>
    <row r="2" spans="2:19" x14ac:dyDescent="0.2">
      <c r="B2" s="7" t="s">
        <v>3001</v>
      </c>
      <c r="C2" s="17" t="s">
        <v>3222</v>
      </c>
      <c r="L2" s="7" t="s">
        <v>3001</v>
      </c>
      <c r="M2" s="17" t="s">
        <v>3222</v>
      </c>
    </row>
    <row r="3" spans="2:19" x14ac:dyDescent="0.2">
      <c r="B3" s="7" t="s">
        <v>2994</v>
      </c>
      <c r="C3" s="17" t="s">
        <v>3222</v>
      </c>
      <c r="L3" s="7" t="s">
        <v>2994</v>
      </c>
      <c r="M3" s="17" t="s">
        <v>3222</v>
      </c>
    </row>
    <row r="4" spans="2:19" x14ac:dyDescent="0.2">
      <c r="B4" s="7" t="s">
        <v>2993</v>
      </c>
      <c r="C4" s="17" t="s">
        <v>3222</v>
      </c>
      <c r="L4" s="7" t="s">
        <v>2993</v>
      </c>
      <c r="M4" s="17" t="s">
        <v>3222</v>
      </c>
    </row>
    <row r="6" spans="2:19" x14ac:dyDescent="0.2">
      <c r="B6" s="7" t="s">
        <v>3027</v>
      </c>
      <c r="D6" s="7" t="s">
        <v>3336</v>
      </c>
      <c r="I6"/>
      <c r="L6" s="7" t="s">
        <v>3219</v>
      </c>
      <c r="N6" s="7" t="s">
        <v>3336</v>
      </c>
    </row>
    <row r="7" spans="2:19" x14ac:dyDescent="0.2">
      <c r="B7" s="7" t="s">
        <v>2995</v>
      </c>
      <c r="C7" s="7" t="s">
        <v>2996</v>
      </c>
      <c r="D7" s="17" t="s">
        <v>3029</v>
      </c>
      <c r="E7" s="17" t="s">
        <v>3030</v>
      </c>
      <c r="F7" s="17" t="s">
        <v>3031</v>
      </c>
      <c r="G7" s="17" t="s">
        <v>3032</v>
      </c>
      <c r="H7" s="17" t="s">
        <v>3033</v>
      </c>
      <c r="I7" s="17" t="s">
        <v>3034</v>
      </c>
      <c r="L7" s="7" t="s">
        <v>2995</v>
      </c>
      <c r="M7" s="7" t="s">
        <v>2996</v>
      </c>
      <c r="N7" s="17" t="s">
        <v>3029</v>
      </c>
      <c r="O7" s="17" t="s">
        <v>3030</v>
      </c>
      <c r="P7" s="17" t="s">
        <v>3031</v>
      </c>
      <c r="Q7" s="17" t="s">
        <v>3032</v>
      </c>
      <c r="R7" s="17" t="s">
        <v>3033</v>
      </c>
      <c r="S7" s="17" t="s">
        <v>3034</v>
      </c>
    </row>
    <row r="8" spans="2:19" x14ac:dyDescent="0.2">
      <c r="B8" s="17" t="s">
        <v>4</v>
      </c>
      <c r="D8" s="10">
        <v>77992.700000000012</v>
      </c>
      <c r="E8" s="10">
        <v>125695.12</v>
      </c>
      <c r="F8" s="10">
        <v>81913.34</v>
      </c>
      <c r="G8" s="10">
        <v>105964.21</v>
      </c>
      <c r="H8" s="10">
        <v>96904.99</v>
      </c>
      <c r="I8" s="10">
        <v>125329.06</v>
      </c>
      <c r="L8" s="17" t="s">
        <v>4</v>
      </c>
      <c r="N8" s="11">
        <v>16.224665313328519</v>
      </c>
      <c r="O8" s="11">
        <v>0.29896908893788943</v>
      </c>
      <c r="P8" s="11">
        <v>-0.18101585752123053</v>
      </c>
      <c r="Q8" s="11">
        <v>0.24352991242746394</v>
      </c>
      <c r="R8" s="11">
        <v>0.43289876231284047</v>
      </c>
      <c r="S8" s="11">
        <v>0.16508284208949192</v>
      </c>
    </row>
    <row r="9" spans="2:19" x14ac:dyDescent="0.2">
      <c r="C9" s="17" t="s">
        <v>93</v>
      </c>
      <c r="D9" s="10">
        <v>20284.38</v>
      </c>
      <c r="E9" s="10">
        <v>12060.939999999999</v>
      </c>
      <c r="F9" s="10">
        <v>35944.449999999997</v>
      </c>
      <c r="G9" s="10">
        <v>21256.36</v>
      </c>
      <c r="H9" s="10">
        <v>7520.84</v>
      </c>
      <c r="I9" s="10">
        <v>10729.119999999999</v>
      </c>
      <c r="M9" s="17" t="s">
        <v>93</v>
      </c>
      <c r="N9" s="11">
        <v>1.0432934843505566</v>
      </c>
      <c r="O9" s="11">
        <v>0.38965204019973454</v>
      </c>
      <c r="P9" s="11">
        <v>-3.1511821940017568</v>
      </c>
      <c r="Q9" s="11">
        <v>0.33365975042405449</v>
      </c>
      <c r="R9" s="11">
        <v>2.6657995206485173E-2</v>
      </c>
      <c r="S9" s="11">
        <v>-0.20809401593252577</v>
      </c>
    </row>
    <row r="10" spans="2:19" x14ac:dyDescent="0.2">
      <c r="C10" s="17" t="s">
        <v>85</v>
      </c>
      <c r="D10" s="10">
        <v>30819.660000000003</v>
      </c>
      <c r="E10" s="10">
        <v>48962.28</v>
      </c>
      <c r="F10" s="10">
        <v>14377.16</v>
      </c>
      <c r="G10" s="10">
        <v>59766.17</v>
      </c>
      <c r="H10" s="10">
        <v>45512.340000000004</v>
      </c>
      <c r="I10" s="10">
        <v>35983.479999999996</v>
      </c>
      <c r="J10" s="17"/>
      <c r="M10" s="17" t="s">
        <v>85</v>
      </c>
      <c r="N10" s="11">
        <v>-0.20972354273794194</v>
      </c>
      <c r="O10" s="11">
        <v>0.16003471993969806</v>
      </c>
      <c r="P10" s="11">
        <v>-3.069875982537599</v>
      </c>
      <c r="Q10" s="11">
        <v>0.9763200191424295</v>
      </c>
      <c r="R10" s="11">
        <v>0.54938452513170799</v>
      </c>
      <c r="S10" s="11">
        <v>0.50280642345903992</v>
      </c>
    </row>
    <row r="11" spans="2:19" x14ac:dyDescent="0.2">
      <c r="C11" s="17" t="s">
        <v>102</v>
      </c>
      <c r="D11" s="10">
        <v>19506.570000000003</v>
      </c>
      <c r="E11" s="10">
        <v>16299.080000000004</v>
      </c>
      <c r="F11" s="10">
        <v>9840.64</v>
      </c>
      <c r="G11" s="10">
        <v>7207.829999999999</v>
      </c>
      <c r="H11" s="10">
        <v>14034.78</v>
      </c>
      <c r="I11" s="10">
        <v>31182.010000000006</v>
      </c>
      <c r="J11" s="17"/>
      <c r="M11" s="17" t="s">
        <v>102</v>
      </c>
      <c r="N11" s="11">
        <v>-0.2574660593638578</v>
      </c>
      <c r="O11" s="11">
        <v>0.24190726716585698</v>
      </c>
      <c r="P11" s="11">
        <v>0.81454473638316505</v>
      </c>
      <c r="Q11" s="11">
        <v>-2.675646397063938E-3</v>
      </c>
      <c r="R11" s="11">
        <v>0.21520270601348784</v>
      </c>
      <c r="S11" s="11">
        <v>0.77949434847809007</v>
      </c>
    </row>
    <row r="12" spans="2:19" x14ac:dyDescent="0.2">
      <c r="C12" s="17" t="s">
        <v>5</v>
      </c>
      <c r="D12" s="10">
        <v>7382.0899999999992</v>
      </c>
      <c r="E12" s="10">
        <v>48372.82</v>
      </c>
      <c r="F12" s="10">
        <v>21751.089999999997</v>
      </c>
      <c r="G12" s="10">
        <v>17733.850000000002</v>
      </c>
      <c r="H12" s="10">
        <v>29837.03</v>
      </c>
      <c r="I12" s="10">
        <v>47434.450000000004</v>
      </c>
      <c r="J12" s="17"/>
      <c r="M12" s="17" t="s">
        <v>5</v>
      </c>
      <c r="N12" s="11">
        <v>0.4238961177512432</v>
      </c>
      <c r="O12" s="11">
        <v>0.2084059726947104</v>
      </c>
      <c r="P12" s="11">
        <v>6.406513440156191</v>
      </c>
      <c r="Q12" s="11">
        <v>-0.30730412316942013</v>
      </c>
      <c r="R12" s="11">
        <v>0.20875477364831907</v>
      </c>
      <c r="S12" s="11">
        <v>-7.4206756004604219E-2</v>
      </c>
    </row>
    <row r="13" spans="2:19" x14ac:dyDescent="0.2">
      <c r="B13" s="17" t="s">
        <v>24</v>
      </c>
      <c r="D13" s="10">
        <v>68799.840000000011</v>
      </c>
      <c r="E13" s="10">
        <v>41657.680000000008</v>
      </c>
      <c r="F13" s="10">
        <v>68019.709999999992</v>
      </c>
      <c r="G13" s="10">
        <v>159794.01999999996</v>
      </c>
      <c r="H13" s="10">
        <v>105795.54000000001</v>
      </c>
      <c r="I13" s="10">
        <v>80167.8</v>
      </c>
      <c r="L13" s="17" t="s">
        <v>24</v>
      </c>
      <c r="N13" s="11">
        <v>-1.2598930854951169</v>
      </c>
      <c r="O13" s="11">
        <v>1.7900739411776161E-2</v>
      </c>
      <c r="P13" s="11">
        <v>2.563378098234788</v>
      </c>
      <c r="Q13" s="11">
        <v>0.77635023250565749</v>
      </c>
      <c r="R13" s="11">
        <v>0.20077332734096712</v>
      </c>
      <c r="S13" s="11">
        <v>0.31074562278279616</v>
      </c>
    </row>
    <row r="14" spans="2:19" x14ac:dyDescent="0.2">
      <c r="C14" s="17" t="s">
        <v>71</v>
      </c>
      <c r="D14" s="10">
        <v>10426.619999999999</v>
      </c>
      <c r="E14" s="10">
        <v>4988.3500000000004</v>
      </c>
      <c r="F14" s="10">
        <v>7080.97</v>
      </c>
      <c r="G14" s="10">
        <v>32057.920000000002</v>
      </c>
      <c r="H14" s="10">
        <v>11930.91</v>
      </c>
      <c r="I14" s="10">
        <v>15716.380000000003</v>
      </c>
      <c r="M14" s="17" t="s">
        <v>71</v>
      </c>
      <c r="N14" s="11">
        <v>3.1064533642571148</v>
      </c>
      <c r="O14" s="11">
        <v>2.2205726422091452</v>
      </c>
      <c r="P14" s="11">
        <v>-6.722018106504693E-2</v>
      </c>
      <c r="Q14" s="11">
        <v>9.5422595525983783E-2</v>
      </c>
      <c r="R14" s="11">
        <v>0.14596155003272435</v>
      </c>
      <c r="S14" s="11">
        <v>0.18483620322177427</v>
      </c>
    </row>
    <row r="15" spans="2:19" x14ac:dyDescent="0.2">
      <c r="C15" s="17" t="s">
        <v>48</v>
      </c>
      <c r="D15" s="10">
        <v>22858.73</v>
      </c>
      <c r="E15" s="10">
        <v>10054</v>
      </c>
      <c r="F15" s="10">
        <v>34330.909999999996</v>
      </c>
      <c r="G15" s="10">
        <v>45917.649999999994</v>
      </c>
      <c r="H15" s="10">
        <v>27081.800000000007</v>
      </c>
      <c r="I15" s="10">
        <v>23886.920000000002</v>
      </c>
      <c r="J15" s="17"/>
      <c r="M15" s="17" t="s">
        <v>48</v>
      </c>
      <c r="N15" s="11">
        <v>5.0751880359071793</v>
      </c>
      <c r="O15" s="11">
        <v>1.8452206870578003</v>
      </c>
      <c r="P15" s="11">
        <v>1.074991379633822</v>
      </c>
      <c r="Q15" s="11">
        <v>0.40491631656614013</v>
      </c>
      <c r="R15" s="11">
        <v>0.69043418829500036</v>
      </c>
      <c r="S15" s="11">
        <v>0.63741062168287832</v>
      </c>
    </row>
    <row r="16" spans="2:19" x14ac:dyDescent="0.2">
      <c r="C16" s="17" t="s">
        <v>321</v>
      </c>
      <c r="D16" s="10">
        <v>580.51</v>
      </c>
      <c r="E16" s="10">
        <v>495.30999999999995</v>
      </c>
      <c r="F16" s="10">
        <v>1275.1100000000001</v>
      </c>
      <c r="G16" s="10">
        <v>1494.8400000000001</v>
      </c>
      <c r="H16" s="10">
        <v>3508.7299999999996</v>
      </c>
      <c r="I16" s="10">
        <v>3125.27</v>
      </c>
      <c r="J16" s="17"/>
      <c r="M16" s="17" t="s">
        <v>321</v>
      </c>
      <c r="N16" s="11">
        <v>-0.19806037266644982</v>
      </c>
      <c r="O16" s="11">
        <v>0.27017324026823625</v>
      </c>
      <c r="P16" s="11">
        <v>-6.7910343538548343E-2</v>
      </c>
      <c r="Q16" s="11">
        <v>-4.8776254853781842E-2</v>
      </c>
      <c r="R16" s="11">
        <v>6.1699395181602681E-2</v>
      </c>
      <c r="S16" s="11">
        <v>5.0436646760989579E-2</v>
      </c>
    </row>
    <row r="17" spans="2:19" x14ac:dyDescent="0.2">
      <c r="C17" s="17" t="s">
        <v>128</v>
      </c>
      <c r="D17" s="10">
        <v>2005.17</v>
      </c>
      <c r="E17" s="10">
        <v>722.62999999999988</v>
      </c>
      <c r="F17" s="10">
        <v>555.26</v>
      </c>
      <c r="G17" s="10">
        <v>718.59000000000026</v>
      </c>
      <c r="H17" s="10">
        <v>642.06999999999994</v>
      </c>
      <c r="I17" s="10">
        <v>271.10000000000002</v>
      </c>
      <c r="J17" s="17"/>
      <c r="M17" s="17" t="s">
        <v>128</v>
      </c>
      <c r="N17" s="11">
        <v>0.72641961335430627</v>
      </c>
      <c r="O17" s="11">
        <v>0.442057877143544</v>
      </c>
      <c r="P17" s="11">
        <v>1.0845212457707201E-3</v>
      </c>
      <c r="Q17" s="11">
        <v>0.13286829762032953</v>
      </c>
      <c r="R17" s="11">
        <v>1.8635375746759643E-2</v>
      </c>
      <c r="S17" s="11">
        <v>1.9000509874948206E-2</v>
      </c>
    </row>
    <row r="18" spans="2:19" x14ac:dyDescent="0.2">
      <c r="C18" s="17" t="s">
        <v>64</v>
      </c>
      <c r="D18" s="10">
        <v>3923.5800000000004</v>
      </c>
      <c r="E18" s="10">
        <v>7426.69</v>
      </c>
      <c r="F18" s="10">
        <v>7748.3399999999992</v>
      </c>
      <c r="G18" s="10">
        <v>18422.030000000002</v>
      </c>
      <c r="H18" s="10">
        <v>6747.9700000000012</v>
      </c>
      <c r="I18" s="10">
        <v>11545.310000000001</v>
      </c>
      <c r="J18" s="17"/>
      <c r="M18" s="17" t="s">
        <v>64</v>
      </c>
      <c r="N18" s="11">
        <v>-4.3971860880980984E-2</v>
      </c>
      <c r="O18" s="11">
        <v>-1.2456802466807408</v>
      </c>
      <c r="P18" s="11">
        <v>3.6318191109160999E-2</v>
      </c>
      <c r="Q18" s="11">
        <v>0.17499489625125625</v>
      </c>
      <c r="R18" s="11">
        <v>1.8422881788220127E-2</v>
      </c>
      <c r="S18" s="11">
        <v>2.9859173043431209E-2</v>
      </c>
    </row>
    <row r="19" spans="2:19" x14ac:dyDescent="0.2">
      <c r="C19" s="17" t="s">
        <v>25</v>
      </c>
      <c r="D19" s="10">
        <v>2963.16</v>
      </c>
      <c r="E19" s="10">
        <v>7378.6500000000005</v>
      </c>
      <c r="F19" s="10">
        <v>3063.43</v>
      </c>
      <c r="G19" s="10">
        <v>5782.09</v>
      </c>
      <c r="H19" s="10">
        <v>4401.5200000000004</v>
      </c>
      <c r="I19" s="10">
        <v>2482.7600000000002</v>
      </c>
      <c r="J19" s="17"/>
      <c r="M19" s="17" t="s">
        <v>25</v>
      </c>
      <c r="N19" s="11">
        <v>-2.3084796931287501</v>
      </c>
      <c r="O19" s="11">
        <v>1.4691549206691314</v>
      </c>
      <c r="P19" s="11">
        <v>3.5882694440662402E-2</v>
      </c>
      <c r="Q19" s="11">
        <v>-1.1679545004284883E-2</v>
      </c>
      <c r="R19" s="11">
        <v>6.9577366296599288E-2</v>
      </c>
      <c r="S19" s="11">
        <v>-9.0194025092589659E-3</v>
      </c>
    </row>
    <row r="20" spans="2:19" x14ac:dyDescent="0.2">
      <c r="C20" s="17" t="s">
        <v>152</v>
      </c>
      <c r="D20" s="10">
        <v>101.94</v>
      </c>
      <c r="E20" s="10">
        <v>139.19999999999999</v>
      </c>
      <c r="F20" s="10">
        <v>127.17999999999999</v>
      </c>
      <c r="G20" s="10">
        <v>161.36000000000001</v>
      </c>
      <c r="H20" s="10">
        <v>750.18000000000006</v>
      </c>
      <c r="I20" s="10">
        <v>509.57</v>
      </c>
      <c r="J20" s="17"/>
      <c r="M20" s="17" t="s">
        <v>152</v>
      </c>
      <c r="N20" s="11">
        <v>-9.994493065367728E-2</v>
      </c>
      <c r="O20" s="11">
        <v>-1.8974765729616494</v>
      </c>
      <c r="P20" s="11">
        <v>1.0047313150771692E-3</v>
      </c>
      <c r="Q20" s="11">
        <v>-1.8098672202112144E-3</v>
      </c>
      <c r="R20" s="11">
        <v>-3.7750895124679189E-3</v>
      </c>
      <c r="S20" s="11">
        <v>-5.9917444989412089E-3</v>
      </c>
    </row>
    <row r="21" spans="2:19" x14ac:dyDescent="0.2">
      <c r="C21" s="17" t="s">
        <v>544</v>
      </c>
      <c r="D21" s="10">
        <v>256.93</v>
      </c>
      <c r="E21" s="10">
        <v>369.44999999999993</v>
      </c>
      <c r="F21" s="10">
        <v>3561.02</v>
      </c>
      <c r="G21" s="10">
        <v>486.32999999999993</v>
      </c>
      <c r="H21" s="10">
        <v>1254.9499999999998</v>
      </c>
      <c r="I21" s="10">
        <v>823.49999999999989</v>
      </c>
      <c r="J21" s="17"/>
      <c r="M21" s="17" t="s">
        <v>544</v>
      </c>
      <c r="N21" s="11">
        <v>-5.7322528888773594E-2</v>
      </c>
      <c r="O21" s="11">
        <v>-1.636306129509971</v>
      </c>
      <c r="P21" s="11">
        <v>-0.12735298327889585</v>
      </c>
      <c r="Q21" s="11">
        <v>3.7732192805474761E-2</v>
      </c>
      <c r="R21" s="11">
        <v>-6.3996298498232478E-3</v>
      </c>
      <c r="S21" s="11">
        <v>8.4080785333136773E-3</v>
      </c>
    </row>
    <row r="22" spans="2:19" x14ac:dyDescent="0.2">
      <c r="C22" s="17" t="s">
        <v>54</v>
      </c>
      <c r="D22" s="10">
        <v>25683.200000000004</v>
      </c>
      <c r="E22" s="10">
        <v>10083.400000000001</v>
      </c>
      <c r="F22" s="10">
        <v>10277.49</v>
      </c>
      <c r="G22" s="10">
        <v>54753.209999999992</v>
      </c>
      <c r="H22" s="10">
        <v>49477.41</v>
      </c>
      <c r="I22" s="10">
        <v>21806.99</v>
      </c>
      <c r="J22" s="17"/>
      <c r="M22" s="17" t="s">
        <v>54</v>
      </c>
      <c r="N22" s="11">
        <v>-5.2002816272999688</v>
      </c>
      <c r="O22" s="11">
        <v>-0.46771641819549536</v>
      </c>
      <c r="P22" s="11">
        <v>0.11320199013799782</v>
      </c>
      <c r="Q22" s="11">
        <v>0.21633136830909339</v>
      </c>
      <c r="R22" s="11">
        <v>5.4439620213847534E-3</v>
      </c>
      <c r="S22" s="11">
        <v>8.5059913890864855E-2</v>
      </c>
    </row>
    <row r="23" spans="2:19" x14ac:dyDescent="0.2">
      <c r="B23" s="17" t="s">
        <v>16</v>
      </c>
      <c r="D23" s="10">
        <v>118206.01</v>
      </c>
      <c r="E23" s="10">
        <v>139042.63999999998</v>
      </c>
      <c r="F23" s="10">
        <v>115234.08</v>
      </c>
      <c r="G23" s="10">
        <v>90693.5</v>
      </c>
      <c r="H23" s="10">
        <v>83881.97</v>
      </c>
      <c r="I23" s="10">
        <v>138368.35</v>
      </c>
      <c r="L23" s="17" t="s">
        <v>16</v>
      </c>
      <c r="N23" s="11">
        <v>-13.964772227833402</v>
      </c>
      <c r="O23" s="11">
        <v>0.68313017165033441</v>
      </c>
      <c r="P23" s="11">
        <v>-1.3823622407135576</v>
      </c>
      <c r="Q23" s="11">
        <v>-1.9880144933121627E-2</v>
      </c>
      <c r="R23" s="11">
        <v>0.36632791034619244</v>
      </c>
      <c r="S23" s="11">
        <v>0.52417153512771186</v>
      </c>
    </row>
    <row r="24" spans="2:19" x14ac:dyDescent="0.2">
      <c r="C24" s="17" t="s">
        <v>17</v>
      </c>
      <c r="D24" s="10">
        <v>12047.619999999999</v>
      </c>
      <c r="E24" s="10">
        <v>8953.94</v>
      </c>
      <c r="F24" s="10">
        <v>8842.51</v>
      </c>
      <c r="G24" s="10">
        <v>20111.96</v>
      </c>
      <c r="H24" s="10">
        <v>30105.210000000003</v>
      </c>
      <c r="I24" s="10">
        <v>16200.059999999998</v>
      </c>
      <c r="M24" s="17" t="s">
        <v>17</v>
      </c>
      <c r="N24" s="11">
        <v>-2.7823456263167106E-2</v>
      </c>
      <c r="O24" s="11">
        <v>5.9372119018169203E-2</v>
      </c>
      <c r="P24" s="11">
        <v>0.31133938825132867</v>
      </c>
      <c r="Q24" s="11">
        <v>-1.86442324104325</v>
      </c>
      <c r="R24" s="11">
        <v>-6.8771229777635536E-3</v>
      </c>
      <c r="S24" s="11">
        <v>3.1164334456531041E-2</v>
      </c>
    </row>
    <row r="25" spans="2:19" x14ac:dyDescent="0.2">
      <c r="C25" s="17" t="s">
        <v>39</v>
      </c>
      <c r="D25" s="10">
        <v>21403.409999999996</v>
      </c>
      <c r="E25" s="10">
        <v>24861.8</v>
      </c>
      <c r="F25" s="10">
        <v>5170.2300000000005</v>
      </c>
      <c r="G25" s="10">
        <v>6966.34</v>
      </c>
      <c r="H25" s="10">
        <v>0</v>
      </c>
      <c r="I25" s="10">
        <v>40667.699999999997</v>
      </c>
      <c r="J25" s="17"/>
      <c r="M25" s="17" t="s">
        <v>39</v>
      </c>
      <c r="N25" s="11">
        <v>-0.17176202598525267</v>
      </c>
      <c r="O25" s="11">
        <v>8.2437511848930667E-2</v>
      </c>
      <c r="P25" s="11">
        <v>-2.7929845556151293E-2</v>
      </c>
      <c r="Q25" s="11">
        <v>-3.0308405077823886</v>
      </c>
      <c r="R25" s="11">
        <v>0</v>
      </c>
      <c r="S25" s="11">
        <v>0.57795421212136744</v>
      </c>
    </row>
    <row r="26" spans="2:19" x14ac:dyDescent="0.2">
      <c r="C26" s="17" t="s">
        <v>32</v>
      </c>
      <c r="D26" s="10">
        <v>57335.05</v>
      </c>
      <c r="E26" s="10">
        <v>70040.66</v>
      </c>
      <c r="F26" s="10">
        <v>58569.13</v>
      </c>
      <c r="G26" s="10">
        <v>23323.73</v>
      </c>
      <c r="H26" s="10">
        <v>25211.24</v>
      </c>
      <c r="I26" s="10">
        <v>56851.470000000008</v>
      </c>
      <c r="J26" s="17"/>
      <c r="M26" s="17" t="s">
        <v>32</v>
      </c>
      <c r="N26" s="11">
        <v>0.18753437266901674</v>
      </c>
      <c r="O26" s="11">
        <v>0.49991448437732794</v>
      </c>
      <c r="P26" s="11">
        <v>-0.13910937891232261</v>
      </c>
      <c r="Q26" s="11">
        <v>15.919014424129623</v>
      </c>
      <c r="R26" s="11">
        <v>0.46774301932974333</v>
      </c>
      <c r="S26" s="11">
        <v>0.20102712245088844</v>
      </c>
    </row>
    <row r="27" spans="2:19" x14ac:dyDescent="0.2">
      <c r="C27" s="17" t="s">
        <v>111</v>
      </c>
      <c r="D27" s="10">
        <v>27419.929999999997</v>
      </c>
      <c r="E27" s="10">
        <v>35186.239999999998</v>
      </c>
      <c r="F27" s="10">
        <v>42652.210000000006</v>
      </c>
      <c r="G27" s="10">
        <v>40291.470000000008</v>
      </c>
      <c r="H27" s="10">
        <v>28565.520000000004</v>
      </c>
      <c r="I27" s="10">
        <v>24649.120000000003</v>
      </c>
      <c r="J27" s="17"/>
      <c r="M27" s="17" t="s">
        <v>111</v>
      </c>
      <c r="N27" s="11">
        <v>1.0120511095794029</v>
      </c>
      <c r="O27" s="11">
        <v>0.35827588475557209</v>
      </c>
      <c r="P27" s="11">
        <v>0.85569983621714518</v>
      </c>
      <c r="Q27" s="11">
        <v>-10.023750675303985</v>
      </c>
      <c r="R27" s="11">
        <v>0.53913410364802028</v>
      </c>
      <c r="S27" s="11">
        <v>0.18985433097121321</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3A996BD2-1481-4B84-B414-B753B3A470D5}">
            <x14:iconSet iconSet="3Triangles">
              <x14:cfvo type="percent">
                <xm:f>0</xm:f>
              </x14:cfvo>
              <x14:cfvo type="num">
                <xm:f>0</xm:f>
              </x14:cfvo>
              <x14:cfvo type="num" gte="0">
                <xm:f>0</xm:f>
              </x14:cfvo>
            </x14:iconSet>
          </x14:cfRule>
          <xm:sqref>N9:S12 N14:S22 N24:S27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xr2:uid="{B293E0F3-8A1F-4FFD-91DF-05EA9F8E9E08}">
          <x14:colorSeries rgb="FF376092"/>
          <x14:colorNegative rgb="FFD00000"/>
          <x14:colorAxis rgb="FF000000"/>
          <x14:colorMarkers rgb="FFD00000"/>
          <x14:colorFirst rgb="FFD00000"/>
          <x14:colorLast rgb="FFD00000"/>
          <x14:colorHigh rgb="FFD00000"/>
          <x14:colorLow rgb="FFD00000"/>
          <x14:sparklines>
            <x14:sparkline>
              <xm:f>Growth!D9:I9</xm:f>
              <xm:sqref>J9</xm:sqref>
            </x14:sparkline>
            <x14:sparkline>
              <xm:f>Growth!D10:I10</xm:f>
              <xm:sqref>J10</xm:sqref>
            </x14:sparkline>
            <x14:sparkline>
              <xm:f>Growth!D11:I11</xm:f>
              <xm:sqref>J11</xm:sqref>
            </x14:sparkline>
            <x14:sparkline>
              <xm:f>Growth!D12:I12</xm:f>
              <xm:sqref>J12</xm:sqref>
            </x14:sparkline>
          </x14:sparklines>
        </x14:sparklineGroup>
        <x14:sparklineGroup displayEmptyCellsAs="gap" high="1" xr2:uid="{0554DF87-7A1C-48F8-9563-3AC49E95A55E}">
          <x14:colorSeries rgb="FF376092"/>
          <x14:colorNegative rgb="FFD00000"/>
          <x14:colorAxis rgb="FF000000"/>
          <x14:colorMarkers rgb="FFD00000"/>
          <x14:colorFirst rgb="FFD00000"/>
          <x14:colorLast rgb="FFD00000"/>
          <x14:colorHigh rgb="FFD00000"/>
          <x14:colorLow rgb="FFD00000"/>
          <x14:sparklines>
            <x14:sparkline>
              <xm:f>Growth!D14:I14</xm:f>
              <xm:sqref>J14</xm:sqref>
            </x14:sparkline>
            <x14:sparkline>
              <xm:f>Growth!D15:I15</xm:f>
              <xm:sqref>J15</xm:sqref>
            </x14:sparkline>
            <x14:sparkline>
              <xm:f>Growth!D16:I16</xm:f>
              <xm:sqref>J16</xm:sqref>
            </x14:sparkline>
            <x14:sparkline>
              <xm:f>Growth!D17:I17</xm:f>
              <xm:sqref>J17</xm:sqref>
            </x14:sparkline>
            <x14:sparkline>
              <xm:f>Growth!D18:I18</xm:f>
              <xm:sqref>J18</xm:sqref>
            </x14:sparkline>
            <x14:sparkline>
              <xm:f>Growth!D19:I19</xm:f>
              <xm:sqref>J19</xm:sqref>
            </x14:sparkline>
            <x14:sparkline>
              <xm:f>Growth!D20:I20</xm:f>
              <xm:sqref>J20</xm:sqref>
            </x14:sparkline>
            <x14:sparkline>
              <xm:f>Growth!D21:I21</xm:f>
              <xm:sqref>J21</xm:sqref>
            </x14:sparkline>
            <x14:sparkline>
              <xm:f>Growth!D22:I22</xm:f>
              <xm:sqref>J22</xm:sqref>
            </x14:sparkline>
          </x14:sparklines>
        </x14:sparklineGroup>
        <x14:sparklineGroup displayEmptyCellsAs="gap" high="1" xr2:uid="{4D414DA0-704E-4ABF-9C1A-93FFF4EBF847}">
          <x14:colorSeries rgb="FF376092"/>
          <x14:colorNegative rgb="FFD00000"/>
          <x14:colorAxis rgb="FF000000"/>
          <x14:colorMarkers rgb="FFD00000"/>
          <x14:colorFirst rgb="FFD00000"/>
          <x14:colorLast rgb="FFD00000"/>
          <x14:colorHigh rgb="FFD00000"/>
          <x14:colorLow rgb="FFD00000"/>
          <x14:sparklines>
            <x14:sparkline>
              <xm:f>Growth!D24:I24</xm:f>
              <xm:sqref>J24</xm:sqref>
            </x14:sparkline>
            <x14:sparkline>
              <xm:f>Growth!D25:I25</xm:f>
              <xm:sqref>J25</xm:sqref>
            </x14:sparkline>
            <x14:sparkline>
              <xm:f>Growth!D26:I26</xm:f>
              <xm:sqref>J26</xm:sqref>
            </x14:sparkline>
            <x14:sparkline>
              <xm:f>Growth!D27:I27</xm:f>
              <xm:sqref>J27</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I15" sqref="I15"/>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s="17" t="s">
        <v>3222</v>
      </c>
    </row>
    <row r="6" spans="2:7" x14ac:dyDescent="0.2">
      <c r="B6" s="7" t="s">
        <v>2995</v>
      </c>
      <c r="C6" s="7" t="s">
        <v>2996</v>
      </c>
      <c r="D6" s="17" t="s">
        <v>3220</v>
      </c>
      <c r="E6" s="17" t="s">
        <v>3027</v>
      </c>
      <c r="F6" s="17" t="s">
        <v>3219</v>
      </c>
      <c r="G6" s="17" t="s">
        <v>3223</v>
      </c>
    </row>
    <row r="7" spans="2:7" x14ac:dyDescent="0.2">
      <c r="B7" s="17" t="s">
        <v>4</v>
      </c>
      <c r="D7" s="11">
        <v>1</v>
      </c>
      <c r="E7" s="11">
        <v>1</v>
      </c>
      <c r="F7" s="11">
        <v>1</v>
      </c>
      <c r="G7" s="11">
        <v>0.23105073190294767</v>
      </c>
    </row>
    <row r="8" spans="2:7" x14ac:dyDescent="0.2">
      <c r="C8" s="17" t="s">
        <v>93</v>
      </c>
      <c r="D8" s="11">
        <v>0.16509836530093172</v>
      </c>
      <c r="E8" s="11">
        <v>0.17562103594037284</v>
      </c>
      <c r="F8" s="11">
        <v>-1.8790840937644E-2</v>
      </c>
      <c r="G8" s="11">
        <v>2.8343693603368768E-2</v>
      </c>
    </row>
    <row r="9" spans="2:7" x14ac:dyDescent="0.2">
      <c r="C9" s="17" t="s">
        <v>85</v>
      </c>
      <c r="D9" s="11">
        <v>0.30027306828225042</v>
      </c>
      <c r="E9" s="11">
        <v>0.38354726695571006</v>
      </c>
      <c r="F9" s="11">
        <v>0.80395964783313723</v>
      </c>
      <c r="G9" s="11">
        <v>5.4150792059354337E-2</v>
      </c>
    </row>
    <row r="10" spans="2:7" x14ac:dyDescent="0.2">
      <c r="C10" s="17" t="s">
        <v>102</v>
      </c>
      <c r="D10" s="11">
        <v>0.16377603340912014</v>
      </c>
      <c r="E10" s="11">
        <v>0.15977680461151295</v>
      </c>
      <c r="F10" s="11">
        <v>0.37814641324519904</v>
      </c>
      <c r="G10" s="11">
        <v>9.6701423701624156E-2</v>
      </c>
    </row>
    <row r="11" spans="2:7" x14ac:dyDescent="0.2">
      <c r="C11" s="17" t="s">
        <v>5</v>
      </c>
      <c r="D11" s="11">
        <v>0.37085253300769777</v>
      </c>
      <c r="E11" s="11">
        <v>0.28105489249240406</v>
      </c>
      <c r="F11" s="11">
        <v>-0.16331522014069247</v>
      </c>
      <c r="G11" s="11">
        <v>5.1854822538600374E-2</v>
      </c>
    </row>
    <row r="12" spans="2:7" x14ac:dyDescent="0.2">
      <c r="B12" s="17" t="s">
        <v>24</v>
      </c>
      <c r="D12" s="11">
        <v>1</v>
      </c>
      <c r="E12" s="11">
        <v>1</v>
      </c>
      <c r="F12" s="11">
        <v>1</v>
      </c>
      <c r="G12" s="11">
        <v>0.49732303990374993</v>
      </c>
    </row>
    <row r="13" spans="2:7" x14ac:dyDescent="0.2">
      <c r="C13" s="17" t="s">
        <v>71</v>
      </c>
      <c r="D13" s="11">
        <v>0.19048104056701565</v>
      </c>
      <c r="E13" s="11">
        <v>0.15680222474446034</v>
      </c>
      <c r="F13" s="11">
        <v>0.13962485740572914</v>
      </c>
      <c r="G13" s="11">
        <v>5.4812512532584769E-2</v>
      </c>
    </row>
    <row r="14" spans="2:7" x14ac:dyDescent="0.2">
      <c r="C14" s="17" t="s">
        <v>48</v>
      </c>
      <c r="D14" s="11">
        <v>0.17894301685349515</v>
      </c>
      <c r="E14" s="11">
        <v>0.31308504461714359</v>
      </c>
      <c r="F14" s="11">
        <v>0.65735354093398779</v>
      </c>
      <c r="G14" s="11">
        <v>7.4944856627230813E-2</v>
      </c>
    </row>
    <row r="15" spans="2:7" x14ac:dyDescent="0.2">
      <c r="C15" s="17" t="s">
        <v>321</v>
      </c>
      <c r="D15" s="11">
        <v>4.0025403063945038E-2</v>
      </c>
      <c r="E15" s="11">
        <v>1.999061145507396E-2</v>
      </c>
      <c r="F15" s="11">
        <v>-1.3241131437483164E-2</v>
      </c>
      <c r="G15" s="11">
        <v>2.0673751754561855E-2</v>
      </c>
    </row>
    <row r="16" spans="2:7" x14ac:dyDescent="0.2">
      <c r="C16" s="17" t="s">
        <v>128</v>
      </c>
      <c r="D16" s="11">
        <v>1.1147391692479129E-2</v>
      </c>
      <c r="E16" s="11">
        <v>9.3752302762013483E-3</v>
      </c>
      <c r="F16" s="11">
        <v>7.7913437529409574E-2</v>
      </c>
      <c r="G16" s="11">
        <v>2.6960096250250656E-2</v>
      </c>
    </row>
    <row r="17" spans="2:7" x14ac:dyDescent="0.2">
      <c r="C17" s="17" t="s">
        <v>64</v>
      </c>
      <c r="D17" s="11">
        <v>0.21295316609649564</v>
      </c>
      <c r="E17" s="11">
        <v>0.10646745000172546</v>
      </c>
      <c r="F17" s="11">
        <v>8.6129810280023533E-2</v>
      </c>
      <c r="G17" s="11">
        <v>0.10679767395227602</v>
      </c>
    </row>
    <row r="18" spans="2:7" x14ac:dyDescent="0.2">
      <c r="C18" s="17" t="s">
        <v>25</v>
      </c>
      <c r="D18" s="11">
        <v>5.9692407239873235E-2</v>
      </c>
      <c r="E18" s="11">
        <v>4.9732716034628713E-2</v>
      </c>
      <c r="F18" s="11">
        <v>-2.856045798985745E-3</v>
      </c>
      <c r="G18" s="11">
        <v>8.727691999197916E-2</v>
      </c>
    </row>
    <row r="19" spans="2:7" x14ac:dyDescent="0.2">
      <c r="C19" s="17" t="s">
        <v>152</v>
      </c>
      <c r="D19" s="11">
        <v>5.5766914905727091E-3</v>
      </c>
      <c r="E19" s="11">
        <v>3.413414593645948E-3</v>
      </c>
      <c r="F19" s="11">
        <v>-1.7125779369255471E-2</v>
      </c>
      <c r="G19" s="11">
        <v>1.7776218167234813E-2</v>
      </c>
    </row>
    <row r="20" spans="2:7" x14ac:dyDescent="0.2">
      <c r="C20" s="17" t="s">
        <v>544</v>
      </c>
      <c r="D20" s="11">
        <v>1.9645435536729598E-2</v>
      </c>
      <c r="E20" s="11">
        <v>1.2880073403779025E-2</v>
      </c>
      <c r="F20" s="11">
        <v>-1.4312953448072261E-2</v>
      </c>
      <c r="G20" s="11">
        <v>2.3250451173049927E-2</v>
      </c>
    </row>
    <row r="21" spans="2:7" x14ac:dyDescent="0.2">
      <c r="C21" s="17" t="s">
        <v>54</v>
      </c>
      <c r="D21" s="11">
        <v>0.28153544745939396</v>
      </c>
      <c r="E21" s="11">
        <v>0.32825323487334168</v>
      </c>
      <c r="F21" s="11">
        <v>8.6514263904646657E-2</v>
      </c>
      <c r="G21" s="11">
        <v>8.4830559454581872E-2</v>
      </c>
    </row>
    <row r="22" spans="2:7" x14ac:dyDescent="0.2">
      <c r="B22" s="17" t="s">
        <v>16</v>
      </c>
      <c r="D22" s="11">
        <v>1</v>
      </c>
      <c r="E22" s="11">
        <v>1</v>
      </c>
      <c r="F22" s="11">
        <v>1</v>
      </c>
      <c r="G22" s="11">
        <v>0.27162622819330257</v>
      </c>
    </row>
    <row r="23" spans="2:7" x14ac:dyDescent="0.2">
      <c r="C23" s="17" t="s">
        <v>17</v>
      </c>
      <c r="D23" s="11">
        <v>0.24088146899765456</v>
      </c>
      <c r="E23" s="11">
        <v>0.14043999316921707</v>
      </c>
      <c r="F23" s="11">
        <v>2.0650154196267752E-2</v>
      </c>
      <c r="G23" s="11">
        <v>0.10534389412472436</v>
      </c>
    </row>
    <row r="24" spans="2:7" x14ac:dyDescent="0.2">
      <c r="C24" s="17" t="s">
        <v>39</v>
      </c>
      <c r="D24" s="11">
        <v>0.10494506219830411</v>
      </c>
      <c r="E24" s="11">
        <v>0.14453697482246639</v>
      </c>
      <c r="F24" s="11">
        <v>0.29174832428514097</v>
      </c>
      <c r="G24" s="11">
        <v>7.8403850010026078E-3</v>
      </c>
    </row>
    <row r="25" spans="2:7" x14ac:dyDescent="0.2">
      <c r="C25" s="17" t="s">
        <v>32</v>
      </c>
      <c r="D25" s="11">
        <v>0.41882978302098506</v>
      </c>
      <c r="E25" s="11">
        <v>0.42503646816715818</v>
      </c>
      <c r="F25" s="11">
        <v>0.19154227998996154</v>
      </c>
      <c r="G25" s="11">
        <v>4.3092039302185699E-2</v>
      </c>
    </row>
    <row r="26" spans="2:7" x14ac:dyDescent="0.2">
      <c r="C26" s="17" t="s">
        <v>111</v>
      </c>
      <c r="D26" s="11">
        <v>0.23534368578305623</v>
      </c>
      <c r="E26" s="11">
        <v>0.28998656384115828</v>
      </c>
      <c r="F26" s="11">
        <v>0.49605924152862985</v>
      </c>
      <c r="G26" s="11">
        <v>0.1153499097653899</v>
      </c>
    </row>
    <row r="27" spans="2:7" x14ac:dyDescent="0.2">
      <c r="B27" s="17" t="s">
        <v>3026</v>
      </c>
      <c r="D27" s="11"/>
      <c r="E27" s="11"/>
      <c r="F27" s="11"/>
      <c r="G27" s="11">
        <v>1</v>
      </c>
    </row>
  </sheetData>
  <conditionalFormatting pivot="1" sqref="D8:D11 D7 D12 D13:D21 D22 D23:D26">
    <cfRule type="dataBar" priority="6">
      <dataBar showValue="0">
        <cfvo type="min"/>
        <cfvo type="max"/>
        <color rgb="FF638EC6"/>
      </dataBar>
      <extLst>
        <ext xmlns:x14="http://schemas.microsoft.com/office/spreadsheetml/2009/9/main" uri="{B025F937-C7B1-47D3-B67F-A62EFF666E3E}">
          <x14:id>{F2822619-1206-44DD-9726-556DD876A836}</x14:id>
        </ext>
      </extLst>
    </cfRule>
  </conditionalFormatting>
  <conditionalFormatting pivot="1" sqref="E8:E11 E7 E12 E13:E21 E22 E23:E26">
    <cfRule type="dataBar" priority="4">
      <dataBar showValue="0">
        <cfvo type="min"/>
        <cfvo type="max"/>
        <color rgb="FF63C384"/>
      </dataBar>
      <extLst>
        <ext xmlns:x14="http://schemas.microsoft.com/office/spreadsheetml/2009/9/main" uri="{B025F937-C7B1-47D3-B67F-A62EFF666E3E}">
          <x14:id>{46C06391-EBAC-4364-AE6B-81EF0F39F98B}</x14:id>
        </ext>
      </extLst>
    </cfRule>
  </conditionalFormatting>
  <conditionalFormatting pivot="1" sqref="F8:F11 F7 F12 F13:F21 F22 F23:F26">
    <cfRule type="dataBar" priority="3">
      <dataBar showValue="0">
        <cfvo type="min"/>
        <cfvo type="max"/>
        <color rgb="FFFFB628"/>
      </dataBar>
      <extLst>
        <ext xmlns:x14="http://schemas.microsoft.com/office/spreadsheetml/2009/9/main" uri="{B025F937-C7B1-47D3-B67F-A62EFF666E3E}">
          <x14:id>{3ABBFE0E-1B99-4DA0-B1F9-D71738A6E75F}</x14:id>
        </ext>
      </extLst>
    </cfRule>
  </conditionalFormatting>
  <conditionalFormatting pivot="1" sqref="G8:G11 G23:G26 G13:G21">
    <cfRule type="colorScale" priority="1">
      <colorScale>
        <cfvo type="min"/>
        <cfvo type="percent"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2822619-1206-44DD-9726-556DD876A836}">
            <x14:dataBar minLength="0" maxLength="100" border="1" negativeBarBorderColorSameAsPositive="0">
              <x14:cfvo type="autoMin"/>
              <x14:cfvo type="autoMax"/>
              <x14:borderColor rgb="FF638EC6"/>
              <x14:negativeFillColor rgb="FFFF0000"/>
              <x14:negativeBorderColor rgb="FFFF0000"/>
              <x14:axisColor rgb="FF000000"/>
            </x14:dataBar>
          </x14:cfRule>
          <xm:sqref>D8:D11 D7 D12 D13:D21 D22 D23:D26</xm:sqref>
        </x14:conditionalFormatting>
        <x14:conditionalFormatting xmlns:xm="http://schemas.microsoft.com/office/excel/2006/main" pivot="1">
          <x14:cfRule type="dataBar" id="{46C06391-EBAC-4364-AE6B-81EF0F39F98B}">
            <x14:dataBar minLength="0" maxLength="100" border="1" negativeBarBorderColorSameAsPositive="0">
              <x14:cfvo type="autoMin"/>
              <x14:cfvo type="autoMax"/>
              <x14:borderColor rgb="FF63C384"/>
              <x14:negativeFillColor rgb="FFFF0000"/>
              <x14:negativeBorderColor rgb="FFFF0000"/>
              <x14:axisColor rgb="FF000000"/>
            </x14:dataBar>
          </x14:cfRule>
          <xm:sqref>E8:E11 E7 E12 E13:E21 E22 E23:E26</xm:sqref>
        </x14:conditionalFormatting>
        <x14:conditionalFormatting xmlns:xm="http://schemas.microsoft.com/office/excel/2006/main" pivot="1">
          <x14:cfRule type="dataBar" id="{3ABBFE0E-1B99-4DA0-B1F9-D71738A6E75F}">
            <x14:dataBar minLength="0" maxLength="100" border="1" negativeBarBorderColorSameAsPositive="0">
              <x14:cfvo type="autoMin"/>
              <x14:cfvo type="autoMax"/>
              <x14:borderColor rgb="FFFFB628"/>
              <x14:negativeFillColor rgb="FFFF0000"/>
              <x14:negativeBorderColor rgb="FFFF0000"/>
              <x14:axisColor rgb="FF000000"/>
            </x14:dataBar>
          </x14:cfRule>
          <xm:sqref>F8:F11 F7 F12 F13:F21 F22 F23:F26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F1125"/>
  <sheetViews>
    <sheetView zoomScale="90" zoomScaleNormal="90" workbookViewId="0">
      <selection activeCell="F2" sqref="F2"/>
    </sheetView>
  </sheetViews>
  <sheetFormatPr defaultRowHeight="14.25" x14ac:dyDescent="0.2"/>
  <cols>
    <col min="2" max="2" width="15" bestFit="1" customWidth="1"/>
    <col min="3" max="3" width="15.5" bestFit="1" customWidth="1"/>
    <col min="4" max="4" width="16.125" bestFit="1" customWidth="1"/>
    <col min="5" max="5" width="19.125" bestFit="1" customWidth="1"/>
    <col min="6" max="6" width="19.25" bestFit="1" customWidth="1"/>
  </cols>
  <sheetData>
    <row r="1" spans="1:6" ht="15" x14ac:dyDescent="0.25">
      <c r="A1" s="6" t="s">
        <v>3011</v>
      </c>
      <c r="B1" s="6" t="s">
        <v>2987</v>
      </c>
      <c r="C1" s="6" t="s">
        <v>3012</v>
      </c>
      <c r="D1" s="6" t="s">
        <v>3013</v>
      </c>
      <c r="E1" s="6" t="s">
        <v>3014</v>
      </c>
      <c r="F1" s="6" t="s">
        <v>3015</v>
      </c>
    </row>
    <row r="2" spans="1:6" x14ac:dyDescent="0.2">
      <c r="A2" s="4">
        <v>1</v>
      </c>
      <c r="B2" s="4">
        <v>3</v>
      </c>
      <c r="C2" s="4" t="s">
        <v>3016</v>
      </c>
      <c r="D2" s="59">
        <v>90000</v>
      </c>
      <c r="E2" s="4" t="s">
        <v>3017</v>
      </c>
      <c r="F2" s="4" t="s">
        <v>3018</v>
      </c>
    </row>
    <row r="3" spans="1:6" x14ac:dyDescent="0.2">
      <c r="A3" s="5">
        <v>2</v>
      </c>
      <c r="B3" s="5">
        <v>5</v>
      </c>
      <c r="C3" s="5" t="s">
        <v>3019</v>
      </c>
      <c r="D3" s="60">
        <v>60000</v>
      </c>
      <c r="E3" s="5" t="s">
        <v>3017</v>
      </c>
      <c r="F3" s="5" t="s">
        <v>3020</v>
      </c>
    </row>
    <row r="4" spans="1:6" x14ac:dyDescent="0.2">
      <c r="A4" s="4">
        <v>3</v>
      </c>
      <c r="B4" s="4">
        <v>11</v>
      </c>
      <c r="C4" s="4" t="s">
        <v>3016</v>
      </c>
      <c r="D4" s="59">
        <v>60000</v>
      </c>
      <c r="E4" s="4" t="s">
        <v>3017</v>
      </c>
      <c r="F4" s="4" t="s">
        <v>3018</v>
      </c>
    </row>
    <row r="5" spans="1:6" x14ac:dyDescent="0.2">
      <c r="A5" s="5">
        <v>4</v>
      </c>
      <c r="B5" s="5">
        <v>14</v>
      </c>
      <c r="C5" s="5" t="s">
        <v>3019</v>
      </c>
      <c r="D5" s="60">
        <v>90000</v>
      </c>
      <c r="E5" s="5" t="s">
        <v>3017</v>
      </c>
      <c r="F5" s="5" t="s">
        <v>3020</v>
      </c>
    </row>
    <row r="6" spans="1:6" x14ac:dyDescent="0.2">
      <c r="A6" s="4">
        <v>5</v>
      </c>
      <c r="B6" s="4">
        <v>15</v>
      </c>
      <c r="C6" s="4" t="s">
        <v>3019</v>
      </c>
      <c r="D6" s="59">
        <v>80000</v>
      </c>
      <c r="E6" s="4" t="s">
        <v>3017</v>
      </c>
      <c r="F6" s="4" t="s">
        <v>3018</v>
      </c>
    </row>
    <row r="7" spans="1:6" x14ac:dyDescent="0.2">
      <c r="A7" s="5">
        <v>6</v>
      </c>
      <c r="B7" s="5">
        <v>16</v>
      </c>
      <c r="C7" s="5" t="s">
        <v>3019</v>
      </c>
      <c r="D7" s="60">
        <v>70000</v>
      </c>
      <c r="E7" s="5" t="s">
        <v>3017</v>
      </c>
      <c r="F7" s="5" t="s">
        <v>3018</v>
      </c>
    </row>
    <row r="8" spans="1:6" x14ac:dyDescent="0.2">
      <c r="A8" s="4">
        <v>7</v>
      </c>
      <c r="B8" s="4">
        <v>18</v>
      </c>
      <c r="C8" s="4" t="s">
        <v>3019</v>
      </c>
      <c r="D8" s="59">
        <v>70000</v>
      </c>
      <c r="E8" s="4" t="s">
        <v>3017</v>
      </c>
      <c r="F8" s="4" t="s">
        <v>3018</v>
      </c>
    </row>
    <row r="9" spans="1:6" x14ac:dyDescent="0.2">
      <c r="A9" s="5">
        <v>8</v>
      </c>
      <c r="B9" s="5">
        <v>19</v>
      </c>
      <c r="C9" s="5" t="s">
        <v>3016</v>
      </c>
      <c r="D9" s="60">
        <v>60000</v>
      </c>
      <c r="E9" s="5" t="s">
        <v>3017</v>
      </c>
      <c r="F9" s="5" t="s">
        <v>3018</v>
      </c>
    </row>
    <row r="10" spans="1:6" x14ac:dyDescent="0.2">
      <c r="A10" s="4">
        <v>9</v>
      </c>
      <c r="B10" s="4">
        <v>21</v>
      </c>
      <c r="C10" s="4" t="s">
        <v>3019</v>
      </c>
      <c r="D10" s="59">
        <v>60000</v>
      </c>
      <c r="E10" s="4" t="s">
        <v>3017</v>
      </c>
      <c r="F10" s="4" t="s">
        <v>3018</v>
      </c>
    </row>
    <row r="11" spans="1:6" x14ac:dyDescent="0.2">
      <c r="A11" s="5">
        <v>10</v>
      </c>
      <c r="B11" s="5">
        <v>24</v>
      </c>
      <c r="C11" s="5" t="s">
        <v>3019</v>
      </c>
      <c r="D11" s="60">
        <v>70000</v>
      </c>
      <c r="E11" s="5" t="s">
        <v>3017</v>
      </c>
      <c r="F11" s="5" t="s">
        <v>3020</v>
      </c>
    </row>
    <row r="12" spans="1:6" x14ac:dyDescent="0.2">
      <c r="A12" s="4">
        <v>11</v>
      </c>
      <c r="B12" s="4">
        <v>27</v>
      </c>
      <c r="C12" s="4" t="s">
        <v>3019</v>
      </c>
      <c r="D12" s="59">
        <v>70000</v>
      </c>
      <c r="E12" s="4" t="s">
        <v>3017</v>
      </c>
      <c r="F12" s="4" t="s">
        <v>3020</v>
      </c>
    </row>
    <row r="13" spans="1:6" x14ac:dyDescent="0.2">
      <c r="A13" s="5">
        <v>12</v>
      </c>
      <c r="B13" s="5">
        <v>32</v>
      </c>
      <c r="C13" s="5" t="s">
        <v>3016</v>
      </c>
      <c r="D13" s="60">
        <v>60000</v>
      </c>
      <c r="E13" s="5" t="s">
        <v>3017</v>
      </c>
      <c r="F13" s="5" t="s">
        <v>3018</v>
      </c>
    </row>
    <row r="14" spans="1:6" x14ac:dyDescent="0.2">
      <c r="A14" s="4">
        <v>13</v>
      </c>
      <c r="B14" s="4">
        <v>33</v>
      </c>
      <c r="C14" s="4" t="s">
        <v>3016</v>
      </c>
      <c r="D14" s="59">
        <v>100000</v>
      </c>
      <c r="E14" s="4" t="s">
        <v>3017</v>
      </c>
      <c r="F14" s="4" t="s">
        <v>3018</v>
      </c>
    </row>
    <row r="15" spans="1:6" x14ac:dyDescent="0.2">
      <c r="A15" s="5">
        <v>14</v>
      </c>
      <c r="B15" s="5">
        <v>43</v>
      </c>
      <c r="C15" s="5" t="s">
        <v>3016</v>
      </c>
      <c r="D15" s="60">
        <v>100000</v>
      </c>
      <c r="E15" s="5" t="s">
        <v>3017</v>
      </c>
      <c r="F15" s="5" t="s">
        <v>3018</v>
      </c>
    </row>
    <row r="16" spans="1:6" x14ac:dyDescent="0.2">
      <c r="A16" s="4">
        <v>15</v>
      </c>
      <c r="B16" s="4">
        <v>52</v>
      </c>
      <c r="C16" s="4" t="s">
        <v>3019</v>
      </c>
      <c r="D16" s="59">
        <v>100000</v>
      </c>
      <c r="E16" s="4" t="s">
        <v>3017</v>
      </c>
      <c r="F16" s="4" t="s">
        <v>3020</v>
      </c>
    </row>
    <row r="17" spans="1:6" x14ac:dyDescent="0.2">
      <c r="A17" s="5">
        <v>16</v>
      </c>
      <c r="B17" s="5">
        <v>53</v>
      </c>
      <c r="C17" s="5" t="s">
        <v>3019</v>
      </c>
      <c r="D17" s="60">
        <v>30000</v>
      </c>
      <c r="E17" s="5" t="s">
        <v>3021</v>
      </c>
      <c r="F17" s="5" t="s">
        <v>3020</v>
      </c>
    </row>
    <row r="18" spans="1:6" x14ac:dyDescent="0.2">
      <c r="A18" s="4">
        <v>17</v>
      </c>
      <c r="B18" s="4">
        <v>56</v>
      </c>
      <c r="C18" s="4" t="s">
        <v>3016</v>
      </c>
      <c r="D18" s="59">
        <v>30000</v>
      </c>
      <c r="E18" s="4" t="s">
        <v>3021</v>
      </c>
      <c r="F18" s="4" t="s">
        <v>3018</v>
      </c>
    </row>
    <row r="19" spans="1:6" x14ac:dyDescent="0.2">
      <c r="A19" s="5">
        <v>18</v>
      </c>
      <c r="B19" s="5">
        <v>62</v>
      </c>
      <c r="C19" s="5" t="s">
        <v>3019</v>
      </c>
      <c r="D19" s="60">
        <v>20000</v>
      </c>
      <c r="E19" s="5" t="s">
        <v>3022</v>
      </c>
      <c r="F19" s="5" t="s">
        <v>3018</v>
      </c>
    </row>
    <row r="20" spans="1:6" x14ac:dyDescent="0.2">
      <c r="A20" s="4">
        <v>19</v>
      </c>
      <c r="B20" s="4">
        <v>64</v>
      </c>
      <c r="C20" s="4" t="s">
        <v>3019</v>
      </c>
      <c r="D20" s="59">
        <v>30000</v>
      </c>
      <c r="E20" s="4" t="s">
        <v>3021</v>
      </c>
      <c r="F20" s="4" t="s">
        <v>3018</v>
      </c>
    </row>
    <row r="21" spans="1:6" x14ac:dyDescent="0.2">
      <c r="A21" s="5">
        <v>20</v>
      </c>
      <c r="B21" s="5">
        <v>67</v>
      </c>
      <c r="C21" s="5" t="s">
        <v>3019</v>
      </c>
      <c r="D21" s="60">
        <v>40000</v>
      </c>
      <c r="E21" s="5" t="s">
        <v>3022</v>
      </c>
      <c r="F21" s="5" t="s">
        <v>3020</v>
      </c>
    </row>
    <row r="22" spans="1:6" x14ac:dyDescent="0.2">
      <c r="A22" s="4">
        <v>21</v>
      </c>
      <c r="B22" s="4">
        <v>68</v>
      </c>
      <c r="C22" s="4" t="s">
        <v>3019</v>
      </c>
      <c r="D22" s="59">
        <v>40000</v>
      </c>
      <c r="E22" s="4" t="s">
        <v>3022</v>
      </c>
      <c r="F22" s="4" t="s">
        <v>3020</v>
      </c>
    </row>
    <row r="23" spans="1:6" x14ac:dyDescent="0.2">
      <c r="A23" s="5">
        <v>22</v>
      </c>
      <c r="B23" s="5">
        <v>70</v>
      </c>
      <c r="C23" s="5" t="s">
        <v>3019</v>
      </c>
      <c r="D23" s="60">
        <v>40000</v>
      </c>
      <c r="E23" s="5" t="s">
        <v>3021</v>
      </c>
      <c r="F23" s="5" t="s">
        <v>3020</v>
      </c>
    </row>
    <row r="24" spans="1:6" x14ac:dyDescent="0.2">
      <c r="A24" s="4">
        <v>23</v>
      </c>
      <c r="B24" s="4">
        <v>83</v>
      </c>
      <c r="C24" s="4" t="s">
        <v>3016</v>
      </c>
      <c r="D24" s="59">
        <v>40000</v>
      </c>
      <c r="E24" s="4" t="s">
        <v>3021</v>
      </c>
      <c r="F24" s="4" t="s">
        <v>3018</v>
      </c>
    </row>
    <row r="25" spans="1:6" x14ac:dyDescent="0.2">
      <c r="A25" s="5">
        <v>24</v>
      </c>
      <c r="B25" s="5">
        <v>84</v>
      </c>
      <c r="C25" s="5" t="s">
        <v>3016</v>
      </c>
      <c r="D25" s="60">
        <v>40000</v>
      </c>
      <c r="E25" s="5" t="s">
        <v>3021</v>
      </c>
      <c r="F25" s="5" t="s">
        <v>3018</v>
      </c>
    </row>
    <row r="26" spans="1:6" x14ac:dyDescent="0.2">
      <c r="A26" s="4">
        <v>25</v>
      </c>
      <c r="B26" s="4">
        <v>87</v>
      </c>
      <c r="C26" s="4" t="s">
        <v>3016</v>
      </c>
      <c r="D26" s="59">
        <v>60000</v>
      </c>
      <c r="E26" s="4" t="s">
        <v>3021</v>
      </c>
      <c r="F26" s="4" t="s">
        <v>3018</v>
      </c>
    </row>
    <row r="27" spans="1:6" x14ac:dyDescent="0.2">
      <c r="A27" s="5">
        <v>26</v>
      </c>
      <c r="B27" s="5">
        <v>91</v>
      </c>
      <c r="C27" s="5" t="s">
        <v>3016</v>
      </c>
      <c r="D27" s="60">
        <v>10000</v>
      </c>
      <c r="E27" s="5" t="s">
        <v>3023</v>
      </c>
      <c r="F27" s="5" t="s">
        <v>3018</v>
      </c>
    </row>
    <row r="28" spans="1:6" x14ac:dyDescent="0.2">
      <c r="A28" s="4">
        <v>27</v>
      </c>
      <c r="B28" s="4">
        <v>92</v>
      </c>
      <c r="C28" s="4" t="s">
        <v>3019</v>
      </c>
      <c r="D28" s="59">
        <v>30000</v>
      </c>
      <c r="E28" s="4" t="s">
        <v>3021</v>
      </c>
      <c r="F28" s="4" t="s">
        <v>3020</v>
      </c>
    </row>
    <row r="29" spans="1:6" x14ac:dyDescent="0.2">
      <c r="A29" s="5">
        <v>28</v>
      </c>
      <c r="B29" s="5">
        <v>94</v>
      </c>
      <c r="C29" s="5" t="s">
        <v>3016</v>
      </c>
      <c r="D29" s="60">
        <v>30000</v>
      </c>
      <c r="E29" s="5" t="s">
        <v>3021</v>
      </c>
      <c r="F29" s="5" t="s">
        <v>3018</v>
      </c>
    </row>
    <row r="30" spans="1:6" x14ac:dyDescent="0.2">
      <c r="A30" s="4">
        <v>29</v>
      </c>
      <c r="B30" s="4">
        <v>97</v>
      </c>
      <c r="C30" s="4" t="s">
        <v>3016</v>
      </c>
      <c r="D30" s="59">
        <v>30000</v>
      </c>
      <c r="E30" s="4" t="s">
        <v>3021</v>
      </c>
      <c r="F30" s="4" t="s">
        <v>3018</v>
      </c>
    </row>
    <row r="31" spans="1:6" x14ac:dyDescent="0.2">
      <c r="A31" s="5">
        <v>30</v>
      </c>
      <c r="B31" s="5">
        <v>101</v>
      </c>
      <c r="C31" s="5" t="s">
        <v>3016</v>
      </c>
      <c r="D31" s="60">
        <v>30000</v>
      </c>
      <c r="E31" s="5" t="s">
        <v>3021</v>
      </c>
      <c r="F31" s="5" t="s">
        <v>3018</v>
      </c>
    </row>
    <row r="32" spans="1:6" x14ac:dyDescent="0.2">
      <c r="A32" s="4">
        <v>31</v>
      </c>
      <c r="B32" s="4">
        <v>102</v>
      </c>
      <c r="C32" s="4" t="s">
        <v>3016</v>
      </c>
      <c r="D32" s="59">
        <v>10000</v>
      </c>
      <c r="E32" s="4" t="s">
        <v>3023</v>
      </c>
      <c r="F32" s="4" t="s">
        <v>3018</v>
      </c>
    </row>
    <row r="33" spans="1:6" x14ac:dyDescent="0.2">
      <c r="A33" s="5">
        <v>32</v>
      </c>
      <c r="B33" s="5">
        <v>107</v>
      </c>
      <c r="C33" s="5" t="s">
        <v>3016</v>
      </c>
      <c r="D33" s="60">
        <v>20000</v>
      </c>
      <c r="E33" s="5" t="s">
        <v>3022</v>
      </c>
      <c r="F33" s="5" t="s">
        <v>3018</v>
      </c>
    </row>
    <row r="34" spans="1:6" x14ac:dyDescent="0.2">
      <c r="A34" s="4">
        <v>33</v>
      </c>
      <c r="B34" s="4">
        <v>109</v>
      </c>
      <c r="C34" s="4" t="s">
        <v>3016</v>
      </c>
      <c r="D34" s="59">
        <v>20000</v>
      </c>
      <c r="E34" s="4" t="s">
        <v>3022</v>
      </c>
      <c r="F34" s="4" t="s">
        <v>3018</v>
      </c>
    </row>
    <row r="35" spans="1:6" x14ac:dyDescent="0.2">
      <c r="A35" s="5">
        <v>34</v>
      </c>
      <c r="B35" s="5">
        <v>114</v>
      </c>
      <c r="C35" s="5" t="s">
        <v>3016</v>
      </c>
      <c r="D35" s="60">
        <v>20000</v>
      </c>
      <c r="E35" s="5" t="s">
        <v>3022</v>
      </c>
      <c r="F35" s="5" t="s">
        <v>3018</v>
      </c>
    </row>
    <row r="36" spans="1:6" x14ac:dyDescent="0.2">
      <c r="A36" s="4">
        <v>35</v>
      </c>
      <c r="B36" s="4">
        <v>115</v>
      </c>
      <c r="C36" s="4" t="s">
        <v>3016</v>
      </c>
      <c r="D36" s="59">
        <v>20000</v>
      </c>
      <c r="E36" s="4" t="s">
        <v>3022</v>
      </c>
      <c r="F36" s="4" t="s">
        <v>3018</v>
      </c>
    </row>
    <row r="37" spans="1:6" x14ac:dyDescent="0.2">
      <c r="A37" s="5">
        <v>36</v>
      </c>
      <c r="B37" s="5">
        <v>117</v>
      </c>
      <c r="C37" s="5" t="s">
        <v>3016</v>
      </c>
      <c r="D37" s="60">
        <v>10000</v>
      </c>
      <c r="E37" s="5" t="s">
        <v>3023</v>
      </c>
      <c r="F37" s="5" t="s">
        <v>3018</v>
      </c>
    </row>
    <row r="38" spans="1:6" x14ac:dyDescent="0.2">
      <c r="A38" s="4">
        <v>37</v>
      </c>
      <c r="B38" s="4">
        <v>120</v>
      </c>
      <c r="C38" s="4" t="s">
        <v>3016</v>
      </c>
      <c r="D38" s="59">
        <v>60000</v>
      </c>
      <c r="E38" s="4" t="s">
        <v>3021</v>
      </c>
      <c r="F38" s="4" t="s">
        <v>3018</v>
      </c>
    </row>
    <row r="39" spans="1:6" x14ac:dyDescent="0.2">
      <c r="A39" s="5">
        <v>38</v>
      </c>
      <c r="B39" s="5">
        <v>123</v>
      </c>
      <c r="C39" s="5" t="s">
        <v>3019</v>
      </c>
      <c r="D39" s="60">
        <v>40000</v>
      </c>
      <c r="E39" s="5" t="s">
        <v>3023</v>
      </c>
      <c r="F39" s="5" t="s">
        <v>3020</v>
      </c>
    </row>
    <row r="40" spans="1:6" x14ac:dyDescent="0.2">
      <c r="A40" s="4">
        <v>39</v>
      </c>
      <c r="B40" s="4">
        <v>129</v>
      </c>
      <c r="C40" s="4" t="s">
        <v>3016</v>
      </c>
      <c r="D40" s="59">
        <v>10000</v>
      </c>
      <c r="E40" s="4" t="s">
        <v>3023</v>
      </c>
      <c r="F40" s="4" t="s">
        <v>3018</v>
      </c>
    </row>
    <row r="41" spans="1:6" x14ac:dyDescent="0.2">
      <c r="A41" s="5">
        <v>40</v>
      </c>
      <c r="B41" s="5">
        <v>136</v>
      </c>
      <c r="C41" s="5" t="s">
        <v>3016</v>
      </c>
      <c r="D41" s="60">
        <v>30000</v>
      </c>
      <c r="E41" s="5" t="s">
        <v>3021</v>
      </c>
      <c r="F41" s="5" t="s">
        <v>3018</v>
      </c>
    </row>
    <row r="42" spans="1:6" x14ac:dyDescent="0.2">
      <c r="A42" s="4">
        <v>41</v>
      </c>
      <c r="B42" s="4">
        <v>142</v>
      </c>
      <c r="C42" s="4" t="s">
        <v>3016</v>
      </c>
      <c r="D42" s="59">
        <v>30000</v>
      </c>
      <c r="E42" s="4" t="s">
        <v>3021</v>
      </c>
      <c r="F42" s="4" t="s">
        <v>3018</v>
      </c>
    </row>
    <row r="43" spans="1:6" x14ac:dyDescent="0.2">
      <c r="A43" s="5">
        <v>42</v>
      </c>
      <c r="B43" s="5">
        <v>144</v>
      </c>
      <c r="C43" s="5" t="s">
        <v>3016</v>
      </c>
      <c r="D43" s="60">
        <v>60000</v>
      </c>
      <c r="E43" s="5" t="s">
        <v>3021</v>
      </c>
      <c r="F43" s="5" t="s">
        <v>3018</v>
      </c>
    </row>
    <row r="44" spans="1:6" x14ac:dyDescent="0.2">
      <c r="A44" s="4">
        <v>43</v>
      </c>
      <c r="B44" s="4">
        <v>145</v>
      </c>
      <c r="C44" s="4" t="s">
        <v>3016</v>
      </c>
      <c r="D44" s="59">
        <v>70000</v>
      </c>
      <c r="E44" s="4" t="s">
        <v>3021</v>
      </c>
      <c r="F44" s="4" t="s">
        <v>3018</v>
      </c>
    </row>
    <row r="45" spans="1:6" x14ac:dyDescent="0.2">
      <c r="A45" s="5">
        <v>44</v>
      </c>
      <c r="B45" s="5">
        <v>146</v>
      </c>
      <c r="C45" s="5" t="s">
        <v>3016</v>
      </c>
      <c r="D45" s="60">
        <v>60000</v>
      </c>
      <c r="E45" s="5" t="s">
        <v>3021</v>
      </c>
      <c r="F45" s="5" t="s">
        <v>3018</v>
      </c>
    </row>
    <row r="46" spans="1:6" x14ac:dyDescent="0.2">
      <c r="A46" s="4">
        <v>45</v>
      </c>
      <c r="B46" s="4">
        <v>151</v>
      </c>
      <c r="C46" s="4" t="s">
        <v>3016</v>
      </c>
      <c r="D46" s="59">
        <v>20000</v>
      </c>
      <c r="E46" s="4" t="s">
        <v>3023</v>
      </c>
      <c r="F46" s="4" t="s">
        <v>3018</v>
      </c>
    </row>
    <row r="47" spans="1:6" x14ac:dyDescent="0.2">
      <c r="A47" s="5">
        <v>46</v>
      </c>
      <c r="B47" s="5">
        <v>152</v>
      </c>
      <c r="C47" s="5" t="s">
        <v>3019</v>
      </c>
      <c r="D47" s="60">
        <v>30000</v>
      </c>
      <c r="E47" s="5" t="s">
        <v>3022</v>
      </c>
      <c r="F47" s="5" t="s">
        <v>3020</v>
      </c>
    </row>
    <row r="48" spans="1:6" x14ac:dyDescent="0.2">
      <c r="A48" s="4">
        <v>47</v>
      </c>
      <c r="B48" s="4">
        <v>156</v>
      </c>
      <c r="C48" s="4" t="s">
        <v>3016</v>
      </c>
      <c r="D48" s="59">
        <v>30000</v>
      </c>
      <c r="E48" s="4" t="s">
        <v>3022</v>
      </c>
      <c r="F48" s="4" t="s">
        <v>3018</v>
      </c>
    </row>
    <row r="49" spans="1:6" x14ac:dyDescent="0.2">
      <c r="A49" s="5">
        <v>48</v>
      </c>
      <c r="B49" s="5">
        <v>164</v>
      </c>
      <c r="C49" s="5" t="s">
        <v>3016</v>
      </c>
      <c r="D49" s="60">
        <v>30000</v>
      </c>
      <c r="E49" s="5" t="s">
        <v>3022</v>
      </c>
      <c r="F49" s="5" t="s">
        <v>3020</v>
      </c>
    </row>
    <row r="50" spans="1:6" x14ac:dyDescent="0.2">
      <c r="A50" s="4">
        <v>49</v>
      </c>
      <c r="B50" s="4">
        <v>166</v>
      </c>
      <c r="C50" s="4" t="s">
        <v>3016</v>
      </c>
      <c r="D50" s="59">
        <v>30000</v>
      </c>
      <c r="E50" s="4" t="s">
        <v>3022</v>
      </c>
      <c r="F50" s="4" t="s">
        <v>3018</v>
      </c>
    </row>
    <row r="51" spans="1:6" x14ac:dyDescent="0.2">
      <c r="A51" s="5">
        <v>50</v>
      </c>
      <c r="B51" s="5">
        <v>169</v>
      </c>
      <c r="C51" s="5" t="s">
        <v>3019</v>
      </c>
      <c r="D51" s="60">
        <v>40000</v>
      </c>
      <c r="E51" s="5" t="s">
        <v>3023</v>
      </c>
      <c r="F51" s="5" t="s">
        <v>3018</v>
      </c>
    </row>
    <row r="52" spans="1:6" x14ac:dyDescent="0.2">
      <c r="A52" s="4">
        <v>51</v>
      </c>
      <c r="B52" s="4">
        <v>171</v>
      </c>
      <c r="C52" s="4" t="s">
        <v>3016</v>
      </c>
      <c r="D52" s="59">
        <v>30000</v>
      </c>
      <c r="E52" s="4" t="s">
        <v>3022</v>
      </c>
      <c r="F52" s="4" t="s">
        <v>3018</v>
      </c>
    </row>
    <row r="53" spans="1:6" x14ac:dyDescent="0.2">
      <c r="A53" s="5">
        <v>52</v>
      </c>
      <c r="B53" s="5">
        <v>181</v>
      </c>
      <c r="C53" s="5" t="s">
        <v>3019</v>
      </c>
      <c r="D53" s="60">
        <v>30000</v>
      </c>
      <c r="E53" s="5" t="s">
        <v>3022</v>
      </c>
      <c r="F53" s="5" t="s">
        <v>3020</v>
      </c>
    </row>
    <row r="54" spans="1:6" x14ac:dyDescent="0.2">
      <c r="A54" s="4">
        <v>53</v>
      </c>
      <c r="B54" s="4">
        <v>184</v>
      </c>
      <c r="C54" s="4" t="s">
        <v>3019</v>
      </c>
      <c r="D54" s="59">
        <v>40000</v>
      </c>
      <c r="E54" s="4" t="s">
        <v>3021</v>
      </c>
      <c r="F54" s="4" t="s">
        <v>3020</v>
      </c>
    </row>
    <row r="55" spans="1:6" x14ac:dyDescent="0.2">
      <c r="A55" s="5">
        <v>54</v>
      </c>
      <c r="B55" s="5">
        <v>188</v>
      </c>
      <c r="C55" s="5" t="s">
        <v>3016</v>
      </c>
      <c r="D55" s="60">
        <v>60000</v>
      </c>
      <c r="E55" s="5" t="s">
        <v>3021</v>
      </c>
      <c r="F55" s="5" t="s">
        <v>3020</v>
      </c>
    </row>
    <row r="56" spans="1:6" x14ac:dyDescent="0.2">
      <c r="A56" s="4">
        <v>55</v>
      </c>
      <c r="B56" s="4">
        <v>190</v>
      </c>
      <c r="C56" s="4" t="s">
        <v>3016</v>
      </c>
      <c r="D56" s="59">
        <v>40000</v>
      </c>
      <c r="E56" s="4" t="s">
        <v>3021</v>
      </c>
      <c r="F56" s="4" t="s">
        <v>3018</v>
      </c>
    </row>
    <row r="57" spans="1:6" x14ac:dyDescent="0.2">
      <c r="A57" s="5">
        <v>56</v>
      </c>
      <c r="B57" s="5">
        <v>191</v>
      </c>
      <c r="C57" s="5" t="s">
        <v>3016</v>
      </c>
      <c r="D57" s="60">
        <v>40000</v>
      </c>
      <c r="E57" s="5" t="s">
        <v>3021</v>
      </c>
      <c r="F57" s="5" t="s">
        <v>3018</v>
      </c>
    </row>
    <row r="58" spans="1:6" x14ac:dyDescent="0.2">
      <c r="A58" s="4">
        <v>57</v>
      </c>
      <c r="B58" s="4">
        <v>193</v>
      </c>
      <c r="C58" s="4" t="s">
        <v>3016</v>
      </c>
      <c r="D58" s="59">
        <v>40000</v>
      </c>
      <c r="E58" s="4" t="s">
        <v>3021</v>
      </c>
      <c r="F58" s="4" t="s">
        <v>3018</v>
      </c>
    </row>
    <row r="59" spans="1:6" x14ac:dyDescent="0.2">
      <c r="A59" s="5">
        <v>58</v>
      </c>
      <c r="B59" s="5">
        <v>194</v>
      </c>
      <c r="C59" s="5" t="s">
        <v>3016</v>
      </c>
      <c r="D59" s="60">
        <v>70000</v>
      </c>
      <c r="E59" s="5" t="s">
        <v>3024</v>
      </c>
      <c r="F59" s="5" t="s">
        <v>3018</v>
      </c>
    </row>
    <row r="60" spans="1:6" x14ac:dyDescent="0.2">
      <c r="A60" s="4">
        <v>59</v>
      </c>
      <c r="B60" s="4">
        <v>197</v>
      </c>
      <c r="C60" s="4" t="s">
        <v>3016</v>
      </c>
      <c r="D60" s="59">
        <v>80000</v>
      </c>
      <c r="E60" s="4" t="s">
        <v>3021</v>
      </c>
      <c r="F60" s="4" t="s">
        <v>3018</v>
      </c>
    </row>
    <row r="61" spans="1:6" x14ac:dyDescent="0.2">
      <c r="A61" s="5">
        <v>60</v>
      </c>
      <c r="B61" s="5">
        <v>198</v>
      </c>
      <c r="C61" s="5" t="s">
        <v>3019</v>
      </c>
      <c r="D61" s="60">
        <v>80000</v>
      </c>
      <c r="E61" s="5" t="s">
        <v>3021</v>
      </c>
      <c r="F61" s="5" t="s">
        <v>3018</v>
      </c>
    </row>
    <row r="62" spans="1:6" x14ac:dyDescent="0.2">
      <c r="A62" s="4">
        <v>61</v>
      </c>
      <c r="B62" s="4">
        <v>202</v>
      </c>
      <c r="C62" s="4" t="s">
        <v>3016</v>
      </c>
      <c r="D62" s="59">
        <v>80000</v>
      </c>
      <c r="E62" s="4" t="s">
        <v>3021</v>
      </c>
      <c r="F62" s="4" t="s">
        <v>3018</v>
      </c>
    </row>
    <row r="63" spans="1:6" x14ac:dyDescent="0.2">
      <c r="A63" s="5">
        <v>62</v>
      </c>
      <c r="B63" s="5">
        <v>210</v>
      </c>
      <c r="C63" s="5" t="s">
        <v>3016</v>
      </c>
      <c r="D63" s="60">
        <v>80000</v>
      </c>
      <c r="E63" s="5" t="s">
        <v>3021</v>
      </c>
      <c r="F63" s="5" t="s">
        <v>3018</v>
      </c>
    </row>
    <row r="64" spans="1:6" x14ac:dyDescent="0.2">
      <c r="A64" s="4">
        <v>63</v>
      </c>
      <c r="B64" s="4">
        <v>211</v>
      </c>
      <c r="C64" s="4" t="s">
        <v>3016</v>
      </c>
      <c r="D64" s="59">
        <v>40000</v>
      </c>
      <c r="E64" s="4" t="s">
        <v>3022</v>
      </c>
      <c r="F64" s="4" t="s">
        <v>3018</v>
      </c>
    </row>
    <row r="65" spans="1:6" x14ac:dyDescent="0.2">
      <c r="A65" s="5">
        <v>64</v>
      </c>
      <c r="B65" s="5">
        <v>218</v>
      </c>
      <c r="C65" s="5" t="s">
        <v>3019</v>
      </c>
      <c r="D65" s="60">
        <v>40000</v>
      </c>
      <c r="E65" s="5" t="s">
        <v>3022</v>
      </c>
      <c r="F65" s="5" t="s">
        <v>3018</v>
      </c>
    </row>
    <row r="66" spans="1:6" x14ac:dyDescent="0.2">
      <c r="A66" s="4">
        <v>65</v>
      </c>
      <c r="B66" s="4">
        <v>228</v>
      </c>
      <c r="C66" s="4" t="s">
        <v>3016</v>
      </c>
      <c r="D66" s="59">
        <v>40000</v>
      </c>
      <c r="E66" s="4" t="s">
        <v>3022</v>
      </c>
      <c r="F66" s="4" t="s">
        <v>3018</v>
      </c>
    </row>
    <row r="67" spans="1:6" x14ac:dyDescent="0.2">
      <c r="A67" s="5">
        <v>66</v>
      </c>
      <c r="B67" s="5">
        <v>233</v>
      </c>
      <c r="C67" s="5" t="s">
        <v>3016</v>
      </c>
      <c r="D67" s="60">
        <v>60000</v>
      </c>
      <c r="E67" s="5" t="s">
        <v>3021</v>
      </c>
      <c r="F67" s="5" t="s">
        <v>3020</v>
      </c>
    </row>
    <row r="68" spans="1:6" x14ac:dyDescent="0.2">
      <c r="A68" s="4">
        <v>67</v>
      </c>
      <c r="B68" s="4">
        <v>234</v>
      </c>
      <c r="C68" s="4" t="s">
        <v>3016</v>
      </c>
      <c r="D68" s="59">
        <v>70000</v>
      </c>
      <c r="E68" s="4" t="s">
        <v>3021</v>
      </c>
      <c r="F68" s="4" t="s">
        <v>3018</v>
      </c>
    </row>
    <row r="69" spans="1:6" x14ac:dyDescent="0.2">
      <c r="A69" s="5">
        <v>68</v>
      </c>
      <c r="B69" s="5">
        <v>236</v>
      </c>
      <c r="C69" s="5" t="s">
        <v>3019</v>
      </c>
      <c r="D69" s="60">
        <v>60000</v>
      </c>
      <c r="E69" s="5" t="s">
        <v>3021</v>
      </c>
      <c r="F69" s="5" t="s">
        <v>3018</v>
      </c>
    </row>
    <row r="70" spans="1:6" x14ac:dyDescent="0.2">
      <c r="A70" s="4">
        <v>69</v>
      </c>
      <c r="B70" s="4">
        <v>240</v>
      </c>
      <c r="C70" s="4" t="s">
        <v>3019</v>
      </c>
      <c r="D70" s="59">
        <v>80000</v>
      </c>
      <c r="E70" s="4" t="s">
        <v>3022</v>
      </c>
      <c r="F70" s="4" t="s">
        <v>3018</v>
      </c>
    </row>
    <row r="71" spans="1:6" x14ac:dyDescent="0.2">
      <c r="A71" s="5">
        <v>70</v>
      </c>
      <c r="B71" s="5">
        <v>241</v>
      </c>
      <c r="C71" s="5" t="s">
        <v>3019</v>
      </c>
      <c r="D71" s="60">
        <v>80000</v>
      </c>
      <c r="E71" s="5" t="s">
        <v>3022</v>
      </c>
      <c r="F71" s="5" t="s">
        <v>3020</v>
      </c>
    </row>
    <row r="72" spans="1:6" x14ac:dyDescent="0.2">
      <c r="A72" s="4">
        <v>71</v>
      </c>
      <c r="B72" s="4">
        <v>247</v>
      </c>
      <c r="C72" s="4" t="s">
        <v>3016</v>
      </c>
      <c r="D72" s="59">
        <v>80000</v>
      </c>
      <c r="E72" s="4" t="s">
        <v>3022</v>
      </c>
      <c r="F72" s="4" t="s">
        <v>3018</v>
      </c>
    </row>
    <row r="73" spans="1:6" x14ac:dyDescent="0.2">
      <c r="A73" s="5">
        <v>72</v>
      </c>
      <c r="B73" s="5">
        <v>250</v>
      </c>
      <c r="C73" s="5" t="s">
        <v>3019</v>
      </c>
      <c r="D73" s="60">
        <v>80000</v>
      </c>
      <c r="E73" s="5" t="s">
        <v>3022</v>
      </c>
      <c r="F73" s="5" t="s">
        <v>3018</v>
      </c>
    </row>
    <row r="74" spans="1:6" x14ac:dyDescent="0.2">
      <c r="A74" s="4">
        <v>73</v>
      </c>
      <c r="B74" s="4">
        <v>254</v>
      </c>
      <c r="C74" s="4" t="s">
        <v>3019</v>
      </c>
      <c r="D74" s="59">
        <v>80000</v>
      </c>
      <c r="E74" s="4" t="s">
        <v>3022</v>
      </c>
      <c r="F74" s="4" t="s">
        <v>3020</v>
      </c>
    </row>
    <row r="75" spans="1:6" x14ac:dyDescent="0.2">
      <c r="A75" s="5">
        <v>74</v>
      </c>
      <c r="B75" s="5">
        <v>256</v>
      </c>
      <c r="C75" s="5" t="s">
        <v>3019</v>
      </c>
      <c r="D75" s="60">
        <v>70000</v>
      </c>
      <c r="E75" s="5" t="s">
        <v>3022</v>
      </c>
      <c r="F75" s="5" t="s">
        <v>3018</v>
      </c>
    </row>
    <row r="76" spans="1:6" x14ac:dyDescent="0.2">
      <c r="A76" s="4">
        <v>75</v>
      </c>
      <c r="B76" s="4">
        <v>258</v>
      </c>
      <c r="C76" s="4" t="s">
        <v>3019</v>
      </c>
      <c r="D76" s="59">
        <v>70000</v>
      </c>
      <c r="E76" s="4" t="s">
        <v>3022</v>
      </c>
      <c r="F76" s="4" t="s">
        <v>3018</v>
      </c>
    </row>
    <row r="77" spans="1:6" x14ac:dyDescent="0.2">
      <c r="A77" s="5">
        <v>76</v>
      </c>
      <c r="B77" s="5">
        <v>259</v>
      </c>
      <c r="C77" s="5" t="s">
        <v>3019</v>
      </c>
      <c r="D77" s="60">
        <v>80000</v>
      </c>
      <c r="E77" s="5" t="s">
        <v>3022</v>
      </c>
      <c r="F77" s="5" t="s">
        <v>3018</v>
      </c>
    </row>
    <row r="78" spans="1:6" x14ac:dyDescent="0.2">
      <c r="A78" s="4">
        <v>77</v>
      </c>
      <c r="B78" s="4">
        <v>263</v>
      </c>
      <c r="C78" s="4" t="s">
        <v>3019</v>
      </c>
      <c r="D78" s="59">
        <v>80000</v>
      </c>
      <c r="E78" s="4" t="s">
        <v>3022</v>
      </c>
      <c r="F78" s="4" t="s">
        <v>3018</v>
      </c>
    </row>
    <row r="79" spans="1:6" x14ac:dyDescent="0.2">
      <c r="A79" s="5">
        <v>78</v>
      </c>
      <c r="B79" s="5">
        <v>266</v>
      </c>
      <c r="C79" s="5" t="s">
        <v>3019</v>
      </c>
      <c r="D79" s="60">
        <v>80000</v>
      </c>
      <c r="E79" s="5" t="s">
        <v>3022</v>
      </c>
      <c r="F79" s="5" t="s">
        <v>3020</v>
      </c>
    </row>
    <row r="80" spans="1:6" x14ac:dyDescent="0.2">
      <c r="A80" s="4">
        <v>79</v>
      </c>
      <c r="B80" s="4">
        <v>268</v>
      </c>
      <c r="C80" s="4" t="s">
        <v>3019</v>
      </c>
      <c r="D80" s="59">
        <v>40000</v>
      </c>
      <c r="E80" s="4" t="s">
        <v>3022</v>
      </c>
      <c r="F80" s="4" t="s">
        <v>3020</v>
      </c>
    </row>
    <row r="81" spans="1:6" x14ac:dyDescent="0.2">
      <c r="A81" s="5">
        <v>80</v>
      </c>
      <c r="B81" s="5">
        <v>269</v>
      </c>
      <c r="C81" s="5" t="s">
        <v>3019</v>
      </c>
      <c r="D81" s="60">
        <v>160000</v>
      </c>
      <c r="E81" s="5" t="s">
        <v>3024</v>
      </c>
      <c r="F81" s="5" t="s">
        <v>3018</v>
      </c>
    </row>
    <row r="82" spans="1:6" x14ac:dyDescent="0.2">
      <c r="A82" s="4">
        <v>81</v>
      </c>
      <c r="B82" s="4">
        <v>271</v>
      </c>
      <c r="C82" s="4" t="s">
        <v>3016</v>
      </c>
      <c r="D82" s="59">
        <v>170000</v>
      </c>
      <c r="E82" s="4" t="s">
        <v>3024</v>
      </c>
      <c r="F82" s="4" t="s">
        <v>3018</v>
      </c>
    </row>
    <row r="83" spans="1:6" x14ac:dyDescent="0.2">
      <c r="A83" s="5">
        <v>82</v>
      </c>
      <c r="B83" s="5">
        <v>272</v>
      </c>
      <c r="C83" s="5" t="s">
        <v>3016</v>
      </c>
      <c r="D83" s="60">
        <v>120000</v>
      </c>
      <c r="E83" s="5" t="s">
        <v>3017</v>
      </c>
      <c r="F83" s="5" t="s">
        <v>3018</v>
      </c>
    </row>
    <row r="84" spans="1:6" x14ac:dyDescent="0.2">
      <c r="A84" s="4">
        <v>83</v>
      </c>
      <c r="B84" s="4">
        <v>275</v>
      </c>
      <c r="C84" s="4" t="s">
        <v>3019</v>
      </c>
      <c r="D84" s="59">
        <v>130000</v>
      </c>
      <c r="E84" s="4" t="s">
        <v>3024</v>
      </c>
      <c r="F84" s="4" t="s">
        <v>3020</v>
      </c>
    </row>
    <row r="85" spans="1:6" x14ac:dyDescent="0.2">
      <c r="A85" s="5">
        <v>84</v>
      </c>
      <c r="B85" s="5">
        <v>276</v>
      </c>
      <c r="C85" s="5" t="s">
        <v>3016</v>
      </c>
      <c r="D85" s="60">
        <v>130000</v>
      </c>
      <c r="E85" s="5" t="s">
        <v>3024</v>
      </c>
      <c r="F85" s="5" t="s">
        <v>3018</v>
      </c>
    </row>
    <row r="86" spans="1:6" x14ac:dyDescent="0.2">
      <c r="A86" s="4">
        <v>85</v>
      </c>
      <c r="B86" s="4">
        <v>282</v>
      </c>
      <c r="C86" s="4" t="s">
        <v>3019</v>
      </c>
      <c r="D86" s="59">
        <v>80000</v>
      </c>
      <c r="E86" s="4" t="s">
        <v>3023</v>
      </c>
      <c r="F86" s="4" t="s">
        <v>3020</v>
      </c>
    </row>
    <row r="87" spans="1:6" x14ac:dyDescent="0.2">
      <c r="A87" s="5">
        <v>86</v>
      </c>
      <c r="B87" s="5">
        <v>283</v>
      </c>
      <c r="C87" s="5" t="s">
        <v>3019</v>
      </c>
      <c r="D87" s="60">
        <v>60000</v>
      </c>
      <c r="E87" s="5" t="s">
        <v>3022</v>
      </c>
      <c r="F87" s="5" t="s">
        <v>3020</v>
      </c>
    </row>
    <row r="88" spans="1:6" x14ac:dyDescent="0.2">
      <c r="A88" s="4">
        <v>87</v>
      </c>
      <c r="B88" s="4">
        <v>286</v>
      </c>
      <c r="C88" s="4" t="s">
        <v>3016</v>
      </c>
      <c r="D88" s="59">
        <v>70000</v>
      </c>
      <c r="E88" s="4" t="s">
        <v>3021</v>
      </c>
      <c r="F88" s="4" t="s">
        <v>3018</v>
      </c>
    </row>
    <row r="89" spans="1:6" x14ac:dyDescent="0.2">
      <c r="A89" s="5">
        <v>88</v>
      </c>
      <c r="B89" s="5">
        <v>288</v>
      </c>
      <c r="C89" s="5" t="s">
        <v>3016</v>
      </c>
      <c r="D89" s="60">
        <v>70000</v>
      </c>
      <c r="E89" s="5" t="s">
        <v>3021</v>
      </c>
      <c r="F89" s="5" t="s">
        <v>3020</v>
      </c>
    </row>
    <row r="90" spans="1:6" x14ac:dyDescent="0.2">
      <c r="A90" s="4">
        <v>89</v>
      </c>
      <c r="B90" s="4">
        <v>290</v>
      </c>
      <c r="C90" s="4" t="s">
        <v>3016</v>
      </c>
      <c r="D90" s="59">
        <v>80000</v>
      </c>
      <c r="E90" s="4" t="s">
        <v>3017</v>
      </c>
      <c r="F90" s="4" t="s">
        <v>3018</v>
      </c>
    </row>
    <row r="91" spans="1:6" x14ac:dyDescent="0.2">
      <c r="A91" s="5">
        <v>90</v>
      </c>
      <c r="B91" s="5">
        <v>306</v>
      </c>
      <c r="C91" s="5" t="s">
        <v>3019</v>
      </c>
      <c r="D91" s="60">
        <v>80000</v>
      </c>
      <c r="E91" s="5" t="s">
        <v>3017</v>
      </c>
      <c r="F91" s="5" t="s">
        <v>3018</v>
      </c>
    </row>
    <row r="92" spans="1:6" x14ac:dyDescent="0.2">
      <c r="A92" s="4">
        <v>91</v>
      </c>
      <c r="B92" s="4">
        <v>308</v>
      </c>
      <c r="C92" s="4" t="s">
        <v>3019</v>
      </c>
      <c r="D92" s="59">
        <v>90000</v>
      </c>
      <c r="E92" s="4" t="s">
        <v>3021</v>
      </c>
      <c r="F92" s="4" t="s">
        <v>3018</v>
      </c>
    </row>
    <row r="93" spans="1:6" x14ac:dyDescent="0.2">
      <c r="A93" s="5">
        <v>92</v>
      </c>
      <c r="B93" s="5">
        <v>314</v>
      </c>
      <c r="C93" s="5" t="s">
        <v>3016</v>
      </c>
      <c r="D93" s="60">
        <v>90000</v>
      </c>
      <c r="E93" s="5" t="s">
        <v>3021</v>
      </c>
      <c r="F93" s="5" t="s">
        <v>3018</v>
      </c>
    </row>
    <row r="94" spans="1:6" x14ac:dyDescent="0.2">
      <c r="A94" s="4">
        <v>93</v>
      </c>
      <c r="B94" s="4">
        <v>315</v>
      </c>
      <c r="C94" s="4" t="s">
        <v>3016</v>
      </c>
      <c r="D94" s="59">
        <v>90000</v>
      </c>
      <c r="E94" s="4" t="s">
        <v>3017</v>
      </c>
      <c r="F94" s="4" t="s">
        <v>3018</v>
      </c>
    </row>
    <row r="95" spans="1:6" x14ac:dyDescent="0.2">
      <c r="A95" s="5">
        <v>94</v>
      </c>
      <c r="B95" s="5">
        <v>317</v>
      </c>
      <c r="C95" s="5" t="s">
        <v>3016</v>
      </c>
      <c r="D95" s="60">
        <v>100000</v>
      </c>
      <c r="E95" s="5" t="s">
        <v>3024</v>
      </c>
      <c r="F95" s="5" t="s">
        <v>3018</v>
      </c>
    </row>
    <row r="96" spans="1:6" x14ac:dyDescent="0.2">
      <c r="A96" s="4">
        <v>95</v>
      </c>
      <c r="B96" s="4">
        <v>321</v>
      </c>
      <c r="C96" s="4" t="s">
        <v>3019</v>
      </c>
      <c r="D96" s="59">
        <v>70000</v>
      </c>
      <c r="E96" s="4" t="s">
        <v>3021</v>
      </c>
      <c r="F96" s="4" t="s">
        <v>3020</v>
      </c>
    </row>
    <row r="97" spans="1:6" x14ac:dyDescent="0.2">
      <c r="A97" s="5">
        <v>96</v>
      </c>
      <c r="B97" s="5">
        <v>326</v>
      </c>
      <c r="C97" s="5" t="s">
        <v>3019</v>
      </c>
      <c r="D97" s="60">
        <v>70000</v>
      </c>
      <c r="E97" s="5" t="s">
        <v>3021</v>
      </c>
      <c r="F97" s="5" t="s">
        <v>3018</v>
      </c>
    </row>
    <row r="98" spans="1:6" x14ac:dyDescent="0.2">
      <c r="A98" s="4">
        <v>97</v>
      </c>
      <c r="B98" s="4">
        <v>329</v>
      </c>
      <c r="C98" s="4" t="s">
        <v>3016</v>
      </c>
      <c r="D98" s="59">
        <v>60000</v>
      </c>
      <c r="E98" s="4" t="s">
        <v>3017</v>
      </c>
      <c r="F98" s="4" t="s">
        <v>3018</v>
      </c>
    </row>
    <row r="99" spans="1:6" x14ac:dyDescent="0.2">
      <c r="A99" s="5">
        <v>98</v>
      </c>
      <c r="B99" s="5">
        <v>331</v>
      </c>
      <c r="C99" s="5" t="s">
        <v>3016</v>
      </c>
      <c r="D99" s="60">
        <v>60000</v>
      </c>
      <c r="E99" s="5" t="s">
        <v>3021</v>
      </c>
      <c r="F99" s="5" t="s">
        <v>3018</v>
      </c>
    </row>
    <row r="100" spans="1:6" x14ac:dyDescent="0.2">
      <c r="A100" s="4">
        <v>99</v>
      </c>
      <c r="B100" s="4">
        <v>335</v>
      </c>
      <c r="C100" s="4" t="s">
        <v>3019</v>
      </c>
      <c r="D100" s="59">
        <v>60000</v>
      </c>
      <c r="E100" s="4" t="s">
        <v>3021</v>
      </c>
      <c r="F100" s="4" t="s">
        <v>3020</v>
      </c>
    </row>
    <row r="101" spans="1:6" x14ac:dyDescent="0.2">
      <c r="A101" s="5">
        <v>100</v>
      </c>
      <c r="B101" s="5">
        <v>339</v>
      </c>
      <c r="C101" s="5" t="s">
        <v>3016</v>
      </c>
      <c r="D101" s="60">
        <v>60000</v>
      </c>
      <c r="E101" s="5" t="s">
        <v>3017</v>
      </c>
      <c r="F101" s="5" t="s">
        <v>3018</v>
      </c>
    </row>
    <row r="102" spans="1:6" x14ac:dyDescent="0.2">
      <c r="A102" s="4">
        <v>101</v>
      </c>
      <c r="B102" s="4">
        <v>342</v>
      </c>
      <c r="C102" s="4" t="s">
        <v>3019</v>
      </c>
      <c r="D102" s="59">
        <v>60000</v>
      </c>
      <c r="E102" s="4" t="s">
        <v>3021</v>
      </c>
      <c r="F102" s="4" t="s">
        <v>3018</v>
      </c>
    </row>
    <row r="103" spans="1:6" x14ac:dyDescent="0.2">
      <c r="A103" s="5">
        <v>102</v>
      </c>
      <c r="B103" s="5">
        <v>343</v>
      </c>
      <c r="C103" s="5" t="s">
        <v>3019</v>
      </c>
      <c r="D103" s="60">
        <v>70000</v>
      </c>
      <c r="E103" s="5" t="s">
        <v>3017</v>
      </c>
      <c r="F103" s="5" t="s">
        <v>3020</v>
      </c>
    </row>
    <row r="104" spans="1:6" x14ac:dyDescent="0.2">
      <c r="A104" s="4">
        <v>103</v>
      </c>
      <c r="B104" s="4">
        <v>344</v>
      </c>
      <c r="C104" s="4" t="s">
        <v>3019</v>
      </c>
      <c r="D104" s="59">
        <v>80000</v>
      </c>
      <c r="E104" s="4" t="s">
        <v>3017</v>
      </c>
      <c r="F104" s="4" t="s">
        <v>3018</v>
      </c>
    </row>
    <row r="105" spans="1:6" x14ac:dyDescent="0.2">
      <c r="A105" s="5">
        <v>104</v>
      </c>
      <c r="B105" s="5">
        <v>349</v>
      </c>
      <c r="C105" s="5" t="s">
        <v>3019</v>
      </c>
      <c r="D105" s="60">
        <v>70000</v>
      </c>
      <c r="E105" s="5" t="s">
        <v>3017</v>
      </c>
      <c r="F105" s="5" t="s">
        <v>3018</v>
      </c>
    </row>
    <row r="106" spans="1:6" x14ac:dyDescent="0.2">
      <c r="A106" s="4">
        <v>105</v>
      </c>
      <c r="B106" s="4">
        <v>351</v>
      </c>
      <c r="C106" s="4" t="s">
        <v>3016</v>
      </c>
      <c r="D106" s="59">
        <v>70000</v>
      </c>
      <c r="E106" s="4" t="s">
        <v>3017</v>
      </c>
      <c r="F106" s="4" t="s">
        <v>3020</v>
      </c>
    </row>
    <row r="107" spans="1:6" x14ac:dyDescent="0.2">
      <c r="A107" s="5">
        <v>106</v>
      </c>
      <c r="B107" s="5">
        <v>353</v>
      </c>
      <c r="C107" s="5" t="s">
        <v>3019</v>
      </c>
      <c r="D107" s="60">
        <v>70000</v>
      </c>
      <c r="E107" s="5" t="s">
        <v>3017</v>
      </c>
      <c r="F107" s="5" t="s">
        <v>3020</v>
      </c>
    </row>
    <row r="108" spans="1:6" x14ac:dyDescent="0.2">
      <c r="A108" s="4">
        <v>107</v>
      </c>
      <c r="B108" s="4">
        <v>357</v>
      </c>
      <c r="C108" s="4" t="s">
        <v>3019</v>
      </c>
      <c r="D108" s="59">
        <v>70000</v>
      </c>
      <c r="E108" s="4" t="s">
        <v>3017</v>
      </c>
      <c r="F108" s="4" t="s">
        <v>3020</v>
      </c>
    </row>
    <row r="109" spans="1:6" x14ac:dyDescent="0.2">
      <c r="A109" s="5">
        <v>108</v>
      </c>
      <c r="B109" s="5">
        <v>358</v>
      </c>
      <c r="C109" s="5" t="s">
        <v>3016</v>
      </c>
      <c r="D109" s="60">
        <v>90000</v>
      </c>
      <c r="E109" s="5" t="s">
        <v>3017</v>
      </c>
      <c r="F109" s="5" t="s">
        <v>3018</v>
      </c>
    </row>
    <row r="110" spans="1:6" x14ac:dyDescent="0.2">
      <c r="A110" s="4">
        <v>109</v>
      </c>
      <c r="B110" s="4">
        <v>366</v>
      </c>
      <c r="C110" s="4" t="s">
        <v>3019</v>
      </c>
      <c r="D110" s="59">
        <v>70000</v>
      </c>
      <c r="E110" s="4" t="s">
        <v>3017</v>
      </c>
      <c r="F110" s="4" t="s">
        <v>3020</v>
      </c>
    </row>
    <row r="111" spans="1:6" x14ac:dyDescent="0.2">
      <c r="A111" s="5">
        <v>110</v>
      </c>
      <c r="B111" s="5">
        <v>369</v>
      </c>
      <c r="C111" s="5" t="s">
        <v>3019</v>
      </c>
      <c r="D111" s="60">
        <v>70000</v>
      </c>
      <c r="E111" s="5" t="s">
        <v>3017</v>
      </c>
      <c r="F111" s="5" t="s">
        <v>3020</v>
      </c>
    </row>
    <row r="112" spans="1:6" x14ac:dyDescent="0.2">
      <c r="A112" s="4">
        <v>111</v>
      </c>
      <c r="B112" s="4">
        <v>370</v>
      </c>
      <c r="C112" s="4" t="s">
        <v>3016</v>
      </c>
      <c r="D112" s="59">
        <v>60000</v>
      </c>
      <c r="E112" s="4" t="s">
        <v>3021</v>
      </c>
      <c r="F112" s="4" t="s">
        <v>3018</v>
      </c>
    </row>
    <row r="113" spans="1:6" x14ac:dyDescent="0.2">
      <c r="A113" s="5">
        <v>112</v>
      </c>
      <c r="B113" s="5">
        <v>371</v>
      </c>
      <c r="C113" s="5" t="s">
        <v>3016</v>
      </c>
      <c r="D113" s="60">
        <v>60000</v>
      </c>
      <c r="E113" s="5" t="s">
        <v>3021</v>
      </c>
      <c r="F113" s="5" t="s">
        <v>3018</v>
      </c>
    </row>
    <row r="114" spans="1:6" x14ac:dyDescent="0.2">
      <c r="A114" s="4">
        <v>113</v>
      </c>
      <c r="B114" s="4">
        <v>373</v>
      </c>
      <c r="C114" s="4" t="s">
        <v>3016</v>
      </c>
      <c r="D114" s="59">
        <v>60000</v>
      </c>
      <c r="E114" s="4" t="s">
        <v>3021</v>
      </c>
      <c r="F114" s="4" t="s">
        <v>3018</v>
      </c>
    </row>
    <row r="115" spans="1:6" x14ac:dyDescent="0.2">
      <c r="A115" s="5">
        <v>114</v>
      </c>
      <c r="B115" s="5">
        <v>375</v>
      </c>
      <c r="C115" s="5" t="s">
        <v>3016</v>
      </c>
      <c r="D115" s="60">
        <v>70000</v>
      </c>
      <c r="E115" s="5" t="s">
        <v>3017</v>
      </c>
      <c r="F115" s="5" t="s">
        <v>3018</v>
      </c>
    </row>
    <row r="116" spans="1:6" x14ac:dyDescent="0.2">
      <c r="A116" s="4">
        <v>115</v>
      </c>
      <c r="B116" s="4">
        <v>377</v>
      </c>
      <c r="C116" s="4" t="s">
        <v>3019</v>
      </c>
      <c r="D116" s="59">
        <v>70000</v>
      </c>
      <c r="E116" s="4" t="s">
        <v>3021</v>
      </c>
      <c r="F116" s="4" t="s">
        <v>3018</v>
      </c>
    </row>
    <row r="117" spans="1:6" x14ac:dyDescent="0.2">
      <c r="A117" s="5">
        <v>116</v>
      </c>
      <c r="B117" s="5">
        <v>381</v>
      </c>
      <c r="C117" s="5" t="s">
        <v>3016</v>
      </c>
      <c r="D117" s="60">
        <v>70000</v>
      </c>
      <c r="E117" s="5" t="s">
        <v>3021</v>
      </c>
      <c r="F117" s="5" t="s">
        <v>3018</v>
      </c>
    </row>
    <row r="118" spans="1:6" x14ac:dyDescent="0.2">
      <c r="A118" s="4">
        <v>117</v>
      </c>
      <c r="B118" s="4">
        <v>383</v>
      </c>
      <c r="C118" s="4" t="s">
        <v>3016</v>
      </c>
      <c r="D118" s="59">
        <v>70000</v>
      </c>
      <c r="E118" s="4" t="s">
        <v>3021</v>
      </c>
      <c r="F118" s="4" t="s">
        <v>3018</v>
      </c>
    </row>
    <row r="119" spans="1:6" x14ac:dyDescent="0.2">
      <c r="A119" s="5">
        <v>118</v>
      </c>
      <c r="B119" s="5">
        <v>387</v>
      </c>
      <c r="C119" s="5" t="s">
        <v>3016</v>
      </c>
      <c r="D119" s="60">
        <v>70000</v>
      </c>
      <c r="E119" s="5" t="s">
        <v>3021</v>
      </c>
      <c r="F119" s="5" t="s">
        <v>3018</v>
      </c>
    </row>
    <row r="120" spans="1:6" x14ac:dyDescent="0.2">
      <c r="A120" s="4">
        <v>119</v>
      </c>
      <c r="B120" s="4">
        <v>388</v>
      </c>
      <c r="C120" s="4" t="s">
        <v>3019</v>
      </c>
      <c r="D120" s="59">
        <v>80000</v>
      </c>
      <c r="E120" s="4" t="s">
        <v>3021</v>
      </c>
      <c r="F120" s="4" t="s">
        <v>3020</v>
      </c>
    </row>
    <row r="121" spans="1:6" x14ac:dyDescent="0.2">
      <c r="A121" s="5">
        <v>120</v>
      </c>
      <c r="B121" s="5">
        <v>389</v>
      </c>
      <c r="C121" s="5" t="s">
        <v>3019</v>
      </c>
      <c r="D121" s="60">
        <v>30000</v>
      </c>
      <c r="E121" s="5" t="s">
        <v>3021</v>
      </c>
      <c r="F121" s="5" t="s">
        <v>3020</v>
      </c>
    </row>
    <row r="122" spans="1:6" x14ac:dyDescent="0.2">
      <c r="A122" s="4">
        <v>121</v>
      </c>
      <c r="B122" s="4">
        <v>392</v>
      </c>
      <c r="C122" s="4" t="s">
        <v>3019</v>
      </c>
      <c r="D122" s="59">
        <v>40000</v>
      </c>
      <c r="E122" s="4" t="s">
        <v>3017</v>
      </c>
      <c r="F122" s="4" t="s">
        <v>3018</v>
      </c>
    </row>
    <row r="123" spans="1:6" x14ac:dyDescent="0.2">
      <c r="A123" s="5">
        <v>122</v>
      </c>
      <c r="B123" s="5">
        <v>393</v>
      </c>
      <c r="C123" s="5" t="s">
        <v>3016</v>
      </c>
      <c r="D123" s="60">
        <v>70000</v>
      </c>
      <c r="E123" s="5" t="s">
        <v>3021</v>
      </c>
      <c r="F123" s="5" t="s">
        <v>3018</v>
      </c>
    </row>
    <row r="124" spans="1:6" x14ac:dyDescent="0.2">
      <c r="A124" s="4">
        <v>123</v>
      </c>
      <c r="B124" s="4">
        <v>395</v>
      </c>
      <c r="C124" s="4" t="s">
        <v>3016</v>
      </c>
      <c r="D124" s="59">
        <v>70000</v>
      </c>
      <c r="E124" s="4" t="s">
        <v>3021</v>
      </c>
      <c r="F124" s="4" t="s">
        <v>3018</v>
      </c>
    </row>
    <row r="125" spans="1:6" x14ac:dyDescent="0.2">
      <c r="A125" s="5">
        <v>124</v>
      </c>
      <c r="B125" s="5">
        <v>397</v>
      </c>
      <c r="C125" s="5" t="s">
        <v>3016</v>
      </c>
      <c r="D125" s="60">
        <v>70000</v>
      </c>
      <c r="E125" s="5" t="s">
        <v>3021</v>
      </c>
      <c r="F125" s="5" t="s">
        <v>3018</v>
      </c>
    </row>
    <row r="126" spans="1:6" x14ac:dyDescent="0.2">
      <c r="A126" s="4">
        <v>125</v>
      </c>
      <c r="B126" s="4">
        <v>398</v>
      </c>
      <c r="C126" s="4" t="s">
        <v>3019</v>
      </c>
      <c r="D126" s="59">
        <v>80000</v>
      </c>
      <c r="E126" s="4" t="s">
        <v>3021</v>
      </c>
      <c r="F126" s="4" t="s">
        <v>3018</v>
      </c>
    </row>
    <row r="127" spans="1:6" x14ac:dyDescent="0.2">
      <c r="A127" s="5">
        <v>126</v>
      </c>
      <c r="B127" s="5">
        <v>406</v>
      </c>
      <c r="C127" s="5" t="s">
        <v>3019</v>
      </c>
      <c r="D127" s="60">
        <v>70000</v>
      </c>
      <c r="E127" s="5" t="s">
        <v>3021</v>
      </c>
      <c r="F127" s="5" t="s">
        <v>3018</v>
      </c>
    </row>
    <row r="128" spans="1:6" x14ac:dyDescent="0.2">
      <c r="A128" s="4">
        <v>127</v>
      </c>
      <c r="B128" s="4">
        <v>408</v>
      </c>
      <c r="C128" s="4" t="s">
        <v>3016</v>
      </c>
      <c r="D128" s="59">
        <v>10000</v>
      </c>
      <c r="E128" s="4" t="s">
        <v>3022</v>
      </c>
      <c r="F128" s="4" t="s">
        <v>3020</v>
      </c>
    </row>
    <row r="129" spans="1:6" x14ac:dyDescent="0.2">
      <c r="A129" s="5">
        <v>128</v>
      </c>
      <c r="B129" s="5">
        <v>411</v>
      </c>
      <c r="C129" s="5" t="s">
        <v>3016</v>
      </c>
      <c r="D129" s="60">
        <v>40000</v>
      </c>
      <c r="E129" s="5" t="s">
        <v>3022</v>
      </c>
      <c r="F129" s="5" t="s">
        <v>3018</v>
      </c>
    </row>
    <row r="130" spans="1:6" x14ac:dyDescent="0.2">
      <c r="A130" s="4">
        <v>129</v>
      </c>
      <c r="B130" s="4">
        <v>421</v>
      </c>
      <c r="C130" s="4" t="s">
        <v>3016</v>
      </c>
      <c r="D130" s="59">
        <v>40000</v>
      </c>
      <c r="E130" s="4" t="s">
        <v>3022</v>
      </c>
      <c r="F130" s="4" t="s">
        <v>3018</v>
      </c>
    </row>
    <row r="131" spans="1:6" x14ac:dyDescent="0.2">
      <c r="A131" s="5">
        <v>130</v>
      </c>
      <c r="B131" s="5">
        <v>428</v>
      </c>
      <c r="C131" s="5" t="s">
        <v>3019</v>
      </c>
      <c r="D131" s="60">
        <v>40000</v>
      </c>
      <c r="E131" s="5" t="s">
        <v>3022</v>
      </c>
      <c r="F131" s="5" t="s">
        <v>3018</v>
      </c>
    </row>
    <row r="132" spans="1:6" x14ac:dyDescent="0.2">
      <c r="A132" s="4">
        <v>131</v>
      </c>
      <c r="B132" s="4">
        <v>437</v>
      </c>
      <c r="C132" s="4" t="s">
        <v>3016</v>
      </c>
      <c r="D132" s="59">
        <v>30000</v>
      </c>
      <c r="E132" s="4" t="s">
        <v>3022</v>
      </c>
      <c r="F132" s="4" t="s">
        <v>3018</v>
      </c>
    </row>
    <row r="133" spans="1:6" x14ac:dyDescent="0.2">
      <c r="A133" s="5">
        <v>132</v>
      </c>
      <c r="B133" s="5">
        <v>444</v>
      </c>
      <c r="C133" s="5" t="s">
        <v>3016</v>
      </c>
      <c r="D133" s="60">
        <v>30000</v>
      </c>
      <c r="E133" s="5" t="s">
        <v>3022</v>
      </c>
      <c r="F133" s="5" t="s">
        <v>3020</v>
      </c>
    </row>
    <row r="134" spans="1:6" x14ac:dyDescent="0.2">
      <c r="A134" s="4">
        <v>133</v>
      </c>
      <c r="B134" s="4">
        <v>445</v>
      </c>
      <c r="C134" s="4" t="s">
        <v>3019</v>
      </c>
      <c r="D134" s="59">
        <v>30000</v>
      </c>
      <c r="E134" s="4" t="s">
        <v>3022</v>
      </c>
      <c r="F134" s="4" t="s">
        <v>3020</v>
      </c>
    </row>
    <row r="135" spans="1:6" x14ac:dyDescent="0.2">
      <c r="A135" s="5">
        <v>134</v>
      </c>
      <c r="B135" s="5">
        <v>447</v>
      </c>
      <c r="C135" s="5" t="s">
        <v>3019</v>
      </c>
      <c r="D135" s="60">
        <v>30000</v>
      </c>
      <c r="E135" s="5" t="s">
        <v>3023</v>
      </c>
      <c r="F135" s="5" t="s">
        <v>3020</v>
      </c>
    </row>
    <row r="136" spans="1:6" x14ac:dyDescent="0.2">
      <c r="A136" s="4">
        <v>135</v>
      </c>
      <c r="B136" s="4">
        <v>451</v>
      </c>
      <c r="C136" s="4" t="s">
        <v>3019</v>
      </c>
      <c r="D136" s="59">
        <v>10000</v>
      </c>
      <c r="E136" s="4" t="s">
        <v>3022</v>
      </c>
      <c r="F136" s="4" t="s">
        <v>3018</v>
      </c>
    </row>
    <row r="137" spans="1:6" x14ac:dyDescent="0.2">
      <c r="A137" s="5">
        <v>136</v>
      </c>
      <c r="B137" s="5">
        <v>452</v>
      </c>
      <c r="C137" s="5" t="s">
        <v>3019</v>
      </c>
      <c r="D137" s="60">
        <v>30000</v>
      </c>
      <c r="E137" s="5" t="s">
        <v>3023</v>
      </c>
      <c r="F137" s="5" t="s">
        <v>3020</v>
      </c>
    </row>
    <row r="138" spans="1:6" x14ac:dyDescent="0.2">
      <c r="A138" s="4">
        <v>137</v>
      </c>
      <c r="B138" s="4">
        <v>453</v>
      </c>
      <c r="C138" s="4" t="s">
        <v>3019</v>
      </c>
      <c r="D138" s="59">
        <v>40000</v>
      </c>
      <c r="E138" s="4" t="s">
        <v>3022</v>
      </c>
      <c r="F138" s="4" t="s">
        <v>3020</v>
      </c>
    </row>
    <row r="139" spans="1:6" x14ac:dyDescent="0.2">
      <c r="A139" s="5">
        <v>138</v>
      </c>
      <c r="B139" s="5">
        <v>460</v>
      </c>
      <c r="C139" s="5" t="s">
        <v>3016</v>
      </c>
      <c r="D139" s="60">
        <v>40000</v>
      </c>
      <c r="E139" s="5" t="s">
        <v>3022</v>
      </c>
      <c r="F139" s="5" t="s">
        <v>3018</v>
      </c>
    </row>
    <row r="140" spans="1:6" x14ac:dyDescent="0.2">
      <c r="A140" s="4">
        <v>139</v>
      </c>
      <c r="B140" s="4">
        <v>463</v>
      </c>
      <c r="C140" s="4" t="s">
        <v>3016</v>
      </c>
      <c r="D140" s="59">
        <v>40000</v>
      </c>
      <c r="E140" s="4" t="s">
        <v>3022</v>
      </c>
      <c r="F140" s="4" t="s">
        <v>3020</v>
      </c>
    </row>
    <row r="141" spans="1:6" x14ac:dyDescent="0.2">
      <c r="A141" s="5">
        <v>140</v>
      </c>
      <c r="B141" s="5">
        <v>466</v>
      </c>
      <c r="C141" s="5" t="s">
        <v>3019</v>
      </c>
      <c r="D141" s="60">
        <v>30000</v>
      </c>
      <c r="E141" s="5" t="s">
        <v>3021</v>
      </c>
      <c r="F141" s="5" t="s">
        <v>3020</v>
      </c>
    </row>
    <row r="142" spans="1:6" x14ac:dyDescent="0.2">
      <c r="A142" s="4">
        <v>141</v>
      </c>
      <c r="B142" s="4">
        <v>467</v>
      </c>
      <c r="C142" s="4" t="s">
        <v>3019</v>
      </c>
      <c r="D142" s="59">
        <v>30000</v>
      </c>
      <c r="E142" s="4" t="s">
        <v>3023</v>
      </c>
      <c r="F142" s="4" t="s">
        <v>3020</v>
      </c>
    </row>
    <row r="143" spans="1:6" x14ac:dyDescent="0.2">
      <c r="A143" s="5">
        <v>142</v>
      </c>
      <c r="B143" s="5">
        <v>468</v>
      </c>
      <c r="C143" s="5" t="s">
        <v>3016</v>
      </c>
      <c r="D143" s="60">
        <v>40000</v>
      </c>
      <c r="E143" s="5" t="s">
        <v>3022</v>
      </c>
      <c r="F143" s="5" t="s">
        <v>3020</v>
      </c>
    </row>
    <row r="144" spans="1:6" x14ac:dyDescent="0.2">
      <c r="A144" s="4">
        <v>143</v>
      </c>
      <c r="B144" s="4">
        <v>469</v>
      </c>
      <c r="C144" s="4" t="s">
        <v>3019</v>
      </c>
      <c r="D144" s="59">
        <v>40000</v>
      </c>
      <c r="E144" s="4" t="s">
        <v>3022</v>
      </c>
      <c r="F144" s="4" t="s">
        <v>3020</v>
      </c>
    </row>
    <row r="145" spans="1:6" x14ac:dyDescent="0.2">
      <c r="A145" s="5">
        <v>144</v>
      </c>
      <c r="B145" s="5">
        <v>470</v>
      </c>
      <c r="C145" s="5" t="s">
        <v>3016</v>
      </c>
      <c r="D145" s="60">
        <v>40000</v>
      </c>
      <c r="E145" s="5" t="s">
        <v>3022</v>
      </c>
      <c r="F145" s="5" t="s">
        <v>3018</v>
      </c>
    </row>
    <row r="146" spans="1:6" x14ac:dyDescent="0.2">
      <c r="A146" s="4">
        <v>145</v>
      </c>
      <c r="B146" s="4">
        <v>471</v>
      </c>
      <c r="C146" s="4" t="s">
        <v>3019</v>
      </c>
      <c r="D146" s="59">
        <v>40000</v>
      </c>
      <c r="E146" s="4" t="s">
        <v>3022</v>
      </c>
      <c r="F146" s="4" t="s">
        <v>3020</v>
      </c>
    </row>
    <row r="147" spans="1:6" x14ac:dyDescent="0.2">
      <c r="A147" s="5">
        <v>146</v>
      </c>
      <c r="B147" s="5">
        <v>472</v>
      </c>
      <c r="C147" s="5" t="s">
        <v>3019</v>
      </c>
      <c r="D147" s="60">
        <v>40000</v>
      </c>
      <c r="E147" s="5" t="s">
        <v>3022</v>
      </c>
      <c r="F147" s="5" t="s">
        <v>3020</v>
      </c>
    </row>
    <row r="148" spans="1:6" x14ac:dyDescent="0.2">
      <c r="A148" s="4">
        <v>147</v>
      </c>
      <c r="B148" s="4">
        <v>483</v>
      </c>
      <c r="C148" s="4" t="s">
        <v>3019</v>
      </c>
      <c r="D148" s="59">
        <v>40000</v>
      </c>
      <c r="E148" s="4" t="s">
        <v>3017</v>
      </c>
      <c r="F148" s="4" t="s">
        <v>3018</v>
      </c>
    </row>
    <row r="149" spans="1:6" x14ac:dyDescent="0.2">
      <c r="A149" s="5">
        <v>148</v>
      </c>
      <c r="B149" s="5">
        <v>485</v>
      </c>
      <c r="C149" s="5" t="s">
        <v>3016</v>
      </c>
      <c r="D149" s="60">
        <v>60000</v>
      </c>
      <c r="E149" s="5" t="s">
        <v>3024</v>
      </c>
      <c r="F149" s="5" t="s">
        <v>3018</v>
      </c>
    </row>
    <row r="150" spans="1:6" x14ac:dyDescent="0.2">
      <c r="A150" s="4">
        <v>149</v>
      </c>
      <c r="B150" s="4">
        <v>487</v>
      </c>
      <c r="C150" s="4" t="s">
        <v>3016</v>
      </c>
      <c r="D150" s="59">
        <v>40000</v>
      </c>
      <c r="E150" s="4" t="s">
        <v>3017</v>
      </c>
      <c r="F150" s="4" t="s">
        <v>3018</v>
      </c>
    </row>
    <row r="151" spans="1:6" x14ac:dyDescent="0.2">
      <c r="A151" s="5">
        <v>150</v>
      </c>
      <c r="B151" s="5">
        <v>488</v>
      </c>
      <c r="C151" s="5" t="s">
        <v>3016</v>
      </c>
      <c r="D151" s="60">
        <v>40000</v>
      </c>
      <c r="E151" s="5" t="s">
        <v>3017</v>
      </c>
      <c r="F151" s="5" t="s">
        <v>3018</v>
      </c>
    </row>
    <row r="152" spans="1:6" x14ac:dyDescent="0.2">
      <c r="A152" s="4">
        <v>151</v>
      </c>
      <c r="B152" s="4">
        <v>489</v>
      </c>
      <c r="C152" s="4" t="s">
        <v>3019</v>
      </c>
      <c r="D152" s="59">
        <v>40000</v>
      </c>
      <c r="E152" s="4" t="s">
        <v>3017</v>
      </c>
      <c r="F152" s="4" t="s">
        <v>3018</v>
      </c>
    </row>
    <row r="153" spans="1:6" x14ac:dyDescent="0.2">
      <c r="A153" s="5">
        <v>152</v>
      </c>
      <c r="B153" s="5">
        <v>491</v>
      </c>
      <c r="C153" s="5" t="s">
        <v>3019</v>
      </c>
      <c r="D153" s="60">
        <v>60000</v>
      </c>
      <c r="E153" s="5" t="s">
        <v>3024</v>
      </c>
      <c r="F153" s="5" t="s">
        <v>3020</v>
      </c>
    </row>
    <row r="154" spans="1:6" x14ac:dyDescent="0.2">
      <c r="A154" s="4">
        <v>153</v>
      </c>
      <c r="B154" s="4">
        <v>493</v>
      </c>
      <c r="C154" s="4" t="s">
        <v>3019</v>
      </c>
      <c r="D154" s="59">
        <v>40000</v>
      </c>
      <c r="E154" s="4" t="s">
        <v>3022</v>
      </c>
      <c r="F154" s="4" t="s">
        <v>3018</v>
      </c>
    </row>
    <row r="155" spans="1:6" x14ac:dyDescent="0.2">
      <c r="A155" s="5">
        <v>154</v>
      </c>
      <c r="B155" s="5">
        <v>494</v>
      </c>
      <c r="C155" s="5" t="s">
        <v>3016</v>
      </c>
      <c r="D155" s="60">
        <v>40000</v>
      </c>
      <c r="E155" s="5" t="s">
        <v>3022</v>
      </c>
      <c r="F155" s="5" t="s">
        <v>3018</v>
      </c>
    </row>
    <row r="156" spans="1:6" x14ac:dyDescent="0.2">
      <c r="A156" s="4">
        <v>155</v>
      </c>
      <c r="B156" s="4">
        <v>497</v>
      </c>
      <c r="C156" s="4" t="s">
        <v>3019</v>
      </c>
      <c r="D156" s="59">
        <v>40000</v>
      </c>
      <c r="E156" s="4" t="s">
        <v>3021</v>
      </c>
      <c r="F156" s="4" t="s">
        <v>3018</v>
      </c>
    </row>
    <row r="157" spans="1:6" x14ac:dyDescent="0.2">
      <c r="A157" s="5">
        <v>156</v>
      </c>
      <c r="B157" s="5">
        <v>507</v>
      </c>
      <c r="C157" s="5" t="s">
        <v>3019</v>
      </c>
      <c r="D157" s="60">
        <v>40000</v>
      </c>
      <c r="E157" s="5" t="s">
        <v>3021</v>
      </c>
      <c r="F157" s="5" t="s">
        <v>3020</v>
      </c>
    </row>
    <row r="158" spans="1:6" x14ac:dyDescent="0.2">
      <c r="A158" s="4">
        <v>157</v>
      </c>
      <c r="B158" s="4">
        <v>508</v>
      </c>
      <c r="C158" s="4" t="s">
        <v>3019</v>
      </c>
      <c r="D158" s="59">
        <v>40000</v>
      </c>
      <c r="E158" s="4" t="s">
        <v>3021</v>
      </c>
      <c r="F158" s="4" t="s">
        <v>3020</v>
      </c>
    </row>
    <row r="159" spans="1:6" x14ac:dyDescent="0.2">
      <c r="A159" s="5">
        <v>158</v>
      </c>
      <c r="B159" s="5">
        <v>510</v>
      </c>
      <c r="C159" s="5" t="s">
        <v>3016</v>
      </c>
      <c r="D159" s="60">
        <v>40000</v>
      </c>
      <c r="E159" s="5" t="s">
        <v>3022</v>
      </c>
      <c r="F159" s="5" t="s">
        <v>3018</v>
      </c>
    </row>
    <row r="160" spans="1:6" x14ac:dyDescent="0.2">
      <c r="A160" s="4">
        <v>159</v>
      </c>
      <c r="B160" s="4">
        <v>518</v>
      </c>
      <c r="C160" s="4" t="s">
        <v>3019</v>
      </c>
      <c r="D160" s="59">
        <v>40000</v>
      </c>
      <c r="E160" s="4" t="s">
        <v>3022</v>
      </c>
      <c r="F160" s="4" t="s">
        <v>3018</v>
      </c>
    </row>
    <row r="161" spans="1:6" x14ac:dyDescent="0.2">
      <c r="A161" s="5">
        <v>160</v>
      </c>
      <c r="B161" s="5">
        <v>522</v>
      </c>
      <c r="C161" s="5" t="s">
        <v>3019</v>
      </c>
      <c r="D161" s="60">
        <v>40000</v>
      </c>
      <c r="E161" s="5" t="s">
        <v>3022</v>
      </c>
      <c r="F161" s="5" t="s">
        <v>3020</v>
      </c>
    </row>
    <row r="162" spans="1:6" x14ac:dyDescent="0.2">
      <c r="A162" s="4">
        <v>161</v>
      </c>
      <c r="B162" s="4">
        <v>524</v>
      </c>
      <c r="C162" s="4" t="s">
        <v>3019</v>
      </c>
      <c r="D162" s="59">
        <v>40000</v>
      </c>
      <c r="E162" s="4" t="s">
        <v>3021</v>
      </c>
      <c r="F162" s="4" t="s">
        <v>3020</v>
      </c>
    </row>
    <row r="163" spans="1:6" x14ac:dyDescent="0.2">
      <c r="A163" s="5">
        <v>162</v>
      </c>
      <c r="B163" s="5">
        <v>526</v>
      </c>
      <c r="C163" s="5" t="s">
        <v>3019</v>
      </c>
      <c r="D163" s="60">
        <v>40000</v>
      </c>
      <c r="E163" s="5" t="s">
        <v>3021</v>
      </c>
      <c r="F163" s="5" t="s">
        <v>3020</v>
      </c>
    </row>
    <row r="164" spans="1:6" x14ac:dyDescent="0.2">
      <c r="A164" s="4">
        <v>163</v>
      </c>
      <c r="B164" s="4">
        <v>535</v>
      </c>
      <c r="C164" s="4" t="s">
        <v>3019</v>
      </c>
      <c r="D164" s="59">
        <v>40000</v>
      </c>
      <c r="E164" s="4" t="s">
        <v>3021</v>
      </c>
      <c r="F164" s="4" t="s">
        <v>3018</v>
      </c>
    </row>
    <row r="165" spans="1:6" x14ac:dyDescent="0.2">
      <c r="A165" s="5">
        <v>164</v>
      </c>
      <c r="B165" s="5">
        <v>539</v>
      </c>
      <c r="C165" s="5" t="s">
        <v>3016</v>
      </c>
      <c r="D165" s="60">
        <v>40000</v>
      </c>
      <c r="E165" s="5" t="s">
        <v>3021</v>
      </c>
      <c r="F165" s="5" t="s">
        <v>3018</v>
      </c>
    </row>
    <row r="166" spans="1:6" x14ac:dyDescent="0.2">
      <c r="A166" s="4">
        <v>165</v>
      </c>
      <c r="B166" s="4">
        <v>540</v>
      </c>
      <c r="C166" s="4" t="s">
        <v>3019</v>
      </c>
      <c r="D166" s="59">
        <v>40000</v>
      </c>
      <c r="E166" s="4" t="s">
        <v>3021</v>
      </c>
      <c r="F166" s="4" t="s">
        <v>3020</v>
      </c>
    </row>
    <row r="167" spans="1:6" x14ac:dyDescent="0.2">
      <c r="A167" s="5">
        <v>166</v>
      </c>
      <c r="B167" s="5">
        <v>547</v>
      </c>
      <c r="C167" s="5" t="s">
        <v>3016</v>
      </c>
      <c r="D167" s="60">
        <v>60000</v>
      </c>
      <c r="E167" s="5" t="s">
        <v>3021</v>
      </c>
      <c r="F167" s="5" t="s">
        <v>3020</v>
      </c>
    </row>
    <row r="168" spans="1:6" x14ac:dyDescent="0.2">
      <c r="A168" s="4">
        <v>167</v>
      </c>
      <c r="B168" s="4">
        <v>549</v>
      </c>
      <c r="C168" s="4" t="s">
        <v>3019</v>
      </c>
      <c r="D168" s="59">
        <v>70000</v>
      </c>
      <c r="E168" s="4" t="s">
        <v>3021</v>
      </c>
      <c r="F168" s="4" t="s">
        <v>3020</v>
      </c>
    </row>
    <row r="169" spans="1:6" x14ac:dyDescent="0.2">
      <c r="A169" s="5">
        <v>168</v>
      </c>
      <c r="B169" s="5">
        <v>550</v>
      </c>
      <c r="C169" s="5" t="s">
        <v>3019</v>
      </c>
      <c r="D169" s="60">
        <v>80000</v>
      </c>
      <c r="E169" s="5" t="s">
        <v>3017</v>
      </c>
      <c r="F169" s="5" t="s">
        <v>3020</v>
      </c>
    </row>
    <row r="170" spans="1:6" x14ac:dyDescent="0.2">
      <c r="A170" s="4">
        <v>169</v>
      </c>
      <c r="B170" s="4">
        <v>551</v>
      </c>
      <c r="C170" s="4" t="s">
        <v>3019</v>
      </c>
      <c r="D170" s="59">
        <v>80000</v>
      </c>
      <c r="E170" s="4" t="s">
        <v>3017</v>
      </c>
      <c r="F170" s="4" t="s">
        <v>3020</v>
      </c>
    </row>
    <row r="171" spans="1:6" x14ac:dyDescent="0.2">
      <c r="A171" s="5">
        <v>170</v>
      </c>
      <c r="B171" s="5">
        <v>553</v>
      </c>
      <c r="C171" s="5" t="s">
        <v>3016</v>
      </c>
      <c r="D171" s="60">
        <v>90000</v>
      </c>
      <c r="E171" s="5" t="s">
        <v>3017</v>
      </c>
      <c r="F171" s="5" t="s">
        <v>3018</v>
      </c>
    </row>
    <row r="172" spans="1:6" x14ac:dyDescent="0.2">
      <c r="A172" s="4">
        <v>171</v>
      </c>
      <c r="B172" s="4">
        <v>555</v>
      </c>
      <c r="C172" s="4" t="s">
        <v>3016</v>
      </c>
      <c r="D172" s="59">
        <v>90000</v>
      </c>
      <c r="E172" s="4" t="s">
        <v>3017</v>
      </c>
      <c r="F172" s="4" t="s">
        <v>3018</v>
      </c>
    </row>
    <row r="173" spans="1:6" x14ac:dyDescent="0.2">
      <c r="A173" s="5">
        <v>172</v>
      </c>
      <c r="B173" s="5">
        <v>556</v>
      </c>
      <c r="C173" s="5" t="s">
        <v>3019</v>
      </c>
      <c r="D173" s="60">
        <v>100000</v>
      </c>
      <c r="E173" s="5" t="s">
        <v>3017</v>
      </c>
      <c r="F173" s="5" t="s">
        <v>3018</v>
      </c>
    </row>
    <row r="174" spans="1:6" x14ac:dyDescent="0.2">
      <c r="A174" s="4">
        <v>173</v>
      </c>
      <c r="B174" s="4">
        <v>568</v>
      </c>
      <c r="C174" s="4" t="s">
        <v>3016</v>
      </c>
      <c r="D174" s="59">
        <v>100000</v>
      </c>
      <c r="E174" s="4" t="s">
        <v>3017</v>
      </c>
      <c r="F174" s="4" t="s">
        <v>3018</v>
      </c>
    </row>
    <row r="175" spans="1:6" x14ac:dyDescent="0.2">
      <c r="A175" s="5">
        <v>174</v>
      </c>
      <c r="B175" s="5">
        <v>570</v>
      </c>
      <c r="C175" s="5" t="s">
        <v>3019</v>
      </c>
      <c r="D175" s="60">
        <v>110000</v>
      </c>
      <c r="E175" s="5" t="s">
        <v>3024</v>
      </c>
      <c r="F175" s="5" t="s">
        <v>3020</v>
      </c>
    </row>
    <row r="176" spans="1:6" x14ac:dyDescent="0.2">
      <c r="A176" s="4">
        <v>175</v>
      </c>
      <c r="B176" s="4">
        <v>573</v>
      </c>
      <c r="C176" s="4" t="s">
        <v>3016</v>
      </c>
      <c r="D176" s="59">
        <v>110000</v>
      </c>
      <c r="E176" s="4" t="s">
        <v>3024</v>
      </c>
      <c r="F176" s="4" t="s">
        <v>3018</v>
      </c>
    </row>
    <row r="177" spans="1:6" x14ac:dyDescent="0.2">
      <c r="A177" s="5">
        <v>176</v>
      </c>
      <c r="B177" s="5">
        <v>576</v>
      </c>
      <c r="C177" s="5" t="s">
        <v>3019</v>
      </c>
      <c r="D177" s="60">
        <v>70000</v>
      </c>
      <c r="E177" s="5" t="s">
        <v>3021</v>
      </c>
      <c r="F177" s="5" t="s">
        <v>3018</v>
      </c>
    </row>
    <row r="178" spans="1:6" x14ac:dyDescent="0.2">
      <c r="A178" s="4">
        <v>177</v>
      </c>
      <c r="B178" s="4">
        <v>578</v>
      </c>
      <c r="C178" s="4" t="s">
        <v>3016</v>
      </c>
      <c r="D178" s="59">
        <v>90000</v>
      </c>
      <c r="E178" s="4" t="s">
        <v>3017</v>
      </c>
      <c r="F178" s="4" t="s">
        <v>3018</v>
      </c>
    </row>
    <row r="179" spans="1:6" x14ac:dyDescent="0.2">
      <c r="A179" s="5">
        <v>178</v>
      </c>
      <c r="B179" s="5">
        <v>579</v>
      </c>
      <c r="C179" s="5" t="s">
        <v>3016</v>
      </c>
      <c r="D179" s="60">
        <v>110000</v>
      </c>
      <c r="E179" s="5" t="s">
        <v>3024</v>
      </c>
      <c r="F179" s="5" t="s">
        <v>3018</v>
      </c>
    </row>
    <row r="180" spans="1:6" x14ac:dyDescent="0.2">
      <c r="A180" s="4">
        <v>179</v>
      </c>
      <c r="B180" s="4">
        <v>580</v>
      </c>
      <c r="C180" s="4" t="s">
        <v>3016</v>
      </c>
      <c r="D180" s="59">
        <v>100000</v>
      </c>
      <c r="E180" s="4" t="s">
        <v>3024</v>
      </c>
      <c r="F180" s="4" t="s">
        <v>3018</v>
      </c>
    </row>
    <row r="181" spans="1:6" x14ac:dyDescent="0.2">
      <c r="A181" s="5">
        <v>180</v>
      </c>
      <c r="B181" s="5">
        <v>584</v>
      </c>
      <c r="C181" s="5" t="s">
        <v>3016</v>
      </c>
      <c r="D181" s="60">
        <v>120000</v>
      </c>
      <c r="E181" s="5" t="s">
        <v>3024</v>
      </c>
      <c r="F181" s="5" t="s">
        <v>3018</v>
      </c>
    </row>
    <row r="182" spans="1:6" x14ac:dyDescent="0.2">
      <c r="A182" s="4">
        <v>181</v>
      </c>
      <c r="B182" s="4">
        <v>585</v>
      </c>
      <c r="C182" s="4" t="s">
        <v>3016</v>
      </c>
      <c r="D182" s="59">
        <v>160000</v>
      </c>
      <c r="E182" s="4" t="s">
        <v>3017</v>
      </c>
      <c r="F182" s="4" t="s">
        <v>3018</v>
      </c>
    </row>
    <row r="183" spans="1:6" x14ac:dyDescent="0.2">
      <c r="A183" s="5">
        <v>182</v>
      </c>
      <c r="B183" s="5">
        <v>592</v>
      </c>
      <c r="C183" s="5" t="s">
        <v>3016</v>
      </c>
      <c r="D183" s="60">
        <v>170000</v>
      </c>
      <c r="E183" s="5" t="s">
        <v>3024</v>
      </c>
      <c r="F183" s="5" t="s">
        <v>3018</v>
      </c>
    </row>
    <row r="184" spans="1:6" x14ac:dyDescent="0.2">
      <c r="A184" s="4">
        <v>183</v>
      </c>
      <c r="B184" s="4">
        <v>593</v>
      </c>
      <c r="C184" s="4" t="s">
        <v>3019</v>
      </c>
      <c r="D184" s="59">
        <v>70000</v>
      </c>
      <c r="E184" s="4" t="s">
        <v>3017</v>
      </c>
      <c r="F184" s="4" t="s">
        <v>3018</v>
      </c>
    </row>
    <row r="185" spans="1:6" x14ac:dyDescent="0.2">
      <c r="A185" s="5">
        <v>184</v>
      </c>
      <c r="B185" s="5">
        <v>594</v>
      </c>
      <c r="C185" s="5" t="s">
        <v>3019</v>
      </c>
      <c r="D185" s="60">
        <v>70000</v>
      </c>
      <c r="E185" s="5" t="s">
        <v>3017</v>
      </c>
      <c r="F185" s="5" t="s">
        <v>3018</v>
      </c>
    </row>
    <row r="186" spans="1:6" x14ac:dyDescent="0.2">
      <c r="A186" s="4">
        <v>185</v>
      </c>
      <c r="B186" s="4">
        <v>596</v>
      </c>
      <c r="C186" s="4" t="s">
        <v>3019</v>
      </c>
      <c r="D186" s="59">
        <v>70000</v>
      </c>
      <c r="E186" s="4" t="s">
        <v>3017</v>
      </c>
      <c r="F186" s="4" t="s">
        <v>3018</v>
      </c>
    </row>
    <row r="187" spans="1:6" x14ac:dyDescent="0.2">
      <c r="A187" s="5">
        <v>186</v>
      </c>
      <c r="B187" s="5">
        <v>597</v>
      </c>
      <c r="C187" s="5" t="s">
        <v>3019</v>
      </c>
      <c r="D187" s="60">
        <v>70000</v>
      </c>
      <c r="E187" s="5" t="s">
        <v>3017</v>
      </c>
      <c r="F187" s="5" t="s">
        <v>3018</v>
      </c>
    </row>
    <row r="188" spans="1:6" x14ac:dyDescent="0.2">
      <c r="A188" s="4">
        <v>187</v>
      </c>
      <c r="B188" s="4">
        <v>600</v>
      </c>
      <c r="C188" s="4" t="s">
        <v>3019</v>
      </c>
      <c r="D188" s="59">
        <v>70000</v>
      </c>
      <c r="E188" s="4" t="s">
        <v>3017</v>
      </c>
      <c r="F188" s="4" t="s">
        <v>3018</v>
      </c>
    </row>
    <row r="189" spans="1:6" x14ac:dyDescent="0.2">
      <c r="A189" s="5">
        <v>188</v>
      </c>
      <c r="B189" s="5">
        <v>603</v>
      </c>
      <c r="C189" s="5" t="s">
        <v>3016</v>
      </c>
      <c r="D189" s="60">
        <v>60000</v>
      </c>
      <c r="E189" s="5" t="s">
        <v>3024</v>
      </c>
      <c r="F189" s="5" t="s">
        <v>3018</v>
      </c>
    </row>
    <row r="190" spans="1:6" x14ac:dyDescent="0.2">
      <c r="A190" s="4">
        <v>189</v>
      </c>
      <c r="B190" s="4">
        <v>604</v>
      </c>
      <c r="C190" s="4" t="s">
        <v>3016</v>
      </c>
      <c r="D190" s="59">
        <v>60000</v>
      </c>
      <c r="E190" s="4" t="s">
        <v>3024</v>
      </c>
      <c r="F190" s="4" t="s">
        <v>3020</v>
      </c>
    </row>
    <row r="191" spans="1:6" x14ac:dyDescent="0.2">
      <c r="A191" s="5">
        <v>190</v>
      </c>
      <c r="B191" s="5">
        <v>605</v>
      </c>
      <c r="C191" s="5" t="s">
        <v>3019</v>
      </c>
      <c r="D191" s="60">
        <v>60000</v>
      </c>
      <c r="E191" s="5" t="s">
        <v>3024</v>
      </c>
      <c r="F191" s="5" t="s">
        <v>3018</v>
      </c>
    </row>
    <row r="192" spans="1:6" x14ac:dyDescent="0.2">
      <c r="A192" s="4">
        <v>191</v>
      </c>
      <c r="B192" s="4">
        <v>617</v>
      </c>
      <c r="C192" s="4" t="s">
        <v>3016</v>
      </c>
      <c r="D192" s="59">
        <v>70000</v>
      </c>
      <c r="E192" s="4" t="s">
        <v>3017</v>
      </c>
      <c r="F192" s="4" t="s">
        <v>3018</v>
      </c>
    </row>
    <row r="193" spans="1:6" x14ac:dyDescent="0.2">
      <c r="A193" s="5">
        <v>192</v>
      </c>
      <c r="B193" s="5">
        <v>618</v>
      </c>
      <c r="C193" s="5" t="s">
        <v>3019</v>
      </c>
      <c r="D193" s="60">
        <v>70000</v>
      </c>
      <c r="E193" s="5" t="s">
        <v>3017</v>
      </c>
      <c r="F193" s="5" t="s">
        <v>3018</v>
      </c>
    </row>
    <row r="194" spans="1:6" x14ac:dyDescent="0.2">
      <c r="A194" s="4">
        <v>193</v>
      </c>
      <c r="B194" s="4">
        <v>619</v>
      </c>
      <c r="C194" s="4" t="s">
        <v>3016</v>
      </c>
      <c r="D194" s="59">
        <v>60000</v>
      </c>
      <c r="E194" s="4" t="s">
        <v>3017</v>
      </c>
      <c r="F194" s="4" t="s">
        <v>3018</v>
      </c>
    </row>
    <row r="195" spans="1:6" x14ac:dyDescent="0.2">
      <c r="A195" s="5">
        <v>194</v>
      </c>
      <c r="B195" s="5">
        <v>621</v>
      </c>
      <c r="C195" s="5" t="s">
        <v>3016</v>
      </c>
      <c r="D195" s="60">
        <v>60000</v>
      </c>
      <c r="E195" s="5" t="s">
        <v>3017</v>
      </c>
      <c r="F195" s="5" t="s">
        <v>3018</v>
      </c>
    </row>
    <row r="196" spans="1:6" x14ac:dyDescent="0.2">
      <c r="A196" s="4">
        <v>195</v>
      </c>
      <c r="B196" s="4">
        <v>622</v>
      </c>
      <c r="C196" s="4" t="s">
        <v>3016</v>
      </c>
      <c r="D196" s="59">
        <v>60000</v>
      </c>
      <c r="E196" s="4" t="s">
        <v>3017</v>
      </c>
      <c r="F196" s="4" t="s">
        <v>3018</v>
      </c>
    </row>
    <row r="197" spans="1:6" x14ac:dyDescent="0.2">
      <c r="A197" s="5">
        <v>196</v>
      </c>
      <c r="B197" s="5">
        <v>623</v>
      </c>
      <c r="C197" s="5" t="s">
        <v>3016</v>
      </c>
      <c r="D197" s="60">
        <v>60000</v>
      </c>
      <c r="E197" s="5" t="s">
        <v>3017</v>
      </c>
      <c r="F197" s="5" t="s">
        <v>3018</v>
      </c>
    </row>
    <row r="198" spans="1:6" x14ac:dyDescent="0.2">
      <c r="A198" s="4">
        <v>197</v>
      </c>
      <c r="B198" s="4">
        <v>624</v>
      </c>
      <c r="C198" s="4" t="s">
        <v>3016</v>
      </c>
      <c r="D198" s="59">
        <v>60000</v>
      </c>
      <c r="E198" s="4" t="s">
        <v>3017</v>
      </c>
      <c r="F198" s="4" t="s">
        <v>3018</v>
      </c>
    </row>
    <row r="199" spans="1:6" x14ac:dyDescent="0.2">
      <c r="A199" s="5">
        <v>198</v>
      </c>
      <c r="B199" s="5">
        <v>627</v>
      </c>
      <c r="C199" s="5" t="s">
        <v>3016</v>
      </c>
      <c r="D199" s="60">
        <v>70000</v>
      </c>
      <c r="E199" s="5" t="s">
        <v>3017</v>
      </c>
      <c r="F199" s="5" t="s">
        <v>3020</v>
      </c>
    </row>
    <row r="200" spans="1:6" x14ac:dyDescent="0.2">
      <c r="A200" s="4">
        <v>199</v>
      </c>
      <c r="B200" s="4">
        <v>635</v>
      </c>
      <c r="C200" s="4" t="s">
        <v>3019</v>
      </c>
      <c r="D200" s="59">
        <v>70000</v>
      </c>
      <c r="E200" s="4" t="s">
        <v>3017</v>
      </c>
      <c r="F200" s="4" t="s">
        <v>3018</v>
      </c>
    </row>
    <row r="201" spans="1:6" x14ac:dyDescent="0.2">
      <c r="A201" s="5">
        <v>200</v>
      </c>
      <c r="B201" s="5">
        <v>637</v>
      </c>
      <c r="C201" s="5" t="s">
        <v>3016</v>
      </c>
      <c r="D201" s="60">
        <v>70000</v>
      </c>
      <c r="E201" s="5" t="s">
        <v>3017</v>
      </c>
      <c r="F201" s="5" t="s">
        <v>3018</v>
      </c>
    </row>
    <row r="202" spans="1:6" x14ac:dyDescent="0.2">
      <c r="A202" s="4">
        <v>201</v>
      </c>
      <c r="B202" s="4">
        <v>638</v>
      </c>
      <c r="C202" s="4" t="s">
        <v>3016</v>
      </c>
      <c r="D202" s="59">
        <v>70000</v>
      </c>
      <c r="E202" s="4" t="s">
        <v>3017</v>
      </c>
      <c r="F202" s="4" t="s">
        <v>3018</v>
      </c>
    </row>
    <row r="203" spans="1:6" x14ac:dyDescent="0.2">
      <c r="A203" s="5">
        <v>202</v>
      </c>
      <c r="B203" s="5">
        <v>639</v>
      </c>
      <c r="C203" s="5" t="s">
        <v>3016</v>
      </c>
      <c r="D203" s="60">
        <v>70000</v>
      </c>
      <c r="E203" s="5" t="s">
        <v>3017</v>
      </c>
      <c r="F203" s="5" t="s">
        <v>3018</v>
      </c>
    </row>
    <row r="204" spans="1:6" x14ac:dyDescent="0.2">
      <c r="A204" s="4">
        <v>203</v>
      </c>
      <c r="B204" s="4">
        <v>640</v>
      </c>
      <c r="C204" s="4" t="s">
        <v>3016</v>
      </c>
      <c r="D204" s="59">
        <v>80000</v>
      </c>
      <c r="E204" s="4" t="s">
        <v>3017</v>
      </c>
      <c r="F204" s="4" t="s">
        <v>3020</v>
      </c>
    </row>
    <row r="205" spans="1:6" x14ac:dyDescent="0.2">
      <c r="A205" s="5">
        <v>204</v>
      </c>
      <c r="B205" s="5">
        <v>646</v>
      </c>
      <c r="C205" s="5" t="s">
        <v>3016</v>
      </c>
      <c r="D205" s="60">
        <v>40000</v>
      </c>
      <c r="E205" s="5" t="s">
        <v>3022</v>
      </c>
      <c r="F205" s="5" t="s">
        <v>3018</v>
      </c>
    </row>
    <row r="206" spans="1:6" x14ac:dyDescent="0.2">
      <c r="A206" s="4">
        <v>205</v>
      </c>
      <c r="B206" s="4">
        <v>648</v>
      </c>
      <c r="C206" s="4" t="s">
        <v>3016</v>
      </c>
      <c r="D206" s="59">
        <v>40000</v>
      </c>
      <c r="E206" s="4" t="s">
        <v>3022</v>
      </c>
      <c r="F206" s="4" t="s">
        <v>3018</v>
      </c>
    </row>
    <row r="207" spans="1:6" x14ac:dyDescent="0.2">
      <c r="A207" s="5">
        <v>206</v>
      </c>
      <c r="B207" s="5">
        <v>649</v>
      </c>
      <c r="C207" s="5" t="s">
        <v>3016</v>
      </c>
      <c r="D207" s="60">
        <v>40000</v>
      </c>
      <c r="E207" s="5" t="s">
        <v>3022</v>
      </c>
      <c r="F207" s="5" t="s">
        <v>3018</v>
      </c>
    </row>
    <row r="208" spans="1:6" x14ac:dyDescent="0.2">
      <c r="A208" s="4">
        <v>207</v>
      </c>
      <c r="B208" s="4">
        <v>651</v>
      </c>
      <c r="C208" s="4" t="s">
        <v>3016</v>
      </c>
      <c r="D208" s="59">
        <v>60000</v>
      </c>
      <c r="E208" s="4" t="s">
        <v>3021</v>
      </c>
      <c r="F208" s="4" t="s">
        <v>3018</v>
      </c>
    </row>
    <row r="209" spans="1:6" x14ac:dyDescent="0.2">
      <c r="A209" s="5">
        <v>208</v>
      </c>
      <c r="B209" s="5">
        <v>653</v>
      </c>
      <c r="C209" s="5" t="s">
        <v>3019</v>
      </c>
      <c r="D209" s="60">
        <v>60000</v>
      </c>
      <c r="E209" s="5" t="s">
        <v>3021</v>
      </c>
      <c r="F209" s="5" t="s">
        <v>3018</v>
      </c>
    </row>
    <row r="210" spans="1:6" x14ac:dyDescent="0.2">
      <c r="A210" s="4">
        <v>209</v>
      </c>
      <c r="B210" s="4">
        <v>657</v>
      </c>
      <c r="C210" s="4" t="s">
        <v>3016</v>
      </c>
      <c r="D210" s="59">
        <v>60000</v>
      </c>
      <c r="E210" s="4" t="s">
        <v>3017</v>
      </c>
      <c r="F210" s="4" t="s">
        <v>3018</v>
      </c>
    </row>
    <row r="211" spans="1:6" x14ac:dyDescent="0.2">
      <c r="A211" s="5">
        <v>210</v>
      </c>
      <c r="B211" s="5">
        <v>659</v>
      </c>
      <c r="C211" s="5" t="s">
        <v>3016</v>
      </c>
      <c r="D211" s="60">
        <v>60000</v>
      </c>
      <c r="E211" s="5" t="s">
        <v>3017</v>
      </c>
      <c r="F211" s="5" t="s">
        <v>3018</v>
      </c>
    </row>
    <row r="212" spans="1:6" x14ac:dyDescent="0.2">
      <c r="A212" s="4">
        <v>211</v>
      </c>
      <c r="B212" s="4">
        <v>663</v>
      </c>
      <c r="C212" s="4" t="s">
        <v>3016</v>
      </c>
      <c r="D212" s="59">
        <v>70000</v>
      </c>
      <c r="E212" s="4" t="s">
        <v>3021</v>
      </c>
      <c r="F212" s="4" t="s">
        <v>3018</v>
      </c>
    </row>
    <row r="213" spans="1:6" x14ac:dyDescent="0.2">
      <c r="A213" s="5">
        <v>212</v>
      </c>
      <c r="B213" s="5">
        <v>665</v>
      </c>
      <c r="C213" s="5" t="s">
        <v>3016</v>
      </c>
      <c r="D213" s="60">
        <v>40000</v>
      </c>
      <c r="E213" s="5" t="s">
        <v>3022</v>
      </c>
      <c r="F213" s="5" t="s">
        <v>3018</v>
      </c>
    </row>
    <row r="214" spans="1:6" x14ac:dyDescent="0.2">
      <c r="A214" s="4">
        <v>213</v>
      </c>
      <c r="B214" s="4">
        <v>666</v>
      </c>
      <c r="C214" s="4" t="s">
        <v>3016</v>
      </c>
      <c r="D214" s="59">
        <v>40000</v>
      </c>
      <c r="E214" s="4" t="s">
        <v>3022</v>
      </c>
      <c r="F214" s="4" t="s">
        <v>3018</v>
      </c>
    </row>
    <row r="215" spans="1:6" x14ac:dyDescent="0.2">
      <c r="A215" s="5">
        <v>214</v>
      </c>
      <c r="B215" s="5">
        <v>667</v>
      </c>
      <c r="C215" s="5" t="s">
        <v>3019</v>
      </c>
      <c r="D215" s="60">
        <v>60000</v>
      </c>
      <c r="E215" s="5" t="s">
        <v>3021</v>
      </c>
      <c r="F215" s="5" t="s">
        <v>3018</v>
      </c>
    </row>
    <row r="216" spans="1:6" x14ac:dyDescent="0.2">
      <c r="A216" s="4">
        <v>215</v>
      </c>
      <c r="B216" s="4">
        <v>669</v>
      </c>
      <c r="C216" s="4" t="s">
        <v>3019</v>
      </c>
      <c r="D216" s="59">
        <v>60000</v>
      </c>
      <c r="E216" s="4" t="s">
        <v>3021</v>
      </c>
      <c r="F216" s="4" t="s">
        <v>3018</v>
      </c>
    </row>
    <row r="217" spans="1:6" x14ac:dyDescent="0.2">
      <c r="A217" s="5">
        <v>216</v>
      </c>
      <c r="B217" s="5">
        <v>670</v>
      </c>
      <c r="C217" s="5" t="s">
        <v>3016</v>
      </c>
      <c r="D217" s="60">
        <v>40000</v>
      </c>
      <c r="E217" s="5" t="s">
        <v>3023</v>
      </c>
      <c r="F217" s="5" t="s">
        <v>3018</v>
      </c>
    </row>
    <row r="218" spans="1:6" x14ac:dyDescent="0.2">
      <c r="A218" s="4">
        <v>217</v>
      </c>
      <c r="B218" s="4">
        <v>672</v>
      </c>
      <c r="C218" s="4" t="s">
        <v>3019</v>
      </c>
      <c r="D218" s="59">
        <v>60000</v>
      </c>
      <c r="E218" s="4" t="s">
        <v>3021</v>
      </c>
      <c r="F218" s="4" t="s">
        <v>3018</v>
      </c>
    </row>
    <row r="219" spans="1:6" x14ac:dyDescent="0.2">
      <c r="A219" s="5">
        <v>218</v>
      </c>
      <c r="B219" s="5">
        <v>674</v>
      </c>
      <c r="C219" s="5" t="s">
        <v>3019</v>
      </c>
      <c r="D219" s="60">
        <v>60000</v>
      </c>
      <c r="E219" s="5" t="s">
        <v>3021</v>
      </c>
      <c r="F219" s="5" t="s">
        <v>3018</v>
      </c>
    </row>
    <row r="220" spans="1:6" x14ac:dyDescent="0.2">
      <c r="A220" s="4">
        <v>219</v>
      </c>
      <c r="B220" s="4">
        <v>678</v>
      </c>
      <c r="C220" s="4" t="s">
        <v>3019</v>
      </c>
      <c r="D220" s="59">
        <v>60000</v>
      </c>
      <c r="E220" s="4" t="s">
        <v>3021</v>
      </c>
      <c r="F220" s="4" t="s">
        <v>3020</v>
      </c>
    </row>
    <row r="221" spans="1:6" x14ac:dyDescent="0.2">
      <c r="A221" s="5">
        <v>220</v>
      </c>
      <c r="B221" s="5">
        <v>679</v>
      </c>
      <c r="C221" s="5" t="s">
        <v>3016</v>
      </c>
      <c r="D221" s="60">
        <v>60000</v>
      </c>
      <c r="E221" s="5" t="s">
        <v>3022</v>
      </c>
      <c r="F221" s="5" t="s">
        <v>3018</v>
      </c>
    </row>
    <row r="222" spans="1:6" x14ac:dyDescent="0.2">
      <c r="A222" s="4">
        <v>221</v>
      </c>
      <c r="B222" s="4">
        <v>680</v>
      </c>
      <c r="C222" s="4" t="s">
        <v>3016</v>
      </c>
      <c r="D222" s="59">
        <v>60000</v>
      </c>
      <c r="E222" s="4" t="s">
        <v>3021</v>
      </c>
      <c r="F222" s="4" t="s">
        <v>3018</v>
      </c>
    </row>
    <row r="223" spans="1:6" x14ac:dyDescent="0.2">
      <c r="A223" s="5">
        <v>222</v>
      </c>
      <c r="B223" s="5">
        <v>683</v>
      </c>
      <c r="C223" s="5" t="s">
        <v>3016</v>
      </c>
      <c r="D223" s="60">
        <v>70000</v>
      </c>
      <c r="E223" s="5" t="s">
        <v>3021</v>
      </c>
      <c r="F223" s="5" t="s">
        <v>3018</v>
      </c>
    </row>
    <row r="224" spans="1:6" x14ac:dyDescent="0.2">
      <c r="A224" s="4">
        <v>223</v>
      </c>
      <c r="B224" s="4">
        <v>688</v>
      </c>
      <c r="C224" s="4" t="s">
        <v>3016</v>
      </c>
      <c r="D224" s="59">
        <v>80000</v>
      </c>
      <c r="E224" s="4" t="s">
        <v>3017</v>
      </c>
      <c r="F224" s="4" t="s">
        <v>3018</v>
      </c>
    </row>
    <row r="225" spans="1:6" x14ac:dyDescent="0.2">
      <c r="A225" s="5">
        <v>224</v>
      </c>
      <c r="B225" s="5">
        <v>689</v>
      </c>
      <c r="C225" s="5" t="s">
        <v>3019</v>
      </c>
      <c r="D225" s="60">
        <v>70000</v>
      </c>
      <c r="E225" s="5" t="s">
        <v>3022</v>
      </c>
      <c r="F225" s="5" t="s">
        <v>3018</v>
      </c>
    </row>
    <row r="226" spans="1:6" x14ac:dyDescent="0.2">
      <c r="A226" s="4">
        <v>225</v>
      </c>
      <c r="B226" s="4">
        <v>691</v>
      </c>
      <c r="C226" s="4" t="s">
        <v>3019</v>
      </c>
      <c r="D226" s="59">
        <v>70000</v>
      </c>
      <c r="E226" s="4" t="s">
        <v>3022</v>
      </c>
      <c r="F226" s="4" t="s">
        <v>3018</v>
      </c>
    </row>
    <row r="227" spans="1:6" x14ac:dyDescent="0.2">
      <c r="A227" s="5">
        <v>226</v>
      </c>
      <c r="B227" s="5">
        <v>693</v>
      </c>
      <c r="C227" s="5" t="s">
        <v>3016</v>
      </c>
      <c r="D227" s="60">
        <v>60000</v>
      </c>
      <c r="E227" s="5" t="s">
        <v>3021</v>
      </c>
      <c r="F227" s="5" t="s">
        <v>3018</v>
      </c>
    </row>
    <row r="228" spans="1:6" x14ac:dyDescent="0.2">
      <c r="A228" s="4">
        <v>227</v>
      </c>
      <c r="B228" s="4">
        <v>696</v>
      </c>
      <c r="C228" s="4" t="s">
        <v>3016</v>
      </c>
      <c r="D228" s="59">
        <v>60000</v>
      </c>
      <c r="E228" s="4" t="s">
        <v>3021</v>
      </c>
      <c r="F228" s="4" t="s">
        <v>3018</v>
      </c>
    </row>
    <row r="229" spans="1:6" x14ac:dyDescent="0.2">
      <c r="A229" s="5">
        <v>228</v>
      </c>
      <c r="B229" s="5">
        <v>697</v>
      </c>
      <c r="C229" s="5" t="s">
        <v>3019</v>
      </c>
      <c r="D229" s="60">
        <v>60000</v>
      </c>
      <c r="E229" s="5" t="s">
        <v>3021</v>
      </c>
      <c r="F229" s="5" t="s">
        <v>3018</v>
      </c>
    </row>
    <row r="230" spans="1:6" x14ac:dyDescent="0.2">
      <c r="A230" s="4">
        <v>229</v>
      </c>
      <c r="B230" s="4">
        <v>698</v>
      </c>
      <c r="C230" s="4" t="s">
        <v>3016</v>
      </c>
      <c r="D230" s="59">
        <v>60000</v>
      </c>
      <c r="E230" s="4" t="s">
        <v>3021</v>
      </c>
      <c r="F230" s="4" t="s">
        <v>3018</v>
      </c>
    </row>
    <row r="231" spans="1:6" x14ac:dyDescent="0.2">
      <c r="A231" s="5">
        <v>230</v>
      </c>
      <c r="B231" s="5">
        <v>699</v>
      </c>
      <c r="C231" s="5" t="s">
        <v>3019</v>
      </c>
      <c r="D231" s="60">
        <v>70000</v>
      </c>
      <c r="E231" s="5" t="s">
        <v>3021</v>
      </c>
      <c r="F231" s="5" t="s">
        <v>3018</v>
      </c>
    </row>
    <row r="232" spans="1:6" x14ac:dyDescent="0.2">
      <c r="A232" s="4">
        <v>231</v>
      </c>
      <c r="B232" s="4">
        <v>700</v>
      </c>
      <c r="C232" s="4" t="s">
        <v>3016</v>
      </c>
      <c r="D232" s="59">
        <v>70000</v>
      </c>
      <c r="E232" s="4" t="s">
        <v>3021</v>
      </c>
      <c r="F232" s="4" t="s">
        <v>3020</v>
      </c>
    </row>
    <row r="233" spans="1:6" x14ac:dyDescent="0.2">
      <c r="A233" s="5">
        <v>232</v>
      </c>
      <c r="B233" s="5">
        <v>702</v>
      </c>
      <c r="C233" s="5" t="s">
        <v>3016</v>
      </c>
      <c r="D233" s="60">
        <v>60000</v>
      </c>
      <c r="E233" s="5" t="s">
        <v>3022</v>
      </c>
      <c r="F233" s="5" t="s">
        <v>3018</v>
      </c>
    </row>
    <row r="234" spans="1:6" x14ac:dyDescent="0.2">
      <c r="A234" s="4">
        <v>233</v>
      </c>
      <c r="B234" s="4">
        <v>711</v>
      </c>
      <c r="C234" s="4" t="s">
        <v>3016</v>
      </c>
      <c r="D234" s="59">
        <v>60000</v>
      </c>
      <c r="E234" s="4" t="s">
        <v>3022</v>
      </c>
      <c r="F234" s="4" t="s">
        <v>3020</v>
      </c>
    </row>
    <row r="235" spans="1:6" x14ac:dyDescent="0.2">
      <c r="A235" s="5">
        <v>234</v>
      </c>
      <c r="B235" s="5">
        <v>719</v>
      </c>
      <c r="C235" s="5" t="s">
        <v>3016</v>
      </c>
      <c r="D235" s="60">
        <v>70000</v>
      </c>
      <c r="E235" s="5" t="s">
        <v>3021</v>
      </c>
      <c r="F235" s="5" t="s">
        <v>3018</v>
      </c>
    </row>
    <row r="236" spans="1:6" x14ac:dyDescent="0.2">
      <c r="A236" s="4">
        <v>235</v>
      </c>
      <c r="B236" s="4">
        <v>721</v>
      </c>
      <c r="C236" s="4" t="s">
        <v>3019</v>
      </c>
      <c r="D236" s="59">
        <v>70000</v>
      </c>
      <c r="E236" s="4" t="s">
        <v>3021</v>
      </c>
      <c r="F236" s="4" t="s">
        <v>3018</v>
      </c>
    </row>
    <row r="237" spans="1:6" x14ac:dyDescent="0.2">
      <c r="A237" s="5">
        <v>236</v>
      </c>
      <c r="B237" s="5">
        <v>724</v>
      </c>
      <c r="C237" s="5" t="s">
        <v>3016</v>
      </c>
      <c r="D237" s="60">
        <v>70000</v>
      </c>
      <c r="E237" s="5" t="s">
        <v>3021</v>
      </c>
      <c r="F237" s="5" t="s">
        <v>3018</v>
      </c>
    </row>
    <row r="238" spans="1:6" x14ac:dyDescent="0.2">
      <c r="A238" s="4">
        <v>237</v>
      </c>
      <c r="B238" s="4">
        <v>727</v>
      </c>
      <c r="C238" s="4" t="s">
        <v>3019</v>
      </c>
      <c r="D238" s="59">
        <v>70000</v>
      </c>
      <c r="E238" s="4" t="s">
        <v>3021</v>
      </c>
      <c r="F238" s="4" t="s">
        <v>3018</v>
      </c>
    </row>
    <row r="239" spans="1:6" x14ac:dyDescent="0.2">
      <c r="A239" s="5">
        <v>238</v>
      </c>
      <c r="B239" s="5">
        <v>731</v>
      </c>
      <c r="C239" s="5" t="s">
        <v>3019</v>
      </c>
      <c r="D239" s="60">
        <v>130000</v>
      </c>
      <c r="E239" s="5" t="s">
        <v>3017</v>
      </c>
      <c r="F239" s="5" t="s">
        <v>3020</v>
      </c>
    </row>
    <row r="240" spans="1:6" x14ac:dyDescent="0.2">
      <c r="A240" s="4">
        <v>239</v>
      </c>
      <c r="B240" s="4">
        <v>736</v>
      </c>
      <c r="C240" s="4" t="s">
        <v>3019</v>
      </c>
      <c r="D240" s="59">
        <v>130000</v>
      </c>
      <c r="E240" s="4" t="s">
        <v>3017</v>
      </c>
      <c r="F240" s="4" t="s">
        <v>3020</v>
      </c>
    </row>
    <row r="241" spans="1:6" x14ac:dyDescent="0.2">
      <c r="A241" s="5">
        <v>240</v>
      </c>
      <c r="B241" s="5">
        <v>737</v>
      </c>
      <c r="C241" s="5" t="s">
        <v>3016</v>
      </c>
      <c r="D241" s="60">
        <v>130000</v>
      </c>
      <c r="E241" s="5" t="s">
        <v>3021</v>
      </c>
      <c r="F241" s="5" t="s">
        <v>3020</v>
      </c>
    </row>
    <row r="242" spans="1:6" x14ac:dyDescent="0.2">
      <c r="A242" s="4">
        <v>241</v>
      </c>
      <c r="B242" s="4">
        <v>738</v>
      </c>
      <c r="C242" s="4" t="s">
        <v>3016</v>
      </c>
      <c r="D242" s="59">
        <v>160000</v>
      </c>
      <c r="E242" s="4" t="s">
        <v>3021</v>
      </c>
      <c r="F242" s="4" t="s">
        <v>3018</v>
      </c>
    </row>
    <row r="243" spans="1:6" x14ac:dyDescent="0.2">
      <c r="A243" s="5">
        <v>242</v>
      </c>
      <c r="B243" s="5">
        <v>741</v>
      </c>
      <c r="C243" s="5" t="s">
        <v>3019</v>
      </c>
      <c r="D243" s="60">
        <v>100000</v>
      </c>
      <c r="E243" s="5" t="s">
        <v>3021</v>
      </c>
      <c r="F243" s="5" t="s">
        <v>3018</v>
      </c>
    </row>
    <row r="244" spans="1:6" x14ac:dyDescent="0.2">
      <c r="A244" s="4">
        <v>243</v>
      </c>
      <c r="B244" s="4">
        <v>744</v>
      </c>
      <c r="C244" s="4" t="s">
        <v>3016</v>
      </c>
      <c r="D244" s="59">
        <v>110000</v>
      </c>
      <c r="E244" s="4" t="s">
        <v>3021</v>
      </c>
      <c r="F244" s="4" t="s">
        <v>3018</v>
      </c>
    </row>
    <row r="245" spans="1:6" x14ac:dyDescent="0.2">
      <c r="A245" s="5">
        <v>244</v>
      </c>
      <c r="B245" s="5">
        <v>745</v>
      </c>
      <c r="C245" s="5" t="s">
        <v>3016</v>
      </c>
      <c r="D245" s="60">
        <v>150000</v>
      </c>
      <c r="E245" s="5" t="s">
        <v>3021</v>
      </c>
      <c r="F245" s="5" t="s">
        <v>3018</v>
      </c>
    </row>
    <row r="246" spans="1:6" x14ac:dyDescent="0.2">
      <c r="A246" s="4">
        <v>245</v>
      </c>
      <c r="B246" s="4">
        <v>750</v>
      </c>
      <c r="C246" s="4" t="s">
        <v>3019</v>
      </c>
      <c r="D246" s="59">
        <v>170000</v>
      </c>
      <c r="E246" s="4" t="s">
        <v>3017</v>
      </c>
      <c r="F246" s="4" t="s">
        <v>3020</v>
      </c>
    </row>
    <row r="247" spans="1:6" x14ac:dyDescent="0.2">
      <c r="A247" s="5">
        <v>246</v>
      </c>
      <c r="B247" s="5">
        <v>751</v>
      </c>
      <c r="C247" s="5" t="s">
        <v>3016</v>
      </c>
      <c r="D247" s="60">
        <v>120000</v>
      </c>
      <c r="E247" s="5" t="s">
        <v>3022</v>
      </c>
      <c r="F247" s="5" t="s">
        <v>3020</v>
      </c>
    </row>
    <row r="248" spans="1:6" x14ac:dyDescent="0.2">
      <c r="A248" s="4">
        <v>247</v>
      </c>
      <c r="B248" s="4">
        <v>753</v>
      </c>
      <c r="C248" s="4" t="s">
        <v>3016</v>
      </c>
      <c r="D248" s="59">
        <v>120000</v>
      </c>
      <c r="E248" s="4" t="s">
        <v>3022</v>
      </c>
      <c r="F248" s="4" t="s">
        <v>3020</v>
      </c>
    </row>
    <row r="249" spans="1:6" x14ac:dyDescent="0.2">
      <c r="A249" s="5">
        <v>248</v>
      </c>
      <c r="B249" s="5">
        <v>754</v>
      </c>
      <c r="C249" s="5" t="s">
        <v>3019</v>
      </c>
      <c r="D249" s="60">
        <v>130000</v>
      </c>
      <c r="E249" s="5" t="s">
        <v>3021</v>
      </c>
      <c r="F249" s="5" t="s">
        <v>3020</v>
      </c>
    </row>
    <row r="250" spans="1:6" x14ac:dyDescent="0.2">
      <c r="A250" s="4">
        <v>249</v>
      </c>
      <c r="B250" s="4">
        <v>757</v>
      </c>
      <c r="C250" s="4" t="s">
        <v>3016</v>
      </c>
      <c r="D250" s="59">
        <v>110000</v>
      </c>
      <c r="E250" s="4" t="s">
        <v>3021</v>
      </c>
      <c r="F250" s="4" t="s">
        <v>3018</v>
      </c>
    </row>
    <row r="251" spans="1:6" x14ac:dyDescent="0.2">
      <c r="A251" s="5">
        <v>250</v>
      </c>
      <c r="B251" s="5">
        <v>759</v>
      </c>
      <c r="C251" s="5" t="s">
        <v>3016</v>
      </c>
      <c r="D251" s="60">
        <v>130000</v>
      </c>
      <c r="E251" s="5" t="s">
        <v>3021</v>
      </c>
      <c r="F251" s="5" t="s">
        <v>3018</v>
      </c>
    </row>
    <row r="252" spans="1:6" x14ac:dyDescent="0.2">
      <c r="A252" s="4">
        <v>251</v>
      </c>
      <c r="B252" s="4">
        <v>762</v>
      </c>
      <c r="C252" s="4" t="s">
        <v>3016</v>
      </c>
      <c r="D252" s="59">
        <v>170000</v>
      </c>
      <c r="E252" s="4" t="s">
        <v>3022</v>
      </c>
      <c r="F252" s="4" t="s">
        <v>3018</v>
      </c>
    </row>
    <row r="253" spans="1:6" x14ac:dyDescent="0.2">
      <c r="A253" s="5">
        <v>252</v>
      </c>
      <c r="B253" s="5">
        <v>767</v>
      </c>
      <c r="C253" s="5" t="s">
        <v>3019</v>
      </c>
      <c r="D253" s="60">
        <v>30000</v>
      </c>
      <c r="E253" s="5" t="s">
        <v>3022</v>
      </c>
      <c r="F253" s="5" t="s">
        <v>3020</v>
      </c>
    </row>
    <row r="254" spans="1:6" x14ac:dyDescent="0.2">
      <c r="A254" s="4">
        <v>253</v>
      </c>
      <c r="B254" s="4">
        <v>770</v>
      </c>
      <c r="C254" s="4" t="s">
        <v>3019</v>
      </c>
      <c r="D254" s="59">
        <v>90000</v>
      </c>
      <c r="E254" s="4" t="s">
        <v>3024</v>
      </c>
      <c r="F254" s="4" t="s">
        <v>3018</v>
      </c>
    </row>
    <row r="255" spans="1:6" x14ac:dyDescent="0.2">
      <c r="A255" s="5">
        <v>254</v>
      </c>
      <c r="B255" s="5">
        <v>771</v>
      </c>
      <c r="C255" s="5" t="s">
        <v>3016</v>
      </c>
      <c r="D255" s="60">
        <v>60000</v>
      </c>
      <c r="E255" s="5" t="s">
        <v>3024</v>
      </c>
      <c r="F255" s="5" t="s">
        <v>3018</v>
      </c>
    </row>
    <row r="256" spans="1:6" x14ac:dyDescent="0.2">
      <c r="A256" s="4">
        <v>255</v>
      </c>
      <c r="B256" s="4">
        <v>772</v>
      </c>
      <c r="C256" s="4" t="s">
        <v>3016</v>
      </c>
      <c r="D256" s="59">
        <v>70000</v>
      </c>
      <c r="E256" s="4" t="s">
        <v>3024</v>
      </c>
      <c r="F256" s="4" t="s">
        <v>3018</v>
      </c>
    </row>
    <row r="257" spans="1:6" x14ac:dyDescent="0.2">
      <c r="A257" s="5">
        <v>256</v>
      </c>
      <c r="B257" s="5">
        <v>782</v>
      </c>
      <c r="C257" s="5" t="s">
        <v>3016</v>
      </c>
      <c r="D257" s="60">
        <v>70000</v>
      </c>
      <c r="E257" s="5" t="s">
        <v>3024</v>
      </c>
      <c r="F257" s="5" t="s">
        <v>3018</v>
      </c>
    </row>
    <row r="258" spans="1:6" x14ac:dyDescent="0.2">
      <c r="A258" s="4">
        <v>257</v>
      </c>
      <c r="B258" s="4">
        <v>783</v>
      </c>
      <c r="C258" s="4" t="s">
        <v>3016</v>
      </c>
      <c r="D258" s="59">
        <v>70000</v>
      </c>
      <c r="E258" s="4" t="s">
        <v>3024</v>
      </c>
      <c r="F258" s="4" t="s">
        <v>3018</v>
      </c>
    </row>
    <row r="259" spans="1:6" x14ac:dyDescent="0.2">
      <c r="A259" s="5">
        <v>258</v>
      </c>
      <c r="B259" s="5">
        <v>786</v>
      </c>
      <c r="C259" s="5" t="s">
        <v>3019</v>
      </c>
      <c r="D259" s="60">
        <v>120000</v>
      </c>
      <c r="E259" s="5" t="s">
        <v>3024</v>
      </c>
      <c r="F259" s="5" t="s">
        <v>3018</v>
      </c>
    </row>
    <row r="260" spans="1:6" x14ac:dyDescent="0.2">
      <c r="A260" s="4">
        <v>259</v>
      </c>
      <c r="B260" s="4">
        <v>792</v>
      </c>
      <c r="C260" s="4" t="s">
        <v>3016</v>
      </c>
      <c r="D260" s="59">
        <v>120000</v>
      </c>
      <c r="E260" s="4" t="s">
        <v>3024</v>
      </c>
      <c r="F260" s="4" t="s">
        <v>3018</v>
      </c>
    </row>
    <row r="261" spans="1:6" x14ac:dyDescent="0.2">
      <c r="A261" s="5">
        <v>260</v>
      </c>
      <c r="B261" s="5">
        <v>796</v>
      </c>
      <c r="C261" s="5" t="s">
        <v>3016</v>
      </c>
      <c r="D261" s="60">
        <v>100000</v>
      </c>
      <c r="E261" s="5" t="s">
        <v>3021</v>
      </c>
      <c r="F261" s="5" t="s">
        <v>3018</v>
      </c>
    </row>
    <row r="262" spans="1:6" x14ac:dyDescent="0.2">
      <c r="A262" s="4">
        <v>261</v>
      </c>
      <c r="B262" s="4">
        <v>797</v>
      </c>
      <c r="C262" s="4" t="s">
        <v>3016</v>
      </c>
      <c r="D262" s="59">
        <v>110000</v>
      </c>
      <c r="E262" s="4" t="s">
        <v>3017</v>
      </c>
      <c r="F262" s="4" t="s">
        <v>3018</v>
      </c>
    </row>
    <row r="263" spans="1:6" x14ac:dyDescent="0.2">
      <c r="A263" s="5">
        <v>262</v>
      </c>
      <c r="B263" s="5">
        <v>799</v>
      </c>
      <c r="C263" s="5" t="s">
        <v>3016</v>
      </c>
      <c r="D263" s="60">
        <v>130000</v>
      </c>
      <c r="E263" s="5" t="s">
        <v>3024</v>
      </c>
      <c r="F263" s="5" t="s">
        <v>3018</v>
      </c>
    </row>
    <row r="264" spans="1:6" x14ac:dyDescent="0.2">
      <c r="A264" s="4">
        <v>263</v>
      </c>
      <c r="B264" s="4">
        <v>800</v>
      </c>
      <c r="C264" s="4" t="s">
        <v>3016</v>
      </c>
      <c r="D264" s="59">
        <v>80000</v>
      </c>
      <c r="E264" s="4" t="s">
        <v>3017</v>
      </c>
      <c r="F264" s="4" t="s">
        <v>3018</v>
      </c>
    </row>
    <row r="265" spans="1:6" x14ac:dyDescent="0.2">
      <c r="A265" s="5">
        <v>264</v>
      </c>
      <c r="B265" s="5">
        <v>803</v>
      </c>
      <c r="C265" s="5" t="s">
        <v>3016</v>
      </c>
      <c r="D265" s="60">
        <v>90000</v>
      </c>
      <c r="E265" s="5" t="s">
        <v>3021</v>
      </c>
      <c r="F265" s="5" t="s">
        <v>3018</v>
      </c>
    </row>
    <row r="266" spans="1:6" x14ac:dyDescent="0.2">
      <c r="A266" s="4">
        <v>265</v>
      </c>
      <c r="B266" s="4">
        <v>806</v>
      </c>
      <c r="C266" s="4" t="s">
        <v>3019</v>
      </c>
      <c r="D266" s="59">
        <v>90000</v>
      </c>
      <c r="E266" s="4" t="s">
        <v>3021</v>
      </c>
      <c r="F266" s="4" t="s">
        <v>3020</v>
      </c>
    </row>
    <row r="267" spans="1:6" x14ac:dyDescent="0.2">
      <c r="A267" s="5">
        <v>266</v>
      </c>
      <c r="B267" s="5">
        <v>820</v>
      </c>
      <c r="C267" s="5" t="s">
        <v>3016</v>
      </c>
      <c r="D267" s="60">
        <v>90000</v>
      </c>
      <c r="E267" s="5" t="s">
        <v>3021</v>
      </c>
      <c r="F267" s="5" t="s">
        <v>3018</v>
      </c>
    </row>
    <row r="268" spans="1:6" x14ac:dyDescent="0.2">
      <c r="A268" s="4">
        <v>267</v>
      </c>
      <c r="B268" s="4">
        <v>823</v>
      </c>
      <c r="C268" s="4" t="s">
        <v>3019</v>
      </c>
      <c r="D268" s="59">
        <v>90000</v>
      </c>
      <c r="E268" s="4" t="s">
        <v>3021</v>
      </c>
      <c r="F268" s="4" t="s">
        <v>3020</v>
      </c>
    </row>
    <row r="269" spans="1:6" x14ac:dyDescent="0.2">
      <c r="A269" s="5">
        <v>268</v>
      </c>
      <c r="B269" s="5">
        <v>824</v>
      </c>
      <c r="C269" s="5" t="s">
        <v>3019</v>
      </c>
      <c r="D269" s="60">
        <v>120000</v>
      </c>
      <c r="E269" s="5" t="s">
        <v>3021</v>
      </c>
      <c r="F269" s="5" t="s">
        <v>3018</v>
      </c>
    </row>
    <row r="270" spans="1:6" x14ac:dyDescent="0.2">
      <c r="A270" s="4">
        <v>269</v>
      </c>
      <c r="B270" s="4">
        <v>825</v>
      </c>
      <c r="C270" s="4" t="s">
        <v>3016</v>
      </c>
      <c r="D270" s="59">
        <v>130000</v>
      </c>
      <c r="E270" s="4" t="s">
        <v>3024</v>
      </c>
      <c r="F270" s="4" t="s">
        <v>3018</v>
      </c>
    </row>
    <row r="271" spans="1:6" x14ac:dyDescent="0.2">
      <c r="A271" s="5">
        <v>270</v>
      </c>
      <c r="B271" s="5">
        <v>827</v>
      </c>
      <c r="C271" s="5" t="s">
        <v>3016</v>
      </c>
      <c r="D271" s="60">
        <v>130000</v>
      </c>
      <c r="E271" s="5" t="s">
        <v>3024</v>
      </c>
      <c r="F271" s="5" t="s">
        <v>3018</v>
      </c>
    </row>
    <row r="272" spans="1:6" x14ac:dyDescent="0.2">
      <c r="A272" s="4">
        <v>271</v>
      </c>
      <c r="B272" s="4">
        <v>829</v>
      </c>
      <c r="C272" s="4" t="s">
        <v>3016</v>
      </c>
      <c r="D272" s="59">
        <v>130000</v>
      </c>
      <c r="E272" s="4" t="s">
        <v>3024</v>
      </c>
      <c r="F272" s="4" t="s">
        <v>3018</v>
      </c>
    </row>
    <row r="273" spans="1:6" x14ac:dyDescent="0.2">
      <c r="A273" s="5">
        <v>272</v>
      </c>
      <c r="B273" s="5">
        <v>830</v>
      </c>
      <c r="C273" s="5" t="s">
        <v>3019</v>
      </c>
      <c r="D273" s="60">
        <v>150000</v>
      </c>
      <c r="E273" s="5" t="s">
        <v>3017</v>
      </c>
      <c r="F273" s="5" t="s">
        <v>3020</v>
      </c>
    </row>
    <row r="274" spans="1:6" x14ac:dyDescent="0.2">
      <c r="A274" s="4">
        <v>273</v>
      </c>
      <c r="B274" s="4">
        <v>833</v>
      </c>
      <c r="C274" s="4" t="s">
        <v>3019</v>
      </c>
      <c r="D274" s="59">
        <v>70000</v>
      </c>
      <c r="E274" s="4" t="s">
        <v>3021</v>
      </c>
      <c r="F274" s="4" t="s">
        <v>3018</v>
      </c>
    </row>
    <row r="275" spans="1:6" x14ac:dyDescent="0.2">
      <c r="A275" s="5">
        <v>274</v>
      </c>
      <c r="B275" s="5">
        <v>850</v>
      </c>
      <c r="C275" s="5" t="s">
        <v>3016</v>
      </c>
      <c r="D275" s="60">
        <v>90000</v>
      </c>
      <c r="E275" s="5" t="s">
        <v>3021</v>
      </c>
      <c r="F275" s="5" t="s">
        <v>3018</v>
      </c>
    </row>
    <row r="276" spans="1:6" x14ac:dyDescent="0.2">
      <c r="A276" s="4">
        <v>275</v>
      </c>
      <c r="B276" s="4">
        <v>851</v>
      </c>
      <c r="C276" s="4" t="s">
        <v>3016</v>
      </c>
      <c r="D276" s="59">
        <v>50000</v>
      </c>
      <c r="E276" s="4" t="s">
        <v>3024</v>
      </c>
      <c r="F276" s="4" t="s">
        <v>3018</v>
      </c>
    </row>
    <row r="277" spans="1:6" x14ac:dyDescent="0.2">
      <c r="A277" s="5">
        <v>276</v>
      </c>
      <c r="B277" s="5">
        <v>853</v>
      </c>
      <c r="C277" s="5" t="s">
        <v>3016</v>
      </c>
      <c r="D277" s="60">
        <v>80000</v>
      </c>
      <c r="E277" s="5" t="s">
        <v>3024</v>
      </c>
      <c r="F277" s="5" t="s">
        <v>3018</v>
      </c>
    </row>
    <row r="278" spans="1:6" x14ac:dyDescent="0.2">
      <c r="A278" s="4">
        <v>277</v>
      </c>
      <c r="B278" s="4">
        <v>854</v>
      </c>
      <c r="C278" s="4" t="s">
        <v>3016</v>
      </c>
      <c r="D278" s="59">
        <v>80000</v>
      </c>
      <c r="E278" s="4" t="s">
        <v>3021</v>
      </c>
      <c r="F278" s="4" t="s">
        <v>3018</v>
      </c>
    </row>
    <row r="279" spans="1:6" x14ac:dyDescent="0.2">
      <c r="A279" s="5">
        <v>278</v>
      </c>
      <c r="B279" s="5">
        <v>855</v>
      </c>
      <c r="C279" s="5" t="s">
        <v>3016</v>
      </c>
      <c r="D279" s="60">
        <v>80000</v>
      </c>
      <c r="E279" s="5" t="s">
        <v>3021</v>
      </c>
      <c r="F279" s="5" t="s">
        <v>3018</v>
      </c>
    </row>
    <row r="280" spans="1:6" x14ac:dyDescent="0.2">
      <c r="A280" s="4">
        <v>279</v>
      </c>
      <c r="B280" s="4">
        <v>858</v>
      </c>
      <c r="C280" s="4" t="s">
        <v>3019</v>
      </c>
      <c r="D280" s="59">
        <v>90000</v>
      </c>
      <c r="E280" s="4" t="s">
        <v>3021</v>
      </c>
      <c r="F280" s="4" t="s">
        <v>3020</v>
      </c>
    </row>
    <row r="281" spans="1:6" x14ac:dyDescent="0.2">
      <c r="A281" s="5">
        <v>280</v>
      </c>
      <c r="B281" s="5">
        <v>865</v>
      </c>
      <c r="C281" s="5" t="s">
        <v>3016</v>
      </c>
      <c r="D281" s="60">
        <v>90000</v>
      </c>
      <c r="E281" s="5" t="s">
        <v>3021</v>
      </c>
      <c r="F281" s="5" t="s">
        <v>3018</v>
      </c>
    </row>
    <row r="282" spans="1:6" x14ac:dyDescent="0.2">
      <c r="A282" s="4">
        <v>281</v>
      </c>
      <c r="B282" s="4">
        <v>868</v>
      </c>
      <c r="C282" s="4" t="s">
        <v>3016</v>
      </c>
      <c r="D282" s="59">
        <v>90000</v>
      </c>
      <c r="E282" s="4" t="s">
        <v>3021</v>
      </c>
      <c r="F282" s="4" t="s">
        <v>3018</v>
      </c>
    </row>
    <row r="283" spans="1:6" x14ac:dyDescent="0.2">
      <c r="A283" s="5">
        <v>282</v>
      </c>
      <c r="B283" s="5">
        <v>871</v>
      </c>
      <c r="C283" s="5" t="s">
        <v>3019</v>
      </c>
      <c r="D283" s="60">
        <v>110000</v>
      </c>
      <c r="E283" s="5" t="s">
        <v>3017</v>
      </c>
      <c r="F283" s="5" t="s">
        <v>3018</v>
      </c>
    </row>
    <row r="284" spans="1:6" x14ac:dyDescent="0.2">
      <c r="A284" s="4">
        <v>283</v>
      </c>
      <c r="B284" s="4">
        <v>875</v>
      </c>
      <c r="C284" s="4" t="s">
        <v>3016</v>
      </c>
      <c r="D284" s="59">
        <v>90000</v>
      </c>
      <c r="E284" s="4" t="s">
        <v>3021</v>
      </c>
      <c r="F284" s="4" t="s">
        <v>3018</v>
      </c>
    </row>
    <row r="285" spans="1:6" x14ac:dyDescent="0.2">
      <c r="A285" s="5">
        <v>284</v>
      </c>
      <c r="B285" s="5">
        <v>880</v>
      </c>
      <c r="C285" s="5" t="s">
        <v>3016</v>
      </c>
      <c r="D285" s="60">
        <v>110000</v>
      </c>
      <c r="E285" s="5" t="s">
        <v>3017</v>
      </c>
      <c r="F285" s="5" t="s">
        <v>3018</v>
      </c>
    </row>
    <row r="286" spans="1:6" x14ac:dyDescent="0.2">
      <c r="A286" s="4">
        <v>285</v>
      </c>
      <c r="B286" s="4">
        <v>885</v>
      </c>
      <c r="C286" s="4" t="s">
        <v>3016</v>
      </c>
      <c r="D286" s="59">
        <v>110000</v>
      </c>
      <c r="E286" s="4" t="s">
        <v>3017</v>
      </c>
      <c r="F286" s="4" t="s">
        <v>3018</v>
      </c>
    </row>
    <row r="287" spans="1:6" x14ac:dyDescent="0.2">
      <c r="A287" s="5">
        <v>286</v>
      </c>
      <c r="B287" s="5">
        <v>890</v>
      </c>
      <c r="C287" s="5" t="s">
        <v>3016</v>
      </c>
      <c r="D287" s="60">
        <v>120000</v>
      </c>
      <c r="E287" s="5" t="s">
        <v>3021</v>
      </c>
      <c r="F287" s="5" t="s">
        <v>3020</v>
      </c>
    </row>
    <row r="288" spans="1:6" x14ac:dyDescent="0.2">
      <c r="A288" s="4">
        <v>287</v>
      </c>
      <c r="B288" s="4">
        <v>894</v>
      </c>
      <c r="C288" s="4" t="s">
        <v>3016</v>
      </c>
      <c r="D288" s="59">
        <v>170000</v>
      </c>
      <c r="E288" s="4" t="s">
        <v>3024</v>
      </c>
      <c r="F288" s="4" t="s">
        <v>3018</v>
      </c>
    </row>
    <row r="289" spans="1:6" x14ac:dyDescent="0.2">
      <c r="A289" s="5">
        <v>288</v>
      </c>
      <c r="B289" s="5">
        <v>896</v>
      </c>
      <c r="C289" s="5" t="s">
        <v>3016</v>
      </c>
      <c r="D289" s="60">
        <v>70000</v>
      </c>
      <c r="E289" s="5" t="s">
        <v>3021</v>
      </c>
      <c r="F289" s="5" t="s">
        <v>3020</v>
      </c>
    </row>
    <row r="290" spans="1:6" x14ac:dyDescent="0.2">
      <c r="A290" s="4">
        <v>289</v>
      </c>
      <c r="B290" s="4">
        <v>898</v>
      </c>
      <c r="C290" s="4" t="s">
        <v>3016</v>
      </c>
      <c r="D290" s="59">
        <v>110000</v>
      </c>
      <c r="E290" s="4" t="s">
        <v>3017</v>
      </c>
      <c r="F290" s="4" t="s">
        <v>3018</v>
      </c>
    </row>
    <row r="291" spans="1:6" x14ac:dyDescent="0.2">
      <c r="A291" s="5">
        <v>290</v>
      </c>
      <c r="B291" s="5">
        <v>899</v>
      </c>
      <c r="C291" s="5" t="s">
        <v>3016</v>
      </c>
      <c r="D291" s="60">
        <v>130000</v>
      </c>
      <c r="E291" s="5" t="s">
        <v>3017</v>
      </c>
      <c r="F291" s="5" t="s">
        <v>3018</v>
      </c>
    </row>
    <row r="292" spans="1:6" x14ac:dyDescent="0.2">
      <c r="A292" s="4">
        <v>291</v>
      </c>
      <c r="B292" s="4">
        <v>903</v>
      </c>
      <c r="C292" s="4" t="s">
        <v>3016</v>
      </c>
      <c r="D292" s="59">
        <v>130000</v>
      </c>
      <c r="E292" s="4" t="s">
        <v>3017</v>
      </c>
      <c r="F292" s="4" t="s">
        <v>3018</v>
      </c>
    </row>
    <row r="293" spans="1:6" x14ac:dyDescent="0.2">
      <c r="A293" s="5">
        <v>292</v>
      </c>
      <c r="B293" s="5">
        <v>907</v>
      </c>
      <c r="C293" s="5" t="s">
        <v>3016</v>
      </c>
      <c r="D293" s="60">
        <v>130000</v>
      </c>
      <c r="E293" s="5" t="s">
        <v>3017</v>
      </c>
      <c r="F293" s="5" t="s">
        <v>3018</v>
      </c>
    </row>
    <row r="294" spans="1:6" x14ac:dyDescent="0.2">
      <c r="A294" s="4">
        <v>293</v>
      </c>
      <c r="B294" s="4">
        <v>910</v>
      </c>
      <c r="C294" s="4" t="s">
        <v>3019</v>
      </c>
      <c r="D294" s="59">
        <v>150000</v>
      </c>
      <c r="E294" s="4" t="s">
        <v>3021</v>
      </c>
      <c r="F294" s="4" t="s">
        <v>3020</v>
      </c>
    </row>
    <row r="295" spans="1:6" x14ac:dyDescent="0.2">
      <c r="A295" s="5">
        <v>294</v>
      </c>
      <c r="B295" s="5">
        <v>911</v>
      </c>
      <c r="C295" s="5" t="s">
        <v>3019</v>
      </c>
      <c r="D295" s="60">
        <v>60000</v>
      </c>
      <c r="E295" s="5" t="s">
        <v>3022</v>
      </c>
      <c r="F295" s="5" t="s">
        <v>3020</v>
      </c>
    </row>
    <row r="296" spans="1:6" x14ac:dyDescent="0.2">
      <c r="A296" s="4">
        <v>295</v>
      </c>
      <c r="B296" s="4">
        <v>915</v>
      </c>
      <c r="C296" s="4" t="s">
        <v>3016</v>
      </c>
      <c r="D296" s="59">
        <v>60000</v>
      </c>
      <c r="E296" s="4" t="s">
        <v>3022</v>
      </c>
      <c r="F296" s="4" t="s">
        <v>3020</v>
      </c>
    </row>
    <row r="297" spans="1:6" x14ac:dyDescent="0.2">
      <c r="A297" s="5">
        <v>296</v>
      </c>
      <c r="B297" s="5">
        <v>916</v>
      </c>
      <c r="C297" s="5" t="s">
        <v>3019</v>
      </c>
      <c r="D297" s="60">
        <v>80000</v>
      </c>
      <c r="E297" s="5" t="s">
        <v>3023</v>
      </c>
      <c r="F297" s="5" t="s">
        <v>3018</v>
      </c>
    </row>
    <row r="298" spans="1:6" x14ac:dyDescent="0.2">
      <c r="A298" s="4">
        <v>297</v>
      </c>
      <c r="B298" s="4">
        <v>918</v>
      </c>
      <c r="C298" s="4" t="s">
        <v>3019</v>
      </c>
      <c r="D298" s="59">
        <v>50000</v>
      </c>
      <c r="E298" s="4" t="s">
        <v>3024</v>
      </c>
      <c r="F298" s="4" t="s">
        <v>3018</v>
      </c>
    </row>
    <row r="299" spans="1:6" x14ac:dyDescent="0.2">
      <c r="A299" s="5">
        <v>298</v>
      </c>
      <c r="B299" s="5">
        <v>919</v>
      </c>
      <c r="C299" s="5" t="s">
        <v>3019</v>
      </c>
      <c r="D299" s="60">
        <v>70000</v>
      </c>
      <c r="E299" s="5" t="s">
        <v>3024</v>
      </c>
      <c r="F299" s="5" t="s">
        <v>3018</v>
      </c>
    </row>
    <row r="300" spans="1:6" x14ac:dyDescent="0.2">
      <c r="A300" s="4">
        <v>299</v>
      </c>
      <c r="B300" s="4">
        <v>920</v>
      </c>
      <c r="C300" s="4" t="s">
        <v>3016</v>
      </c>
      <c r="D300" s="59">
        <v>70000</v>
      </c>
      <c r="E300" s="4" t="s">
        <v>3024</v>
      </c>
      <c r="F300" s="4" t="s">
        <v>3018</v>
      </c>
    </row>
    <row r="301" spans="1:6" x14ac:dyDescent="0.2">
      <c r="A301" s="5">
        <v>300</v>
      </c>
      <c r="B301" s="5">
        <v>922</v>
      </c>
      <c r="C301" s="5" t="s">
        <v>3016</v>
      </c>
      <c r="D301" s="60">
        <v>70000</v>
      </c>
      <c r="E301" s="5" t="s">
        <v>3024</v>
      </c>
      <c r="F301" s="5" t="s">
        <v>3018</v>
      </c>
    </row>
    <row r="302" spans="1:6" x14ac:dyDescent="0.2">
      <c r="A302" s="4">
        <v>301</v>
      </c>
      <c r="B302" s="4">
        <v>925</v>
      </c>
      <c r="C302" s="4" t="s">
        <v>3016</v>
      </c>
      <c r="D302" s="59">
        <v>80000</v>
      </c>
      <c r="E302" s="4" t="s">
        <v>3021</v>
      </c>
      <c r="F302" s="4" t="s">
        <v>3020</v>
      </c>
    </row>
    <row r="303" spans="1:6" x14ac:dyDescent="0.2">
      <c r="A303" s="5">
        <v>302</v>
      </c>
      <c r="B303" s="5">
        <v>929</v>
      </c>
      <c r="C303" s="5" t="s">
        <v>3016</v>
      </c>
      <c r="D303" s="60">
        <v>80000</v>
      </c>
      <c r="E303" s="5" t="s">
        <v>3021</v>
      </c>
      <c r="F303" s="5" t="s">
        <v>3018</v>
      </c>
    </row>
    <row r="304" spans="1:6" x14ac:dyDescent="0.2">
      <c r="A304" s="4">
        <v>303</v>
      </c>
      <c r="B304" s="4">
        <v>936</v>
      </c>
      <c r="C304" s="4" t="s">
        <v>3019</v>
      </c>
      <c r="D304" s="59">
        <v>90000</v>
      </c>
      <c r="E304" s="4" t="s">
        <v>3022</v>
      </c>
      <c r="F304" s="4" t="s">
        <v>3020</v>
      </c>
    </row>
    <row r="305" spans="1:6" x14ac:dyDescent="0.2">
      <c r="A305" s="5">
        <v>304</v>
      </c>
      <c r="B305" s="5">
        <v>937</v>
      </c>
      <c r="C305" s="5" t="s">
        <v>3019</v>
      </c>
      <c r="D305" s="60">
        <v>90000</v>
      </c>
      <c r="E305" s="5" t="s">
        <v>3022</v>
      </c>
      <c r="F305" s="5" t="s">
        <v>3020</v>
      </c>
    </row>
    <row r="306" spans="1:6" x14ac:dyDescent="0.2">
      <c r="A306" s="4">
        <v>305</v>
      </c>
      <c r="B306" s="4">
        <v>940</v>
      </c>
      <c r="C306" s="4" t="s">
        <v>3016</v>
      </c>
      <c r="D306" s="59">
        <v>100000</v>
      </c>
      <c r="E306" s="4" t="s">
        <v>3021</v>
      </c>
      <c r="F306" s="4" t="s">
        <v>3018</v>
      </c>
    </row>
    <row r="307" spans="1:6" x14ac:dyDescent="0.2">
      <c r="A307" s="5">
        <v>306</v>
      </c>
      <c r="B307" s="5">
        <v>945</v>
      </c>
      <c r="C307" s="5" t="s">
        <v>3016</v>
      </c>
      <c r="D307" s="60">
        <v>110000</v>
      </c>
      <c r="E307" s="5" t="s">
        <v>3021</v>
      </c>
      <c r="F307" s="5" t="s">
        <v>3020</v>
      </c>
    </row>
    <row r="308" spans="1:6" x14ac:dyDescent="0.2">
      <c r="A308" s="4">
        <v>307</v>
      </c>
      <c r="B308" s="4">
        <v>946</v>
      </c>
      <c r="C308" s="4" t="s">
        <v>3016</v>
      </c>
      <c r="D308" s="59">
        <v>110000</v>
      </c>
      <c r="E308" s="4" t="s">
        <v>3021</v>
      </c>
      <c r="F308" s="4" t="s">
        <v>3020</v>
      </c>
    </row>
    <row r="309" spans="1:6" x14ac:dyDescent="0.2">
      <c r="A309" s="5">
        <v>308</v>
      </c>
      <c r="B309" s="5">
        <v>947</v>
      </c>
      <c r="C309" s="5" t="s">
        <v>3016</v>
      </c>
      <c r="D309" s="60">
        <v>80000</v>
      </c>
      <c r="E309" s="5" t="s">
        <v>3023</v>
      </c>
      <c r="F309" s="5" t="s">
        <v>3018</v>
      </c>
    </row>
    <row r="310" spans="1:6" x14ac:dyDescent="0.2">
      <c r="A310" s="4">
        <v>309</v>
      </c>
      <c r="B310" s="4">
        <v>949</v>
      </c>
      <c r="C310" s="4" t="s">
        <v>3016</v>
      </c>
      <c r="D310" s="59">
        <v>60000</v>
      </c>
      <c r="E310" s="4" t="s">
        <v>3022</v>
      </c>
      <c r="F310" s="4" t="s">
        <v>3020</v>
      </c>
    </row>
    <row r="311" spans="1:6" x14ac:dyDescent="0.2">
      <c r="A311" s="5">
        <v>310</v>
      </c>
      <c r="B311" s="5">
        <v>950</v>
      </c>
      <c r="C311" s="5" t="s">
        <v>3019</v>
      </c>
      <c r="D311" s="60">
        <v>60000</v>
      </c>
      <c r="E311" s="5" t="s">
        <v>3022</v>
      </c>
      <c r="F311" s="5" t="s">
        <v>3018</v>
      </c>
    </row>
    <row r="312" spans="1:6" x14ac:dyDescent="0.2">
      <c r="A312" s="4">
        <v>311</v>
      </c>
      <c r="B312" s="4">
        <v>954</v>
      </c>
      <c r="C312" s="4" t="s">
        <v>3019</v>
      </c>
      <c r="D312" s="59">
        <v>70000</v>
      </c>
      <c r="E312" s="4" t="s">
        <v>3024</v>
      </c>
      <c r="F312" s="4" t="s">
        <v>3018</v>
      </c>
    </row>
    <row r="313" spans="1:6" x14ac:dyDescent="0.2">
      <c r="A313" s="5">
        <v>312</v>
      </c>
      <c r="B313" s="5">
        <v>959</v>
      </c>
      <c r="C313" s="5" t="s">
        <v>3019</v>
      </c>
      <c r="D313" s="60">
        <v>70000</v>
      </c>
      <c r="E313" s="5" t="s">
        <v>3024</v>
      </c>
      <c r="F313" s="5" t="s">
        <v>3020</v>
      </c>
    </row>
    <row r="314" spans="1:6" x14ac:dyDescent="0.2">
      <c r="A314" s="4">
        <v>313</v>
      </c>
      <c r="B314" s="4">
        <v>960</v>
      </c>
      <c r="C314" s="4" t="s">
        <v>3019</v>
      </c>
      <c r="D314" s="59">
        <v>70000</v>
      </c>
      <c r="E314" s="4" t="s">
        <v>3024</v>
      </c>
      <c r="F314" s="4" t="s">
        <v>3018</v>
      </c>
    </row>
    <row r="315" spans="1:6" x14ac:dyDescent="0.2">
      <c r="A315" s="5">
        <v>314</v>
      </c>
      <c r="B315" s="5">
        <v>961</v>
      </c>
      <c r="C315" s="5" t="s">
        <v>3019</v>
      </c>
      <c r="D315" s="60">
        <v>70000</v>
      </c>
      <c r="E315" s="5" t="s">
        <v>3024</v>
      </c>
      <c r="F315" s="5" t="s">
        <v>3018</v>
      </c>
    </row>
    <row r="316" spans="1:6" x14ac:dyDescent="0.2">
      <c r="A316" s="4">
        <v>315</v>
      </c>
      <c r="B316" s="4">
        <v>962</v>
      </c>
      <c r="C316" s="4" t="s">
        <v>3019</v>
      </c>
      <c r="D316" s="59">
        <v>70000</v>
      </c>
      <c r="E316" s="4" t="s">
        <v>3024</v>
      </c>
      <c r="F316" s="4" t="s">
        <v>3020</v>
      </c>
    </row>
    <row r="317" spans="1:6" x14ac:dyDescent="0.2">
      <c r="A317" s="5">
        <v>316</v>
      </c>
      <c r="B317" s="5">
        <v>970</v>
      </c>
      <c r="C317" s="5" t="s">
        <v>3019</v>
      </c>
      <c r="D317" s="60">
        <v>70000</v>
      </c>
      <c r="E317" s="5" t="s">
        <v>3024</v>
      </c>
      <c r="F317" s="5" t="s">
        <v>3020</v>
      </c>
    </row>
    <row r="318" spans="1:6" x14ac:dyDescent="0.2">
      <c r="A318" s="4">
        <v>317</v>
      </c>
      <c r="B318" s="4">
        <v>972</v>
      </c>
      <c r="C318" s="4" t="s">
        <v>3016</v>
      </c>
      <c r="D318" s="59">
        <v>60000</v>
      </c>
      <c r="E318" s="4" t="s">
        <v>3024</v>
      </c>
      <c r="F318" s="4" t="s">
        <v>3018</v>
      </c>
    </row>
    <row r="319" spans="1:6" x14ac:dyDescent="0.2">
      <c r="A319" s="5">
        <v>318</v>
      </c>
      <c r="B319" s="5">
        <v>975</v>
      </c>
      <c r="C319" s="5" t="s">
        <v>3019</v>
      </c>
      <c r="D319" s="60">
        <v>40000</v>
      </c>
      <c r="E319" s="5" t="s">
        <v>3021</v>
      </c>
      <c r="F319" s="5" t="s">
        <v>3020</v>
      </c>
    </row>
    <row r="320" spans="1:6" x14ac:dyDescent="0.2">
      <c r="A320" s="4">
        <v>319</v>
      </c>
      <c r="B320" s="4">
        <v>980</v>
      </c>
      <c r="C320" s="4" t="s">
        <v>3019</v>
      </c>
      <c r="D320" s="59">
        <v>40000</v>
      </c>
      <c r="E320" s="4" t="s">
        <v>3021</v>
      </c>
      <c r="F320" s="4" t="s">
        <v>3020</v>
      </c>
    </row>
    <row r="321" spans="1:6" x14ac:dyDescent="0.2">
      <c r="A321" s="5">
        <v>320</v>
      </c>
      <c r="B321" s="5">
        <v>983</v>
      </c>
      <c r="C321" s="5" t="s">
        <v>3016</v>
      </c>
      <c r="D321" s="60">
        <v>70000</v>
      </c>
      <c r="E321" s="5" t="s">
        <v>3024</v>
      </c>
      <c r="F321" s="5" t="s">
        <v>3020</v>
      </c>
    </row>
    <row r="322" spans="1:6" x14ac:dyDescent="0.2">
      <c r="A322" s="4">
        <v>321</v>
      </c>
      <c r="B322" s="4">
        <v>993</v>
      </c>
      <c r="C322" s="4" t="s">
        <v>3016</v>
      </c>
      <c r="D322" s="59">
        <v>80000</v>
      </c>
      <c r="E322" s="4" t="s">
        <v>3024</v>
      </c>
      <c r="F322" s="4" t="s">
        <v>3018</v>
      </c>
    </row>
    <row r="323" spans="1:6" x14ac:dyDescent="0.2">
      <c r="A323" s="5">
        <v>322</v>
      </c>
      <c r="B323" s="5">
        <v>994</v>
      </c>
      <c r="C323" s="5" t="s">
        <v>3016</v>
      </c>
      <c r="D323" s="60">
        <v>90000</v>
      </c>
      <c r="E323" s="5" t="s">
        <v>3017</v>
      </c>
      <c r="F323" s="5" t="s">
        <v>3018</v>
      </c>
    </row>
    <row r="324" spans="1:6" x14ac:dyDescent="0.2">
      <c r="A324" s="4">
        <v>323</v>
      </c>
      <c r="B324" s="4">
        <v>995</v>
      </c>
      <c r="C324" s="4" t="s">
        <v>3016</v>
      </c>
      <c r="D324" s="59">
        <v>90000</v>
      </c>
      <c r="E324" s="4" t="s">
        <v>3017</v>
      </c>
      <c r="F324" s="4" t="s">
        <v>3018</v>
      </c>
    </row>
    <row r="325" spans="1:6" x14ac:dyDescent="0.2">
      <c r="A325" s="5">
        <v>324</v>
      </c>
      <c r="B325" s="5">
        <v>997</v>
      </c>
      <c r="C325" s="5" t="s">
        <v>3019</v>
      </c>
      <c r="D325" s="60">
        <v>120000</v>
      </c>
      <c r="E325" s="5" t="s">
        <v>3024</v>
      </c>
      <c r="F325" s="5" t="s">
        <v>3018</v>
      </c>
    </row>
    <row r="326" spans="1:6" x14ac:dyDescent="0.2">
      <c r="A326" s="4">
        <v>325</v>
      </c>
      <c r="B326" s="4">
        <v>999</v>
      </c>
      <c r="C326" s="4" t="s">
        <v>3016</v>
      </c>
      <c r="D326" s="59">
        <v>90000</v>
      </c>
      <c r="E326" s="4" t="s">
        <v>3017</v>
      </c>
      <c r="F326" s="4" t="s">
        <v>3018</v>
      </c>
    </row>
    <row r="327" spans="1:6" x14ac:dyDescent="0.2">
      <c r="A327" s="5">
        <v>326</v>
      </c>
      <c r="B327" s="5">
        <v>1000</v>
      </c>
      <c r="C327" s="5" t="s">
        <v>3019</v>
      </c>
      <c r="D327" s="60">
        <v>90000</v>
      </c>
      <c r="E327" s="5" t="s">
        <v>3017</v>
      </c>
      <c r="F327" s="5" t="s">
        <v>3018</v>
      </c>
    </row>
    <row r="328" spans="1:6" x14ac:dyDescent="0.2">
      <c r="A328" s="4">
        <v>327</v>
      </c>
      <c r="B328" s="4">
        <v>1005</v>
      </c>
      <c r="C328" s="4" t="s">
        <v>3016</v>
      </c>
      <c r="D328" s="59">
        <v>130000</v>
      </c>
      <c r="E328" s="4" t="s">
        <v>3017</v>
      </c>
      <c r="F328" s="4" t="s">
        <v>3018</v>
      </c>
    </row>
    <row r="329" spans="1:6" x14ac:dyDescent="0.2">
      <c r="A329" s="5">
        <v>328</v>
      </c>
      <c r="B329" s="5">
        <v>1008</v>
      </c>
      <c r="C329" s="5" t="s">
        <v>3016</v>
      </c>
      <c r="D329" s="60">
        <v>90000</v>
      </c>
      <c r="E329" s="5" t="s">
        <v>3017</v>
      </c>
      <c r="F329" s="5" t="s">
        <v>3018</v>
      </c>
    </row>
    <row r="330" spans="1:6" x14ac:dyDescent="0.2">
      <c r="A330" s="4">
        <v>329</v>
      </c>
      <c r="B330" s="4">
        <v>1009</v>
      </c>
      <c r="C330" s="4" t="s">
        <v>3016</v>
      </c>
      <c r="D330" s="59">
        <v>90000</v>
      </c>
      <c r="E330" s="4" t="s">
        <v>3017</v>
      </c>
      <c r="F330" s="4" t="s">
        <v>3018</v>
      </c>
    </row>
    <row r="331" spans="1:6" x14ac:dyDescent="0.2">
      <c r="A331" s="5">
        <v>330</v>
      </c>
      <c r="B331" s="5">
        <v>1014</v>
      </c>
      <c r="C331" s="5" t="s">
        <v>3019</v>
      </c>
      <c r="D331" s="60">
        <v>90000</v>
      </c>
      <c r="E331" s="5" t="s">
        <v>3017</v>
      </c>
      <c r="F331" s="5" t="s">
        <v>3018</v>
      </c>
    </row>
    <row r="332" spans="1:6" x14ac:dyDescent="0.2">
      <c r="A332" s="4">
        <v>331</v>
      </c>
      <c r="B332" s="4">
        <v>1015</v>
      </c>
      <c r="C332" s="4" t="s">
        <v>3016</v>
      </c>
      <c r="D332" s="59">
        <v>110000</v>
      </c>
      <c r="E332" s="4" t="s">
        <v>3024</v>
      </c>
      <c r="F332" s="4" t="s">
        <v>3018</v>
      </c>
    </row>
    <row r="333" spans="1:6" x14ac:dyDescent="0.2">
      <c r="A333" s="5">
        <v>332</v>
      </c>
      <c r="B333" s="5">
        <v>1016</v>
      </c>
      <c r="C333" s="5" t="s">
        <v>3016</v>
      </c>
      <c r="D333" s="60">
        <v>90000</v>
      </c>
      <c r="E333" s="5" t="s">
        <v>3021</v>
      </c>
      <c r="F333" s="5" t="s">
        <v>3018</v>
      </c>
    </row>
    <row r="334" spans="1:6" x14ac:dyDescent="0.2">
      <c r="A334" s="4">
        <v>333</v>
      </c>
      <c r="B334" s="4">
        <v>1018</v>
      </c>
      <c r="C334" s="4" t="s">
        <v>3019</v>
      </c>
      <c r="D334" s="59">
        <v>10000</v>
      </c>
      <c r="E334" s="4" t="s">
        <v>3024</v>
      </c>
      <c r="F334" s="4" t="s">
        <v>3018</v>
      </c>
    </row>
    <row r="335" spans="1:6" x14ac:dyDescent="0.2">
      <c r="A335" s="5">
        <v>334</v>
      </c>
      <c r="B335" s="5">
        <v>1020</v>
      </c>
      <c r="C335" s="5" t="s">
        <v>3016</v>
      </c>
      <c r="D335" s="60">
        <v>20000</v>
      </c>
      <c r="E335" s="5" t="s">
        <v>3024</v>
      </c>
      <c r="F335" s="5" t="s">
        <v>3018</v>
      </c>
    </row>
    <row r="336" spans="1:6" x14ac:dyDescent="0.2">
      <c r="A336" s="4">
        <v>335</v>
      </c>
      <c r="B336" s="4">
        <v>1023</v>
      </c>
      <c r="C336" s="4" t="s">
        <v>3016</v>
      </c>
      <c r="D336" s="59">
        <v>10000</v>
      </c>
      <c r="E336" s="4" t="s">
        <v>3017</v>
      </c>
      <c r="F336" s="4" t="s">
        <v>3018</v>
      </c>
    </row>
    <row r="337" spans="1:6" x14ac:dyDescent="0.2">
      <c r="A337" s="5">
        <v>336</v>
      </c>
      <c r="B337" s="5">
        <v>1026</v>
      </c>
      <c r="C337" s="5" t="s">
        <v>3016</v>
      </c>
      <c r="D337" s="60">
        <v>10000</v>
      </c>
      <c r="E337" s="5" t="s">
        <v>3017</v>
      </c>
      <c r="F337" s="5" t="s">
        <v>3018</v>
      </c>
    </row>
    <row r="338" spans="1:6" x14ac:dyDescent="0.2">
      <c r="A338" s="4">
        <v>337</v>
      </c>
      <c r="B338" s="4">
        <v>1027</v>
      </c>
      <c r="C338" s="4" t="s">
        <v>3016</v>
      </c>
      <c r="D338" s="59">
        <v>20000</v>
      </c>
      <c r="E338" s="4" t="s">
        <v>3024</v>
      </c>
      <c r="F338" s="4" t="s">
        <v>3018</v>
      </c>
    </row>
    <row r="339" spans="1:6" x14ac:dyDescent="0.2">
      <c r="A339" s="5">
        <v>338</v>
      </c>
      <c r="B339" s="5">
        <v>1028</v>
      </c>
      <c r="C339" s="5" t="s">
        <v>3016</v>
      </c>
      <c r="D339" s="60">
        <v>10000</v>
      </c>
      <c r="E339" s="5" t="s">
        <v>3017</v>
      </c>
      <c r="F339" s="5" t="s">
        <v>3018</v>
      </c>
    </row>
    <row r="340" spans="1:6" x14ac:dyDescent="0.2">
      <c r="A340" s="4">
        <v>339</v>
      </c>
      <c r="B340" s="4">
        <v>1035</v>
      </c>
      <c r="C340" s="4" t="s">
        <v>3016</v>
      </c>
      <c r="D340" s="59">
        <v>20000</v>
      </c>
      <c r="E340" s="4" t="s">
        <v>3024</v>
      </c>
      <c r="F340" s="4" t="s">
        <v>3018</v>
      </c>
    </row>
    <row r="341" spans="1:6" x14ac:dyDescent="0.2">
      <c r="A341" s="5">
        <v>340</v>
      </c>
      <c r="B341" s="5">
        <v>1036</v>
      </c>
      <c r="C341" s="5" t="s">
        <v>3019</v>
      </c>
      <c r="D341" s="60">
        <v>20000</v>
      </c>
      <c r="E341" s="5" t="s">
        <v>3024</v>
      </c>
      <c r="F341" s="5" t="s">
        <v>3018</v>
      </c>
    </row>
    <row r="342" spans="1:6" x14ac:dyDescent="0.2">
      <c r="A342" s="4">
        <v>341</v>
      </c>
      <c r="B342" s="4">
        <v>1038</v>
      </c>
      <c r="C342" s="4" t="s">
        <v>3016</v>
      </c>
      <c r="D342" s="59">
        <v>10000</v>
      </c>
      <c r="E342" s="4" t="s">
        <v>3024</v>
      </c>
      <c r="F342" s="4" t="s">
        <v>3018</v>
      </c>
    </row>
    <row r="343" spans="1:6" x14ac:dyDescent="0.2">
      <c r="A343" s="5">
        <v>342</v>
      </c>
      <c r="B343" s="5">
        <v>1041</v>
      </c>
      <c r="C343" s="5" t="s">
        <v>3016</v>
      </c>
      <c r="D343" s="60">
        <v>20000</v>
      </c>
      <c r="E343" s="5" t="s">
        <v>3024</v>
      </c>
      <c r="F343" s="5" t="s">
        <v>3018</v>
      </c>
    </row>
    <row r="344" spans="1:6" x14ac:dyDescent="0.2">
      <c r="A344" s="4">
        <v>343</v>
      </c>
      <c r="B344" s="4">
        <v>1042</v>
      </c>
      <c r="C344" s="4" t="s">
        <v>3016</v>
      </c>
      <c r="D344" s="59">
        <v>30000</v>
      </c>
      <c r="E344" s="4" t="s">
        <v>3024</v>
      </c>
      <c r="F344" s="4" t="s">
        <v>3018</v>
      </c>
    </row>
    <row r="345" spans="1:6" x14ac:dyDescent="0.2">
      <c r="A345" s="5">
        <v>344</v>
      </c>
      <c r="B345" s="5">
        <v>1044</v>
      </c>
      <c r="C345" s="5" t="s">
        <v>3016</v>
      </c>
      <c r="D345" s="60">
        <v>10000</v>
      </c>
      <c r="E345" s="5" t="s">
        <v>3017</v>
      </c>
      <c r="F345" s="5" t="s">
        <v>3018</v>
      </c>
    </row>
    <row r="346" spans="1:6" x14ac:dyDescent="0.2">
      <c r="A346" s="4">
        <v>345</v>
      </c>
      <c r="B346" s="4">
        <v>1047</v>
      </c>
      <c r="C346" s="4" t="s">
        <v>3016</v>
      </c>
      <c r="D346" s="59">
        <v>10000</v>
      </c>
      <c r="E346" s="4" t="s">
        <v>3021</v>
      </c>
      <c r="F346" s="4" t="s">
        <v>3018</v>
      </c>
    </row>
    <row r="347" spans="1:6" x14ac:dyDescent="0.2">
      <c r="A347" s="5">
        <v>346</v>
      </c>
      <c r="B347" s="5">
        <v>1054</v>
      </c>
      <c r="C347" s="5" t="s">
        <v>3019</v>
      </c>
      <c r="D347" s="60">
        <v>10000</v>
      </c>
      <c r="E347" s="5" t="s">
        <v>3021</v>
      </c>
      <c r="F347" s="5" t="s">
        <v>3018</v>
      </c>
    </row>
    <row r="348" spans="1:6" x14ac:dyDescent="0.2">
      <c r="A348" s="4">
        <v>347</v>
      </c>
      <c r="B348" s="4">
        <v>1060</v>
      </c>
      <c r="C348" s="4" t="s">
        <v>3019</v>
      </c>
      <c r="D348" s="59">
        <v>10000</v>
      </c>
      <c r="E348" s="4" t="s">
        <v>3021</v>
      </c>
      <c r="F348" s="4" t="s">
        <v>3018</v>
      </c>
    </row>
    <row r="349" spans="1:6" x14ac:dyDescent="0.2">
      <c r="A349" s="5">
        <v>348</v>
      </c>
      <c r="B349" s="5">
        <v>1062</v>
      </c>
      <c r="C349" s="5" t="s">
        <v>3016</v>
      </c>
      <c r="D349" s="60">
        <v>10000</v>
      </c>
      <c r="E349" s="5" t="s">
        <v>3021</v>
      </c>
      <c r="F349" s="5" t="s">
        <v>3018</v>
      </c>
    </row>
    <row r="350" spans="1:6" x14ac:dyDescent="0.2">
      <c r="A350" s="4">
        <v>349</v>
      </c>
      <c r="B350" s="4">
        <v>1065</v>
      </c>
      <c r="C350" s="4" t="s">
        <v>3016</v>
      </c>
      <c r="D350" s="59">
        <v>10000</v>
      </c>
      <c r="E350" s="4" t="s">
        <v>3021</v>
      </c>
      <c r="F350" s="4" t="s">
        <v>3018</v>
      </c>
    </row>
    <row r="351" spans="1:6" x14ac:dyDescent="0.2">
      <c r="A351" s="5">
        <v>350</v>
      </c>
      <c r="B351" s="5">
        <v>1068</v>
      </c>
      <c r="C351" s="5" t="s">
        <v>3016</v>
      </c>
      <c r="D351" s="60">
        <v>10000</v>
      </c>
      <c r="E351" s="5" t="s">
        <v>3021</v>
      </c>
      <c r="F351" s="5" t="s">
        <v>3018</v>
      </c>
    </row>
    <row r="352" spans="1:6" x14ac:dyDescent="0.2">
      <c r="A352" s="4">
        <v>351</v>
      </c>
      <c r="B352" s="4">
        <v>1069</v>
      </c>
      <c r="C352" s="4" t="s">
        <v>3016</v>
      </c>
      <c r="D352" s="59">
        <v>30000</v>
      </c>
      <c r="E352" s="4" t="s">
        <v>3024</v>
      </c>
      <c r="F352" s="4" t="s">
        <v>3018</v>
      </c>
    </row>
    <row r="353" spans="1:6" x14ac:dyDescent="0.2">
      <c r="A353" s="5">
        <v>352</v>
      </c>
      <c r="B353" s="5">
        <v>1072</v>
      </c>
      <c r="C353" s="5" t="s">
        <v>3019</v>
      </c>
      <c r="D353" s="60">
        <v>20000</v>
      </c>
      <c r="E353" s="5" t="s">
        <v>3017</v>
      </c>
      <c r="F353" s="5" t="s">
        <v>3018</v>
      </c>
    </row>
    <row r="354" spans="1:6" x14ac:dyDescent="0.2">
      <c r="A354" s="4">
        <v>353</v>
      </c>
      <c r="B354" s="4">
        <v>1075</v>
      </c>
      <c r="C354" s="4" t="s">
        <v>3016</v>
      </c>
      <c r="D354" s="59">
        <v>10000</v>
      </c>
      <c r="E354" s="4" t="s">
        <v>3021</v>
      </c>
      <c r="F354" s="4" t="s">
        <v>3018</v>
      </c>
    </row>
    <row r="355" spans="1:6" x14ac:dyDescent="0.2">
      <c r="A355" s="5">
        <v>354</v>
      </c>
      <c r="B355" s="5">
        <v>1080</v>
      </c>
      <c r="C355" s="5" t="s">
        <v>3019</v>
      </c>
      <c r="D355" s="60">
        <v>30000</v>
      </c>
      <c r="E355" s="5" t="s">
        <v>3017</v>
      </c>
      <c r="F355" s="5" t="s">
        <v>3018</v>
      </c>
    </row>
    <row r="356" spans="1:6" x14ac:dyDescent="0.2">
      <c r="A356" s="4">
        <v>355</v>
      </c>
      <c r="B356" s="4">
        <v>1083</v>
      </c>
      <c r="C356" s="4" t="s">
        <v>3016</v>
      </c>
      <c r="D356" s="59">
        <v>20000</v>
      </c>
      <c r="E356" s="4" t="s">
        <v>3021</v>
      </c>
      <c r="F356" s="4" t="s">
        <v>3018</v>
      </c>
    </row>
    <row r="357" spans="1:6" x14ac:dyDescent="0.2">
      <c r="A357" s="5">
        <v>356</v>
      </c>
      <c r="B357" s="5">
        <v>1085</v>
      </c>
      <c r="C357" s="5" t="s">
        <v>3016</v>
      </c>
      <c r="D357" s="60">
        <v>40000</v>
      </c>
      <c r="E357" s="5" t="s">
        <v>3024</v>
      </c>
      <c r="F357" s="5" t="s">
        <v>3018</v>
      </c>
    </row>
    <row r="358" spans="1:6" x14ac:dyDescent="0.2">
      <c r="A358" s="4">
        <v>357</v>
      </c>
      <c r="B358" s="4">
        <v>1086</v>
      </c>
      <c r="C358" s="4" t="s">
        <v>3019</v>
      </c>
      <c r="D358" s="59">
        <v>10000</v>
      </c>
      <c r="E358" s="4" t="s">
        <v>3021</v>
      </c>
      <c r="F358" s="4" t="s">
        <v>3020</v>
      </c>
    </row>
    <row r="359" spans="1:6" x14ac:dyDescent="0.2">
      <c r="A359" s="5">
        <v>358</v>
      </c>
      <c r="B359" s="5">
        <v>1101</v>
      </c>
      <c r="C359" s="5" t="s">
        <v>3019</v>
      </c>
      <c r="D359" s="60">
        <v>10000</v>
      </c>
      <c r="E359" s="5" t="s">
        <v>3021</v>
      </c>
      <c r="F359" s="5" t="s">
        <v>3020</v>
      </c>
    </row>
    <row r="360" spans="1:6" x14ac:dyDescent="0.2">
      <c r="A360" s="4">
        <v>359</v>
      </c>
      <c r="B360" s="4">
        <v>1103</v>
      </c>
      <c r="C360" s="4" t="s">
        <v>3019</v>
      </c>
      <c r="D360" s="59">
        <v>10000</v>
      </c>
      <c r="E360" s="4" t="s">
        <v>3021</v>
      </c>
      <c r="F360" s="4" t="s">
        <v>3020</v>
      </c>
    </row>
    <row r="361" spans="1:6" x14ac:dyDescent="0.2">
      <c r="A361" s="5">
        <v>360</v>
      </c>
      <c r="B361" s="5">
        <v>1104</v>
      </c>
      <c r="C361" s="5" t="s">
        <v>3019</v>
      </c>
      <c r="D361" s="60">
        <v>10000</v>
      </c>
      <c r="E361" s="5" t="s">
        <v>3021</v>
      </c>
      <c r="F361" s="5" t="s">
        <v>3020</v>
      </c>
    </row>
    <row r="362" spans="1:6" x14ac:dyDescent="0.2">
      <c r="A362" s="4">
        <v>361</v>
      </c>
      <c r="B362" s="4">
        <v>1106</v>
      </c>
      <c r="C362" s="4" t="s">
        <v>3019</v>
      </c>
      <c r="D362" s="59">
        <v>10000</v>
      </c>
      <c r="E362" s="4" t="s">
        <v>3021</v>
      </c>
      <c r="F362" s="4" t="s">
        <v>3018</v>
      </c>
    </row>
    <row r="363" spans="1:6" x14ac:dyDescent="0.2">
      <c r="A363" s="5">
        <v>362</v>
      </c>
      <c r="B363" s="5">
        <v>1107</v>
      </c>
      <c r="C363" s="5" t="s">
        <v>3016</v>
      </c>
      <c r="D363" s="60">
        <v>10000</v>
      </c>
      <c r="E363" s="5" t="s">
        <v>3022</v>
      </c>
      <c r="F363" s="5" t="s">
        <v>3018</v>
      </c>
    </row>
    <row r="364" spans="1:6" x14ac:dyDescent="0.2">
      <c r="A364" s="4">
        <v>363</v>
      </c>
      <c r="B364" s="4">
        <v>1108</v>
      </c>
      <c r="C364" s="4" t="s">
        <v>3016</v>
      </c>
      <c r="D364" s="59">
        <v>10000</v>
      </c>
      <c r="E364" s="4" t="s">
        <v>3022</v>
      </c>
      <c r="F364" s="4" t="s">
        <v>3020</v>
      </c>
    </row>
    <row r="365" spans="1:6" x14ac:dyDescent="0.2">
      <c r="A365" s="5">
        <v>364</v>
      </c>
      <c r="B365" s="5">
        <v>1109</v>
      </c>
      <c r="C365" s="5" t="s">
        <v>3019</v>
      </c>
      <c r="D365" s="60">
        <v>10000</v>
      </c>
      <c r="E365" s="5" t="s">
        <v>3022</v>
      </c>
      <c r="F365" s="5" t="s">
        <v>3020</v>
      </c>
    </row>
    <row r="366" spans="1:6" x14ac:dyDescent="0.2">
      <c r="A366" s="4">
        <v>365</v>
      </c>
      <c r="B366" s="4">
        <v>1112</v>
      </c>
      <c r="C366" s="4" t="s">
        <v>3019</v>
      </c>
      <c r="D366" s="59">
        <v>10000</v>
      </c>
      <c r="E366" s="4" t="s">
        <v>3022</v>
      </c>
      <c r="F366" s="4" t="s">
        <v>3020</v>
      </c>
    </row>
    <row r="367" spans="1:6" x14ac:dyDescent="0.2">
      <c r="A367" s="5">
        <v>366</v>
      </c>
      <c r="B367" s="5">
        <v>1113</v>
      </c>
      <c r="C367" s="5" t="s">
        <v>3019</v>
      </c>
      <c r="D367" s="60">
        <v>10000</v>
      </c>
      <c r="E367" s="5" t="s">
        <v>3022</v>
      </c>
      <c r="F367" s="5" t="s">
        <v>3020</v>
      </c>
    </row>
    <row r="368" spans="1:6" x14ac:dyDescent="0.2">
      <c r="A368" s="4">
        <v>367</v>
      </c>
      <c r="B368" s="4">
        <v>1117</v>
      </c>
      <c r="C368" s="4" t="s">
        <v>3016</v>
      </c>
      <c r="D368" s="59">
        <v>20000</v>
      </c>
      <c r="E368" s="4" t="s">
        <v>3017</v>
      </c>
      <c r="F368" s="4" t="s">
        <v>3018</v>
      </c>
    </row>
    <row r="369" spans="1:6" x14ac:dyDescent="0.2">
      <c r="A369" s="5">
        <v>368</v>
      </c>
      <c r="B369" s="5">
        <v>1121</v>
      </c>
      <c r="C369" s="5" t="s">
        <v>3016</v>
      </c>
      <c r="D369" s="60">
        <v>20000</v>
      </c>
      <c r="E369" s="5" t="s">
        <v>3017</v>
      </c>
      <c r="F369" s="5" t="s">
        <v>3018</v>
      </c>
    </row>
    <row r="370" spans="1:6" x14ac:dyDescent="0.2">
      <c r="A370" s="4">
        <v>369</v>
      </c>
      <c r="B370" s="4">
        <v>1123</v>
      </c>
      <c r="C370" s="4" t="s">
        <v>3019</v>
      </c>
      <c r="D370" s="59">
        <v>10000</v>
      </c>
      <c r="E370" s="4" t="s">
        <v>3022</v>
      </c>
      <c r="F370" s="4" t="s">
        <v>3020</v>
      </c>
    </row>
    <row r="371" spans="1:6" x14ac:dyDescent="0.2">
      <c r="A371" s="5">
        <v>370</v>
      </c>
      <c r="B371" s="5">
        <v>1124</v>
      </c>
      <c r="C371" s="5" t="s">
        <v>3016</v>
      </c>
      <c r="D371" s="60">
        <v>20000</v>
      </c>
      <c r="E371" s="5" t="s">
        <v>3017</v>
      </c>
      <c r="F371" s="5" t="s">
        <v>3020</v>
      </c>
    </row>
    <row r="372" spans="1:6" x14ac:dyDescent="0.2">
      <c r="A372" s="4">
        <v>371</v>
      </c>
      <c r="B372" s="4">
        <v>1127</v>
      </c>
      <c r="C372" s="4" t="s">
        <v>3016</v>
      </c>
      <c r="D372" s="59">
        <v>20000</v>
      </c>
      <c r="E372" s="4" t="s">
        <v>3017</v>
      </c>
      <c r="F372" s="4" t="s">
        <v>3018</v>
      </c>
    </row>
    <row r="373" spans="1:6" x14ac:dyDescent="0.2">
      <c r="A373" s="5">
        <v>372</v>
      </c>
      <c r="B373" s="5">
        <v>1128</v>
      </c>
      <c r="C373" s="5" t="s">
        <v>3016</v>
      </c>
      <c r="D373" s="60">
        <v>20000</v>
      </c>
      <c r="E373" s="5" t="s">
        <v>3017</v>
      </c>
      <c r="F373" s="5" t="s">
        <v>3018</v>
      </c>
    </row>
    <row r="374" spans="1:6" x14ac:dyDescent="0.2">
      <c r="A374" s="4">
        <v>373</v>
      </c>
      <c r="B374" s="4">
        <v>1129</v>
      </c>
      <c r="C374" s="4" t="s">
        <v>3019</v>
      </c>
      <c r="D374" s="59">
        <v>20000</v>
      </c>
      <c r="E374" s="4" t="s">
        <v>3017</v>
      </c>
      <c r="F374" s="4" t="s">
        <v>3018</v>
      </c>
    </row>
    <row r="375" spans="1:6" x14ac:dyDescent="0.2">
      <c r="A375" s="5">
        <v>374</v>
      </c>
      <c r="B375" s="5">
        <v>1131</v>
      </c>
      <c r="C375" s="5" t="s">
        <v>3016</v>
      </c>
      <c r="D375" s="60">
        <v>30000</v>
      </c>
      <c r="E375" s="5" t="s">
        <v>3017</v>
      </c>
      <c r="F375" s="5" t="s">
        <v>3018</v>
      </c>
    </row>
    <row r="376" spans="1:6" x14ac:dyDescent="0.2">
      <c r="A376" s="4">
        <v>375</v>
      </c>
      <c r="B376" s="4">
        <v>1132</v>
      </c>
      <c r="C376" s="4" t="s">
        <v>3019</v>
      </c>
      <c r="D376" s="59">
        <v>30000</v>
      </c>
      <c r="E376" s="4" t="s">
        <v>3017</v>
      </c>
      <c r="F376" s="4" t="s">
        <v>3018</v>
      </c>
    </row>
    <row r="377" spans="1:6" x14ac:dyDescent="0.2">
      <c r="A377" s="5">
        <v>376</v>
      </c>
      <c r="B377" s="5">
        <v>1133</v>
      </c>
      <c r="C377" s="5" t="s">
        <v>3016</v>
      </c>
      <c r="D377" s="60">
        <v>30000</v>
      </c>
      <c r="E377" s="5" t="s">
        <v>3017</v>
      </c>
      <c r="F377" s="5" t="s">
        <v>3018</v>
      </c>
    </row>
    <row r="378" spans="1:6" x14ac:dyDescent="0.2">
      <c r="A378" s="4">
        <v>377</v>
      </c>
      <c r="B378" s="4">
        <v>1136</v>
      </c>
      <c r="C378" s="4" t="s">
        <v>3019</v>
      </c>
      <c r="D378" s="59">
        <v>40000</v>
      </c>
      <c r="E378" s="4" t="s">
        <v>3024</v>
      </c>
      <c r="F378" s="4" t="s">
        <v>3018</v>
      </c>
    </row>
    <row r="379" spans="1:6" x14ac:dyDescent="0.2">
      <c r="A379" s="5">
        <v>378</v>
      </c>
      <c r="B379" s="5">
        <v>1138</v>
      </c>
      <c r="C379" s="5" t="s">
        <v>3016</v>
      </c>
      <c r="D379" s="60">
        <v>30000</v>
      </c>
      <c r="E379" s="5" t="s">
        <v>3024</v>
      </c>
      <c r="F379" s="5" t="s">
        <v>3018</v>
      </c>
    </row>
    <row r="380" spans="1:6" x14ac:dyDescent="0.2">
      <c r="A380" s="4">
        <v>379</v>
      </c>
      <c r="B380" s="4">
        <v>1142</v>
      </c>
      <c r="C380" s="4" t="s">
        <v>3019</v>
      </c>
      <c r="D380" s="59">
        <v>10000</v>
      </c>
      <c r="E380" s="4" t="s">
        <v>3022</v>
      </c>
      <c r="F380" s="4" t="s">
        <v>3020</v>
      </c>
    </row>
    <row r="381" spans="1:6" x14ac:dyDescent="0.2">
      <c r="A381" s="5">
        <v>380</v>
      </c>
      <c r="B381" s="5">
        <v>1151</v>
      </c>
      <c r="C381" s="5" t="s">
        <v>3016</v>
      </c>
      <c r="D381" s="60">
        <v>10000</v>
      </c>
      <c r="E381" s="5" t="s">
        <v>3022</v>
      </c>
      <c r="F381" s="5" t="s">
        <v>3018</v>
      </c>
    </row>
    <row r="382" spans="1:6" x14ac:dyDescent="0.2">
      <c r="A382" s="4">
        <v>381</v>
      </c>
      <c r="B382" s="4">
        <v>1155</v>
      </c>
      <c r="C382" s="4" t="s">
        <v>3019</v>
      </c>
      <c r="D382" s="59">
        <v>20000</v>
      </c>
      <c r="E382" s="4" t="s">
        <v>3021</v>
      </c>
      <c r="F382" s="4" t="s">
        <v>3018</v>
      </c>
    </row>
    <row r="383" spans="1:6" x14ac:dyDescent="0.2">
      <c r="A383" s="5">
        <v>382</v>
      </c>
      <c r="B383" s="5">
        <v>1156</v>
      </c>
      <c r="C383" s="5" t="s">
        <v>3016</v>
      </c>
      <c r="D383" s="60">
        <v>20000</v>
      </c>
      <c r="E383" s="5" t="s">
        <v>3021</v>
      </c>
      <c r="F383" s="5" t="s">
        <v>3018</v>
      </c>
    </row>
    <row r="384" spans="1:6" x14ac:dyDescent="0.2">
      <c r="A384" s="4">
        <v>383</v>
      </c>
      <c r="B384" s="4">
        <v>1159</v>
      </c>
      <c r="C384" s="4" t="s">
        <v>3016</v>
      </c>
      <c r="D384" s="59">
        <v>20000</v>
      </c>
      <c r="E384" s="4" t="s">
        <v>3021</v>
      </c>
      <c r="F384" s="4" t="s">
        <v>3018</v>
      </c>
    </row>
    <row r="385" spans="1:6" x14ac:dyDescent="0.2">
      <c r="A385" s="5">
        <v>384</v>
      </c>
      <c r="B385" s="5">
        <v>1170</v>
      </c>
      <c r="C385" s="5" t="s">
        <v>3016</v>
      </c>
      <c r="D385" s="60">
        <v>30000</v>
      </c>
      <c r="E385" s="5" t="s">
        <v>3024</v>
      </c>
      <c r="F385" s="5" t="s">
        <v>3018</v>
      </c>
    </row>
    <row r="386" spans="1:6" x14ac:dyDescent="0.2">
      <c r="A386" s="4">
        <v>385</v>
      </c>
      <c r="B386" s="4">
        <v>1178</v>
      </c>
      <c r="C386" s="4" t="s">
        <v>3016</v>
      </c>
      <c r="D386" s="59">
        <v>30000</v>
      </c>
      <c r="E386" s="4" t="s">
        <v>3017</v>
      </c>
      <c r="F386" s="4" t="s">
        <v>3018</v>
      </c>
    </row>
    <row r="387" spans="1:6" x14ac:dyDescent="0.2">
      <c r="A387" s="5">
        <v>386</v>
      </c>
      <c r="B387" s="5">
        <v>1182</v>
      </c>
      <c r="C387" s="5" t="s">
        <v>3019</v>
      </c>
      <c r="D387" s="60">
        <v>30000</v>
      </c>
      <c r="E387" s="5" t="s">
        <v>3017</v>
      </c>
      <c r="F387" s="5" t="s">
        <v>3018</v>
      </c>
    </row>
    <row r="388" spans="1:6" x14ac:dyDescent="0.2">
      <c r="A388" s="4">
        <v>387</v>
      </c>
      <c r="B388" s="4">
        <v>1183</v>
      </c>
      <c r="C388" s="4" t="s">
        <v>3016</v>
      </c>
      <c r="D388" s="59">
        <v>30000</v>
      </c>
      <c r="E388" s="4" t="s">
        <v>3017</v>
      </c>
      <c r="F388" s="4" t="s">
        <v>3018</v>
      </c>
    </row>
    <row r="389" spans="1:6" x14ac:dyDescent="0.2">
      <c r="A389" s="5">
        <v>388</v>
      </c>
      <c r="B389" s="5">
        <v>1185</v>
      </c>
      <c r="C389" s="5" t="s">
        <v>3019</v>
      </c>
      <c r="D389" s="60">
        <v>40000</v>
      </c>
      <c r="E389" s="5" t="s">
        <v>3024</v>
      </c>
      <c r="F389" s="5" t="s">
        <v>3018</v>
      </c>
    </row>
    <row r="390" spans="1:6" x14ac:dyDescent="0.2">
      <c r="A390" s="4">
        <v>389</v>
      </c>
      <c r="B390" s="4">
        <v>1186</v>
      </c>
      <c r="C390" s="4" t="s">
        <v>3016</v>
      </c>
      <c r="D390" s="59">
        <v>40000</v>
      </c>
      <c r="E390" s="4" t="s">
        <v>3024</v>
      </c>
      <c r="F390" s="4" t="s">
        <v>3018</v>
      </c>
    </row>
    <row r="391" spans="1:6" x14ac:dyDescent="0.2">
      <c r="A391" s="5">
        <v>390</v>
      </c>
      <c r="B391" s="5">
        <v>1189</v>
      </c>
      <c r="C391" s="5" t="s">
        <v>3019</v>
      </c>
      <c r="D391" s="60">
        <v>10000</v>
      </c>
      <c r="E391" s="5" t="s">
        <v>3022</v>
      </c>
      <c r="F391" s="5" t="s">
        <v>3020</v>
      </c>
    </row>
    <row r="392" spans="1:6" x14ac:dyDescent="0.2">
      <c r="A392" s="4">
        <v>391</v>
      </c>
      <c r="B392" s="4">
        <v>1191</v>
      </c>
      <c r="C392" s="4" t="s">
        <v>3019</v>
      </c>
      <c r="D392" s="59">
        <v>10000</v>
      </c>
      <c r="E392" s="4" t="s">
        <v>3022</v>
      </c>
      <c r="F392" s="4" t="s">
        <v>3020</v>
      </c>
    </row>
    <row r="393" spans="1:6" x14ac:dyDescent="0.2">
      <c r="A393" s="5">
        <v>392</v>
      </c>
      <c r="B393" s="5">
        <v>1193</v>
      </c>
      <c r="C393" s="5" t="s">
        <v>3019</v>
      </c>
      <c r="D393" s="60">
        <v>10000</v>
      </c>
      <c r="E393" s="5" t="s">
        <v>3022</v>
      </c>
      <c r="F393" s="5" t="s">
        <v>3018</v>
      </c>
    </row>
    <row r="394" spans="1:6" x14ac:dyDescent="0.2">
      <c r="A394" s="4">
        <v>393</v>
      </c>
      <c r="B394" s="4">
        <v>1194</v>
      </c>
      <c r="C394" s="4" t="s">
        <v>3019</v>
      </c>
      <c r="D394" s="59">
        <v>10000</v>
      </c>
      <c r="E394" s="4" t="s">
        <v>3022</v>
      </c>
      <c r="F394" s="4" t="s">
        <v>3018</v>
      </c>
    </row>
    <row r="395" spans="1:6" x14ac:dyDescent="0.2">
      <c r="A395" s="5">
        <v>394</v>
      </c>
      <c r="B395" s="5">
        <v>1197</v>
      </c>
      <c r="C395" s="5" t="s">
        <v>3019</v>
      </c>
      <c r="D395" s="60">
        <v>10000</v>
      </c>
      <c r="E395" s="5" t="s">
        <v>3022</v>
      </c>
      <c r="F395" s="5" t="s">
        <v>3018</v>
      </c>
    </row>
    <row r="396" spans="1:6" x14ac:dyDescent="0.2">
      <c r="A396" s="4">
        <v>395</v>
      </c>
      <c r="B396" s="4">
        <v>1199</v>
      </c>
      <c r="C396" s="4" t="s">
        <v>3019</v>
      </c>
      <c r="D396" s="59">
        <v>10000</v>
      </c>
      <c r="E396" s="4" t="s">
        <v>3022</v>
      </c>
      <c r="F396" s="4" t="s">
        <v>3018</v>
      </c>
    </row>
    <row r="397" spans="1:6" x14ac:dyDescent="0.2">
      <c r="A397" s="5">
        <v>396</v>
      </c>
      <c r="B397" s="5">
        <v>1200</v>
      </c>
      <c r="C397" s="5" t="s">
        <v>3019</v>
      </c>
      <c r="D397" s="60">
        <v>30000</v>
      </c>
      <c r="E397" s="5" t="s">
        <v>3017</v>
      </c>
      <c r="F397" s="5" t="s">
        <v>3018</v>
      </c>
    </row>
    <row r="398" spans="1:6" x14ac:dyDescent="0.2">
      <c r="A398" s="4">
        <v>397</v>
      </c>
      <c r="B398" s="4">
        <v>1202</v>
      </c>
      <c r="C398" s="4" t="s">
        <v>3016</v>
      </c>
      <c r="D398" s="59">
        <v>10000</v>
      </c>
      <c r="E398" s="4" t="s">
        <v>3022</v>
      </c>
      <c r="F398" s="4" t="s">
        <v>3020</v>
      </c>
    </row>
    <row r="399" spans="1:6" x14ac:dyDescent="0.2">
      <c r="A399" s="5">
        <v>398</v>
      </c>
      <c r="B399" s="5">
        <v>1203</v>
      </c>
      <c r="C399" s="5" t="s">
        <v>3019</v>
      </c>
      <c r="D399" s="60">
        <v>20000</v>
      </c>
      <c r="E399" s="5" t="s">
        <v>3021</v>
      </c>
      <c r="F399" s="5" t="s">
        <v>3020</v>
      </c>
    </row>
    <row r="400" spans="1:6" x14ac:dyDescent="0.2">
      <c r="A400" s="4">
        <v>399</v>
      </c>
      <c r="B400" s="4">
        <v>1211</v>
      </c>
      <c r="C400" s="4" t="s">
        <v>3019</v>
      </c>
      <c r="D400" s="59">
        <v>30000</v>
      </c>
      <c r="E400" s="4" t="s">
        <v>3017</v>
      </c>
      <c r="F400" s="4" t="s">
        <v>3018</v>
      </c>
    </row>
    <row r="401" spans="1:6" x14ac:dyDescent="0.2">
      <c r="A401" s="5">
        <v>400</v>
      </c>
      <c r="B401" s="5">
        <v>1212</v>
      </c>
      <c r="C401" s="5" t="s">
        <v>3019</v>
      </c>
      <c r="D401" s="60">
        <v>30000</v>
      </c>
      <c r="E401" s="5" t="s">
        <v>3017</v>
      </c>
      <c r="F401" s="5" t="s">
        <v>3018</v>
      </c>
    </row>
    <row r="402" spans="1:6" x14ac:dyDescent="0.2">
      <c r="A402" s="4">
        <v>401</v>
      </c>
      <c r="B402" s="4">
        <v>1213</v>
      </c>
      <c r="C402" s="4" t="s">
        <v>3019</v>
      </c>
      <c r="D402" s="59">
        <v>40000</v>
      </c>
      <c r="E402" s="4" t="s">
        <v>3024</v>
      </c>
      <c r="F402" s="4" t="s">
        <v>3018</v>
      </c>
    </row>
    <row r="403" spans="1:6" x14ac:dyDescent="0.2">
      <c r="A403" s="5">
        <v>402</v>
      </c>
      <c r="B403" s="5">
        <v>1217</v>
      </c>
      <c r="C403" s="5" t="s">
        <v>3016</v>
      </c>
      <c r="D403" s="60">
        <v>40000</v>
      </c>
      <c r="E403" s="5" t="s">
        <v>3024</v>
      </c>
      <c r="F403" s="5" t="s">
        <v>3018</v>
      </c>
    </row>
    <row r="404" spans="1:6" x14ac:dyDescent="0.2">
      <c r="A404" s="4">
        <v>403</v>
      </c>
      <c r="B404" s="4">
        <v>1226</v>
      </c>
      <c r="C404" s="4" t="s">
        <v>3016</v>
      </c>
      <c r="D404" s="59">
        <v>40000</v>
      </c>
      <c r="E404" s="4" t="s">
        <v>3024</v>
      </c>
      <c r="F404" s="4" t="s">
        <v>3018</v>
      </c>
    </row>
    <row r="405" spans="1:6" x14ac:dyDescent="0.2">
      <c r="A405" s="5">
        <v>404</v>
      </c>
      <c r="B405" s="5">
        <v>1227</v>
      </c>
      <c r="C405" s="5" t="s">
        <v>3019</v>
      </c>
      <c r="D405" s="60">
        <v>40000</v>
      </c>
      <c r="E405" s="5" t="s">
        <v>3024</v>
      </c>
      <c r="F405" s="5" t="s">
        <v>3018</v>
      </c>
    </row>
    <row r="406" spans="1:6" x14ac:dyDescent="0.2">
      <c r="A406" s="4">
        <v>405</v>
      </c>
      <c r="B406" s="4">
        <v>1228</v>
      </c>
      <c r="C406" s="4" t="s">
        <v>3019</v>
      </c>
      <c r="D406" s="59">
        <v>10000</v>
      </c>
      <c r="E406" s="4" t="s">
        <v>3021</v>
      </c>
      <c r="F406" s="4" t="s">
        <v>3020</v>
      </c>
    </row>
    <row r="407" spans="1:6" x14ac:dyDescent="0.2">
      <c r="A407" s="5">
        <v>406</v>
      </c>
      <c r="B407" s="5">
        <v>1229</v>
      </c>
      <c r="C407" s="5" t="s">
        <v>3019</v>
      </c>
      <c r="D407" s="60">
        <v>10000</v>
      </c>
      <c r="E407" s="5" t="s">
        <v>3021</v>
      </c>
      <c r="F407" s="5" t="s">
        <v>3020</v>
      </c>
    </row>
    <row r="408" spans="1:6" x14ac:dyDescent="0.2">
      <c r="A408" s="4">
        <v>407</v>
      </c>
      <c r="B408" s="4">
        <v>1233</v>
      </c>
      <c r="C408" s="4" t="s">
        <v>3016</v>
      </c>
      <c r="D408" s="59">
        <v>20000</v>
      </c>
      <c r="E408" s="4" t="s">
        <v>3021</v>
      </c>
      <c r="F408" s="4" t="s">
        <v>3018</v>
      </c>
    </row>
    <row r="409" spans="1:6" x14ac:dyDescent="0.2">
      <c r="A409" s="5">
        <v>408</v>
      </c>
      <c r="B409" s="5">
        <v>1237</v>
      </c>
      <c r="C409" s="5" t="s">
        <v>3016</v>
      </c>
      <c r="D409" s="60">
        <v>20000</v>
      </c>
      <c r="E409" s="5" t="s">
        <v>3021</v>
      </c>
      <c r="F409" s="5" t="s">
        <v>3018</v>
      </c>
    </row>
    <row r="410" spans="1:6" x14ac:dyDescent="0.2">
      <c r="A410" s="4">
        <v>409</v>
      </c>
      <c r="B410" s="4">
        <v>1238</v>
      </c>
      <c r="C410" s="4" t="s">
        <v>3016</v>
      </c>
      <c r="D410" s="59">
        <v>10000</v>
      </c>
      <c r="E410" s="4" t="s">
        <v>3022</v>
      </c>
      <c r="F410" s="4" t="s">
        <v>3020</v>
      </c>
    </row>
    <row r="411" spans="1:6" x14ac:dyDescent="0.2">
      <c r="A411" s="5">
        <v>410</v>
      </c>
      <c r="B411" s="5">
        <v>1241</v>
      </c>
      <c r="C411" s="5" t="s">
        <v>3019</v>
      </c>
      <c r="D411" s="60">
        <v>10000</v>
      </c>
      <c r="E411" s="5" t="s">
        <v>3022</v>
      </c>
      <c r="F411" s="5" t="s">
        <v>3018</v>
      </c>
    </row>
    <row r="412" spans="1:6" x14ac:dyDescent="0.2">
      <c r="A412" s="4">
        <v>411</v>
      </c>
      <c r="B412" s="4">
        <v>1246</v>
      </c>
      <c r="C412" s="4" t="s">
        <v>3016</v>
      </c>
      <c r="D412" s="59">
        <v>20000</v>
      </c>
      <c r="E412" s="4" t="s">
        <v>3021</v>
      </c>
      <c r="F412" s="4" t="s">
        <v>3018</v>
      </c>
    </row>
    <row r="413" spans="1:6" x14ac:dyDescent="0.2">
      <c r="A413" s="5">
        <v>412</v>
      </c>
      <c r="B413" s="5">
        <v>1247</v>
      </c>
      <c r="C413" s="5" t="s">
        <v>3016</v>
      </c>
      <c r="D413" s="60">
        <v>80000</v>
      </c>
      <c r="E413" s="5" t="s">
        <v>3021</v>
      </c>
      <c r="F413" s="5" t="s">
        <v>3020</v>
      </c>
    </row>
    <row r="414" spans="1:6" x14ac:dyDescent="0.2">
      <c r="A414" s="4">
        <v>413</v>
      </c>
      <c r="B414" s="4">
        <v>1250</v>
      </c>
      <c r="C414" s="4" t="s">
        <v>3019</v>
      </c>
      <c r="D414" s="59">
        <v>80000</v>
      </c>
      <c r="E414" s="4" t="s">
        <v>3021</v>
      </c>
      <c r="F414" s="4" t="s">
        <v>3018</v>
      </c>
    </row>
    <row r="415" spans="1:6" x14ac:dyDescent="0.2">
      <c r="A415" s="5">
        <v>414</v>
      </c>
      <c r="B415" s="5">
        <v>1253</v>
      </c>
      <c r="C415" s="5" t="s">
        <v>3016</v>
      </c>
      <c r="D415" s="60">
        <v>80000</v>
      </c>
      <c r="E415" s="5" t="s">
        <v>3021</v>
      </c>
      <c r="F415" s="5" t="s">
        <v>3020</v>
      </c>
    </row>
    <row r="416" spans="1:6" x14ac:dyDescent="0.2">
      <c r="A416" s="4">
        <v>415</v>
      </c>
      <c r="B416" s="4">
        <v>1254</v>
      </c>
      <c r="C416" s="4" t="s">
        <v>3019</v>
      </c>
      <c r="D416" s="59">
        <v>80000</v>
      </c>
      <c r="E416" s="4" t="s">
        <v>3021</v>
      </c>
      <c r="F416" s="4" t="s">
        <v>3018</v>
      </c>
    </row>
    <row r="417" spans="1:6" x14ac:dyDescent="0.2">
      <c r="A417" s="5">
        <v>416</v>
      </c>
      <c r="B417" s="5">
        <v>1257</v>
      </c>
      <c r="C417" s="5" t="s">
        <v>3019</v>
      </c>
      <c r="D417" s="60">
        <v>90000</v>
      </c>
      <c r="E417" s="5" t="s">
        <v>3021</v>
      </c>
      <c r="F417" s="5" t="s">
        <v>3020</v>
      </c>
    </row>
    <row r="418" spans="1:6" x14ac:dyDescent="0.2">
      <c r="A418" s="4">
        <v>417</v>
      </c>
      <c r="B418" s="4">
        <v>1259</v>
      </c>
      <c r="C418" s="4" t="s">
        <v>3016</v>
      </c>
      <c r="D418" s="59">
        <v>60000</v>
      </c>
      <c r="E418" s="4" t="s">
        <v>3023</v>
      </c>
      <c r="F418" s="4" t="s">
        <v>3018</v>
      </c>
    </row>
    <row r="419" spans="1:6" x14ac:dyDescent="0.2">
      <c r="A419" s="5">
        <v>418</v>
      </c>
      <c r="B419" s="5">
        <v>1261</v>
      </c>
      <c r="C419" s="5" t="s">
        <v>3016</v>
      </c>
      <c r="D419" s="60">
        <v>70000</v>
      </c>
      <c r="E419" s="5" t="s">
        <v>3022</v>
      </c>
      <c r="F419" s="5" t="s">
        <v>3018</v>
      </c>
    </row>
    <row r="420" spans="1:6" x14ac:dyDescent="0.2">
      <c r="A420" s="4">
        <v>419</v>
      </c>
      <c r="B420" s="4">
        <v>1265</v>
      </c>
      <c r="C420" s="4" t="s">
        <v>3019</v>
      </c>
      <c r="D420" s="59">
        <v>90000</v>
      </c>
      <c r="E420" s="4" t="s">
        <v>3021</v>
      </c>
      <c r="F420" s="4" t="s">
        <v>3020</v>
      </c>
    </row>
    <row r="421" spans="1:6" x14ac:dyDescent="0.2">
      <c r="A421" s="5">
        <v>420</v>
      </c>
      <c r="B421" s="5">
        <v>1267</v>
      </c>
      <c r="C421" s="5" t="s">
        <v>3016</v>
      </c>
      <c r="D421" s="60">
        <v>150000</v>
      </c>
      <c r="E421" s="5" t="s">
        <v>3024</v>
      </c>
      <c r="F421" s="5" t="s">
        <v>3018</v>
      </c>
    </row>
    <row r="422" spans="1:6" x14ac:dyDescent="0.2">
      <c r="A422" s="4">
        <v>421</v>
      </c>
      <c r="B422" s="4">
        <v>1271</v>
      </c>
      <c r="C422" s="4" t="s">
        <v>3016</v>
      </c>
      <c r="D422" s="59">
        <v>100000</v>
      </c>
      <c r="E422" s="4" t="s">
        <v>3017</v>
      </c>
      <c r="F422" s="4" t="s">
        <v>3018</v>
      </c>
    </row>
    <row r="423" spans="1:6" x14ac:dyDescent="0.2">
      <c r="A423" s="5">
        <v>422</v>
      </c>
      <c r="B423" s="5">
        <v>1279</v>
      </c>
      <c r="C423" s="5" t="s">
        <v>3016</v>
      </c>
      <c r="D423" s="60">
        <v>110000</v>
      </c>
      <c r="E423" s="5" t="s">
        <v>3017</v>
      </c>
      <c r="F423" s="5" t="s">
        <v>3018</v>
      </c>
    </row>
    <row r="424" spans="1:6" x14ac:dyDescent="0.2">
      <c r="A424" s="4">
        <v>423</v>
      </c>
      <c r="B424" s="4">
        <v>1280</v>
      </c>
      <c r="C424" s="4" t="s">
        <v>3016</v>
      </c>
      <c r="D424" s="59">
        <v>170000</v>
      </c>
      <c r="E424" s="4" t="s">
        <v>3017</v>
      </c>
      <c r="F424" s="4" t="s">
        <v>3018</v>
      </c>
    </row>
    <row r="425" spans="1:6" x14ac:dyDescent="0.2">
      <c r="A425" s="5">
        <v>424</v>
      </c>
      <c r="B425" s="5">
        <v>1281</v>
      </c>
      <c r="C425" s="5" t="s">
        <v>3016</v>
      </c>
      <c r="D425" s="60">
        <v>80000</v>
      </c>
      <c r="E425" s="5" t="s">
        <v>3021</v>
      </c>
      <c r="F425" s="5" t="s">
        <v>3020</v>
      </c>
    </row>
    <row r="426" spans="1:6" x14ac:dyDescent="0.2">
      <c r="A426" s="4">
        <v>425</v>
      </c>
      <c r="B426" s="4">
        <v>1282</v>
      </c>
      <c r="C426" s="4" t="s">
        <v>3016</v>
      </c>
      <c r="D426" s="59">
        <v>80000</v>
      </c>
      <c r="E426" s="4" t="s">
        <v>3021</v>
      </c>
      <c r="F426" s="4" t="s">
        <v>3018</v>
      </c>
    </row>
    <row r="427" spans="1:6" x14ac:dyDescent="0.2">
      <c r="A427" s="5">
        <v>426</v>
      </c>
      <c r="B427" s="5">
        <v>1298</v>
      </c>
      <c r="C427" s="5" t="s">
        <v>3016</v>
      </c>
      <c r="D427" s="60">
        <v>90000</v>
      </c>
      <c r="E427" s="5" t="s">
        <v>3022</v>
      </c>
      <c r="F427" s="5" t="s">
        <v>3018</v>
      </c>
    </row>
    <row r="428" spans="1:6" x14ac:dyDescent="0.2">
      <c r="A428" s="4">
        <v>427</v>
      </c>
      <c r="B428" s="4">
        <v>1303</v>
      </c>
      <c r="C428" s="4" t="s">
        <v>3016</v>
      </c>
      <c r="D428" s="59">
        <v>110000</v>
      </c>
      <c r="E428" s="4" t="s">
        <v>3017</v>
      </c>
      <c r="F428" s="4" t="s">
        <v>3018</v>
      </c>
    </row>
    <row r="429" spans="1:6" x14ac:dyDescent="0.2">
      <c r="A429" s="5">
        <v>428</v>
      </c>
      <c r="B429" s="5">
        <v>1304</v>
      </c>
      <c r="C429" s="5" t="s">
        <v>3016</v>
      </c>
      <c r="D429" s="60">
        <v>110000</v>
      </c>
      <c r="E429" s="5" t="s">
        <v>3021</v>
      </c>
      <c r="F429" s="5" t="s">
        <v>3018</v>
      </c>
    </row>
    <row r="430" spans="1:6" x14ac:dyDescent="0.2">
      <c r="A430" s="4">
        <v>429</v>
      </c>
      <c r="B430" s="4">
        <v>1305</v>
      </c>
      <c r="C430" s="4" t="s">
        <v>3019</v>
      </c>
      <c r="D430" s="59">
        <v>120000</v>
      </c>
      <c r="E430" s="4" t="s">
        <v>3017</v>
      </c>
      <c r="F430" s="4" t="s">
        <v>3018</v>
      </c>
    </row>
    <row r="431" spans="1:6" x14ac:dyDescent="0.2">
      <c r="A431" s="5">
        <v>430</v>
      </c>
      <c r="B431" s="5">
        <v>1307</v>
      </c>
      <c r="C431" s="5" t="s">
        <v>3016</v>
      </c>
      <c r="D431" s="60">
        <v>80000</v>
      </c>
      <c r="E431" s="5" t="s">
        <v>3021</v>
      </c>
      <c r="F431" s="5" t="s">
        <v>3018</v>
      </c>
    </row>
    <row r="432" spans="1:6" x14ac:dyDescent="0.2">
      <c r="A432" s="4">
        <v>431</v>
      </c>
      <c r="B432" s="4">
        <v>1314</v>
      </c>
      <c r="C432" s="4" t="s">
        <v>3016</v>
      </c>
      <c r="D432" s="59">
        <v>90000</v>
      </c>
      <c r="E432" s="4" t="s">
        <v>3022</v>
      </c>
      <c r="F432" s="4" t="s">
        <v>3018</v>
      </c>
    </row>
    <row r="433" spans="1:6" x14ac:dyDescent="0.2">
      <c r="A433" s="5">
        <v>432</v>
      </c>
      <c r="B433" s="5">
        <v>1315</v>
      </c>
      <c r="C433" s="5" t="s">
        <v>3016</v>
      </c>
      <c r="D433" s="60">
        <v>110000</v>
      </c>
      <c r="E433" s="5" t="s">
        <v>3021</v>
      </c>
      <c r="F433" s="5" t="s">
        <v>3018</v>
      </c>
    </row>
    <row r="434" spans="1:6" x14ac:dyDescent="0.2">
      <c r="A434" s="4">
        <v>433</v>
      </c>
      <c r="B434" s="4">
        <v>1316</v>
      </c>
      <c r="C434" s="4" t="s">
        <v>3016</v>
      </c>
      <c r="D434" s="59">
        <v>80000</v>
      </c>
      <c r="E434" s="4" t="s">
        <v>3022</v>
      </c>
      <c r="F434" s="4" t="s">
        <v>3018</v>
      </c>
    </row>
    <row r="435" spans="1:6" x14ac:dyDescent="0.2">
      <c r="A435" s="5">
        <v>434</v>
      </c>
      <c r="B435" s="5">
        <v>1338</v>
      </c>
      <c r="C435" s="5" t="s">
        <v>3016</v>
      </c>
      <c r="D435" s="60">
        <v>80000</v>
      </c>
      <c r="E435" s="5" t="s">
        <v>3022</v>
      </c>
      <c r="F435" s="5" t="s">
        <v>3020</v>
      </c>
    </row>
    <row r="436" spans="1:6" x14ac:dyDescent="0.2">
      <c r="A436" s="4">
        <v>435</v>
      </c>
      <c r="B436" s="4">
        <v>1340</v>
      </c>
      <c r="C436" s="4" t="s">
        <v>3016</v>
      </c>
      <c r="D436" s="59">
        <v>170000</v>
      </c>
      <c r="E436" s="4" t="s">
        <v>3021</v>
      </c>
      <c r="F436" s="4" t="s">
        <v>3018</v>
      </c>
    </row>
    <row r="437" spans="1:6" x14ac:dyDescent="0.2">
      <c r="A437" s="5">
        <v>436</v>
      </c>
      <c r="B437" s="5">
        <v>1341</v>
      </c>
      <c r="C437" s="5" t="s">
        <v>3019</v>
      </c>
      <c r="D437" s="60">
        <v>100000</v>
      </c>
      <c r="E437" s="5" t="s">
        <v>3021</v>
      </c>
      <c r="F437" s="5" t="s">
        <v>3018</v>
      </c>
    </row>
    <row r="438" spans="1:6" x14ac:dyDescent="0.2">
      <c r="A438" s="4">
        <v>437</v>
      </c>
      <c r="B438" s="4">
        <v>1347</v>
      </c>
      <c r="C438" s="4" t="s">
        <v>3016</v>
      </c>
      <c r="D438" s="59">
        <v>160000</v>
      </c>
      <c r="E438" s="4" t="s">
        <v>3021</v>
      </c>
      <c r="F438" s="4" t="s">
        <v>3020</v>
      </c>
    </row>
    <row r="439" spans="1:6" x14ac:dyDescent="0.2">
      <c r="A439" s="5">
        <v>438</v>
      </c>
      <c r="B439" s="5">
        <v>1350</v>
      </c>
      <c r="C439" s="5" t="s">
        <v>3016</v>
      </c>
      <c r="D439" s="60">
        <v>90000</v>
      </c>
      <c r="E439" s="5" t="s">
        <v>3022</v>
      </c>
      <c r="F439" s="5" t="s">
        <v>3018</v>
      </c>
    </row>
    <row r="440" spans="1:6" x14ac:dyDescent="0.2">
      <c r="A440" s="4">
        <v>439</v>
      </c>
      <c r="B440" s="4">
        <v>1351</v>
      </c>
      <c r="C440" s="4" t="s">
        <v>3016</v>
      </c>
      <c r="D440" s="59">
        <v>130000</v>
      </c>
      <c r="E440" s="4" t="s">
        <v>3022</v>
      </c>
      <c r="F440" s="4" t="s">
        <v>3018</v>
      </c>
    </row>
    <row r="441" spans="1:6" x14ac:dyDescent="0.2">
      <c r="A441" s="5">
        <v>440</v>
      </c>
      <c r="B441" s="5">
        <v>1352</v>
      </c>
      <c r="C441" s="5" t="s">
        <v>3016</v>
      </c>
      <c r="D441" s="60">
        <v>90000</v>
      </c>
      <c r="E441" s="5" t="s">
        <v>3022</v>
      </c>
      <c r="F441" s="5" t="s">
        <v>3020</v>
      </c>
    </row>
    <row r="442" spans="1:6" x14ac:dyDescent="0.2">
      <c r="A442" s="4">
        <v>441</v>
      </c>
      <c r="B442" s="4">
        <v>1354</v>
      </c>
      <c r="C442" s="4" t="s">
        <v>3016</v>
      </c>
      <c r="D442" s="59">
        <v>80000</v>
      </c>
      <c r="E442" s="4" t="s">
        <v>3023</v>
      </c>
      <c r="F442" s="4" t="s">
        <v>3020</v>
      </c>
    </row>
    <row r="443" spans="1:6" x14ac:dyDescent="0.2">
      <c r="A443" s="5">
        <v>442</v>
      </c>
      <c r="B443" s="5">
        <v>1357</v>
      </c>
      <c r="C443" s="5" t="s">
        <v>3016</v>
      </c>
      <c r="D443" s="60">
        <v>90000</v>
      </c>
      <c r="E443" s="5" t="s">
        <v>3023</v>
      </c>
      <c r="F443" s="5" t="s">
        <v>3020</v>
      </c>
    </row>
    <row r="444" spans="1:6" x14ac:dyDescent="0.2">
      <c r="A444" s="4">
        <v>443</v>
      </c>
      <c r="B444" s="4">
        <v>1360</v>
      </c>
      <c r="C444" s="4" t="s">
        <v>3016</v>
      </c>
      <c r="D444" s="59">
        <v>90000</v>
      </c>
      <c r="E444" s="4" t="s">
        <v>3023</v>
      </c>
      <c r="F444" s="4" t="s">
        <v>3018</v>
      </c>
    </row>
    <row r="445" spans="1:6" x14ac:dyDescent="0.2">
      <c r="A445" s="5">
        <v>444</v>
      </c>
      <c r="B445" s="5">
        <v>1361</v>
      </c>
      <c r="C445" s="5" t="s">
        <v>3019</v>
      </c>
      <c r="D445" s="60">
        <v>60000</v>
      </c>
      <c r="E445" s="5" t="s">
        <v>3017</v>
      </c>
      <c r="F445" s="5" t="s">
        <v>3020</v>
      </c>
    </row>
    <row r="446" spans="1:6" x14ac:dyDescent="0.2">
      <c r="A446" s="4">
        <v>445</v>
      </c>
      <c r="B446" s="4">
        <v>1363</v>
      </c>
      <c r="C446" s="4" t="s">
        <v>3016</v>
      </c>
      <c r="D446" s="59">
        <v>70000</v>
      </c>
      <c r="E446" s="4" t="s">
        <v>3017</v>
      </c>
      <c r="F446" s="4" t="s">
        <v>3018</v>
      </c>
    </row>
    <row r="447" spans="1:6" x14ac:dyDescent="0.2">
      <c r="A447" s="5">
        <v>446</v>
      </c>
      <c r="B447" s="5">
        <v>1364</v>
      </c>
      <c r="C447" s="5" t="s">
        <v>3019</v>
      </c>
      <c r="D447" s="60">
        <v>70000</v>
      </c>
      <c r="E447" s="5" t="s">
        <v>3017</v>
      </c>
      <c r="F447" s="5" t="s">
        <v>3020</v>
      </c>
    </row>
    <row r="448" spans="1:6" x14ac:dyDescent="0.2">
      <c r="A448" s="4">
        <v>447</v>
      </c>
      <c r="B448" s="4">
        <v>1367</v>
      </c>
      <c r="C448" s="4" t="s">
        <v>3019</v>
      </c>
      <c r="D448" s="59">
        <v>70000</v>
      </c>
      <c r="E448" s="4" t="s">
        <v>3017</v>
      </c>
      <c r="F448" s="4" t="s">
        <v>3020</v>
      </c>
    </row>
    <row r="449" spans="1:6" x14ac:dyDescent="0.2">
      <c r="A449" s="5">
        <v>448</v>
      </c>
      <c r="B449" s="5">
        <v>1368</v>
      </c>
      <c r="C449" s="5" t="s">
        <v>3016</v>
      </c>
      <c r="D449" s="60">
        <v>70000</v>
      </c>
      <c r="E449" s="5" t="s">
        <v>3017</v>
      </c>
      <c r="F449" s="5" t="s">
        <v>3018</v>
      </c>
    </row>
    <row r="450" spans="1:6" x14ac:dyDescent="0.2">
      <c r="A450" s="4">
        <v>449</v>
      </c>
      <c r="B450" s="4">
        <v>1369</v>
      </c>
      <c r="C450" s="4" t="s">
        <v>3019</v>
      </c>
      <c r="D450" s="59">
        <v>80000</v>
      </c>
      <c r="E450" s="4" t="s">
        <v>3017</v>
      </c>
      <c r="F450" s="4" t="s">
        <v>3018</v>
      </c>
    </row>
    <row r="451" spans="1:6" x14ac:dyDescent="0.2">
      <c r="A451" s="5">
        <v>450</v>
      </c>
      <c r="B451" s="5">
        <v>1374</v>
      </c>
      <c r="C451" s="5" t="s">
        <v>3016</v>
      </c>
      <c r="D451" s="60">
        <v>80000</v>
      </c>
      <c r="E451" s="5" t="s">
        <v>3017</v>
      </c>
      <c r="F451" s="5" t="s">
        <v>3018</v>
      </c>
    </row>
    <row r="452" spans="1:6" x14ac:dyDescent="0.2">
      <c r="A452" s="4">
        <v>451</v>
      </c>
      <c r="B452" s="4">
        <v>1380</v>
      </c>
      <c r="C452" s="4" t="s">
        <v>3019</v>
      </c>
      <c r="D452" s="59">
        <v>130000</v>
      </c>
      <c r="E452" s="4" t="s">
        <v>3022</v>
      </c>
      <c r="F452" s="4" t="s">
        <v>3018</v>
      </c>
    </row>
    <row r="453" spans="1:6" x14ac:dyDescent="0.2">
      <c r="A453" s="5">
        <v>452</v>
      </c>
      <c r="B453" s="5">
        <v>1383</v>
      </c>
      <c r="C453" s="5" t="s">
        <v>3019</v>
      </c>
      <c r="D453" s="60">
        <v>70000</v>
      </c>
      <c r="E453" s="5" t="s">
        <v>3017</v>
      </c>
      <c r="F453" s="5" t="s">
        <v>3020</v>
      </c>
    </row>
    <row r="454" spans="1:6" x14ac:dyDescent="0.2">
      <c r="A454" s="4">
        <v>453</v>
      </c>
      <c r="B454" s="4">
        <v>1384</v>
      </c>
      <c r="C454" s="4" t="s">
        <v>3019</v>
      </c>
      <c r="D454" s="59">
        <v>80000</v>
      </c>
      <c r="E454" s="4" t="s">
        <v>3017</v>
      </c>
      <c r="F454" s="4" t="s">
        <v>3020</v>
      </c>
    </row>
    <row r="455" spans="1:6" x14ac:dyDescent="0.2">
      <c r="A455" s="5">
        <v>454</v>
      </c>
      <c r="B455" s="5">
        <v>1389</v>
      </c>
      <c r="C455" s="5" t="s">
        <v>3019</v>
      </c>
      <c r="D455" s="60">
        <v>80000</v>
      </c>
      <c r="E455" s="5" t="s">
        <v>3017</v>
      </c>
      <c r="F455" s="5" t="s">
        <v>3020</v>
      </c>
    </row>
    <row r="456" spans="1:6" x14ac:dyDescent="0.2">
      <c r="A456" s="4">
        <v>455</v>
      </c>
      <c r="B456" s="4">
        <v>1390</v>
      </c>
      <c r="C456" s="4" t="s">
        <v>3019</v>
      </c>
      <c r="D456" s="59">
        <v>80000</v>
      </c>
      <c r="E456" s="4" t="s">
        <v>3017</v>
      </c>
      <c r="F456" s="4" t="s">
        <v>3020</v>
      </c>
    </row>
    <row r="457" spans="1:6" x14ac:dyDescent="0.2">
      <c r="A457" s="5">
        <v>456</v>
      </c>
      <c r="B457" s="5">
        <v>1391</v>
      </c>
      <c r="C457" s="5" t="s">
        <v>3016</v>
      </c>
      <c r="D457" s="60">
        <v>100000</v>
      </c>
      <c r="E457" s="5" t="s">
        <v>3022</v>
      </c>
      <c r="F457" s="5" t="s">
        <v>3018</v>
      </c>
    </row>
    <row r="458" spans="1:6" x14ac:dyDescent="0.2">
      <c r="A458" s="4">
        <v>457</v>
      </c>
      <c r="B458" s="4">
        <v>1402</v>
      </c>
      <c r="C458" s="4" t="s">
        <v>3016</v>
      </c>
      <c r="D458" s="59">
        <v>120000</v>
      </c>
      <c r="E458" s="4" t="s">
        <v>3023</v>
      </c>
      <c r="F458" s="4" t="s">
        <v>3018</v>
      </c>
    </row>
    <row r="459" spans="1:6" x14ac:dyDescent="0.2">
      <c r="A459" s="5">
        <v>458</v>
      </c>
      <c r="B459" s="5">
        <v>1405</v>
      </c>
      <c r="C459" s="5" t="s">
        <v>3016</v>
      </c>
      <c r="D459" s="60">
        <v>90000</v>
      </c>
      <c r="E459" s="5" t="s">
        <v>3017</v>
      </c>
      <c r="F459" s="5" t="s">
        <v>3018</v>
      </c>
    </row>
    <row r="460" spans="1:6" x14ac:dyDescent="0.2">
      <c r="A460" s="4">
        <v>459</v>
      </c>
      <c r="B460" s="4">
        <v>1410</v>
      </c>
      <c r="C460" s="4" t="s">
        <v>3016</v>
      </c>
      <c r="D460" s="59">
        <v>100000</v>
      </c>
      <c r="E460" s="4" t="s">
        <v>3022</v>
      </c>
      <c r="F460" s="4" t="s">
        <v>3018</v>
      </c>
    </row>
    <row r="461" spans="1:6" x14ac:dyDescent="0.2">
      <c r="A461" s="5">
        <v>460</v>
      </c>
      <c r="B461" s="5">
        <v>1412</v>
      </c>
      <c r="C461" s="5" t="s">
        <v>3019</v>
      </c>
      <c r="D461" s="60">
        <v>80000</v>
      </c>
      <c r="E461" s="5" t="s">
        <v>3017</v>
      </c>
      <c r="F461" s="5" t="s">
        <v>3020</v>
      </c>
    </row>
    <row r="462" spans="1:6" x14ac:dyDescent="0.2">
      <c r="A462" s="4">
        <v>461</v>
      </c>
      <c r="B462" s="4">
        <v>1413</v>
      </c>
      <c r="C462" s="4" t="s">
        <v>3019</v>
      </c>
      <c r="D462" s="59">
        <v>90000</v>
      </c>
      <c r="E462" s="4" t="s">
        <v>3017</v>
      </c>
      <c r="F462" s="4" t="s">
        <v>3020</v>
      </c>
    </row>
    <row r="463" spans="1:6" x14ac:dyDescent="0.2">
      <c r="A463" s="5">
        <v>462</v>
      </c>
      <c r="B463" s="5">
        <v>1416</v>
      </c>
      <c r="C463" s="5" t="s">
        <v>3019</v>
      </c>
      <c r="D463" s="60">
        <v>90000</v>
      </c>
      <c r="E463" s="5" t="s">
        <v>3017</v>
      </c>
      <c r="F463" s="5" t="s">
        <v>3020</v>
      </c>
    </row>
    <row r="464" spans="1:6" x14ac:dyDescent="0.2">
      <c r="A464" s="4">
        <v>463</v>
      </c>
      <c r="B464" s="4">
        <v>1418</v>
      </c>
      <c r="C464" s="4" t="s">
        <v>3016</v>
      </c>
      <c r="D464" s="59">
        <v>110000</v>
      </c>
      <c r="E464" s="4" t="s">
        <v>3022</v>
      </c>
      <c r="F464" s="4" t="s">
        <v>3018</v>
      </c>
    </row>
    <row r="465" spans="1:6" x14ac:dyDescent="0.2">
      <c r="A465" s="5">
        <v>464</v>
      </c>
      <c r="B465" s="5">
        <v>1419</v>
      </c>
      <c r="C465" s="5" t="s">
        <v>3016</v>
      </c>
      <c r="D465" s="60">
        <v>110000</v>
      </c>
      <c r="E465" s="5" t="s">
        <v>3022</v>
      </c>
      <c r="F465" s="5" t="s">
        <v>3020</v>
      </c>
    </row>
    <row r="466" spans="1:6" x14ac:dyDescent="0.2">
      <c r="A466" s="4">
        <v>465</v>
      </c>
      <c r="B466" s="4">
        <v>1424</v>
      </c>
      <c r="C466" s="4" t="s">
        <v>3016</v>
      </c>
      <c r="D466" s="59">
        <v>90000</v>
      </c>
      <c r="E466" s="4" t="s">
        <v>3017</v>
      </c>
      <c r="F466" s="4" t="s">
        <v>3018</v>
      </c>
    </row>
    <row r="467" spans="1:6" x14ac:dyDescent="0.2">
      <c r="A467" s="5">
        <v>466</v>
      </c>
      <c r="B467" s="5">
        <v>1425</v>
      </c>
      <c r="C467" s="5" t="s">
        <v>3016</v>
      </c>
      <c r="D467" s="60">
        <v>90000</v>
      </c>
      <c r="E467" s="5" t="s">
        <v>3017</v>
      </c>
      <c r="F467" s="5" t="s">
        <v>3020</v>
      </c>
    </row>
    <row r="468" spans="1:6" x14ac:dyDescent="0.2">
      <c r="A468" s="4">
        <v>467</v>
      </c>
      <c r="B468" s="4">
        <v>1427</v>
      </c>
      <c r="C468" s="4" t="s">
        <v>3016</v>
      </c>
      <c r="D468" s="59">
        <v>150000</v>
      </c>
      <c r="E468" s="4" t="s">
        <v>3023</v>
      </c>
      <c r="F468" s="4" t="s">
        <v>3018</v>
      </c>
    </row>
    <row r="469" spans="1:6" x14ac:dyDescent="0.2">
      <c r="A469" s="5">
        <v>468</v>
      </c>
      <c r="B469" s="5">
        <v>1432</v>
      </c>
      <c r="C469" s="5" t="s">
        <v>3016</v>
      </c>
      <c r="D469" s="60">
        <v>170000</v>
      </c>
      <c r="E469" s="5" t="s">
        <v>3024</v>
      </c>
      <c r="F469" s="5" t="s">
        <v>3018</v>
      </c>
    </row>
    <row r="470" spans="1:6" x14ac:dyDescent="0.2">
      <c r="A470" s="4">
        <v>469</v>
      </c>
      <c r="B470" s="4">
        <v>1433</v>
      </c>
      <c r="C470" s="4" t="s">
        <v>3016</v>
      </c>
      <c r="D470" s="59">
        <v>40000</v>
      </c>
      <c r="E470" s="4" t="s">
        <v>3017</v>
      </c>
      <c r="F470" s="4" t="s">
        <v>3018</v>
      </c>
    </row>
    <row r="471" spans="1:6" x14ac:dyDescent="0.2">
      <c r="A471" s="5">
        <v>470</v>
      </c>
      <c r="B471" s="5">
        <v>1438</v>
      </c>
      <c r="C471" s="5" t="s">
        <v>3019</v>
      </c>
      <c r="D471" s="60">
        <v>10000</v>
      </c>
      <c r="E471" s="5" t="s">
        <v>3023</v>
      </c>
      <c r="F471" s="5" t="s">
        <v>3020</v>
      </c>
    </row>
    <row r="472" spans="1:6" x14ac:dyDescent="0.2">
      <c r="A472" s="4">
        <v>471</v>
      </c>
      <c r="B472" s="4">
        <v>1439</v>
      </c>
      <c r="C472" s="4" t="s">
        <v>3019</v>
      </c>
      <c r="D472" s="59">
        <v>20000</v>
      </c>
      <c r="E472" s="4" t="s">
        <v>3023</v>
      </c>
      <c r="F472" s="4" t="s">
        <v>3020</v>
      </c>
    </row>
    <row r="473" spans="1:6" x14ac:dyDescent="0.2">
      <c r="A473" s="5">
        <v>472</v>
      </c>
      <c r="B473" s="5">
        <v>1442</v>
      </c>
      <c r="C473" s="5" t="s">
        <v>3019</v>
      </c>
      <c r="D473" s="60">
        <v>30000</v>
      </c>
      <c r="E473" s="5" t="s">
        <v>3021</v>
      </c>
      <c r="F473" s="5" t="s">
        <v>3018</v>
      </c>
    </row>
    <row r="474" spans="1:6" x14ac:dyDescent="0.2">
      <c r="A474" s="4">
        <v>473</v>
      </c>
      <c r="B474" s="4">
        <v>1450</v>
      </c>
      <c r="C474" s="4" t="s">
        <v>3019</v>
      </c>
      <c r="D474" s="59">
        <v>60000</v>
      </c>
      <c r="E474" s="4" t="s">
        <v>3017</v>
      </c>
      <c r="F474" s="4" t="s">
        <v>3018</v>
      </c>
    </row>
    <row r="475" spans="1:6" x14ac:dyDescent="0.2">
      <c r="A475" s="5">
        <v>474</v>
      </c>
      <c r="B475" s="5">
        <v>1459</v>
      </c>
      <c r="C475" s="5" t="s">
        <v>3019</v>
      </c>
      <c r="D475" s="60">
        <v>20000</v>
      </c>
      <c r="E475" s="5" t="s">
        <v>3023</v>
      </c>
      <c r="F475" s="5" t="s">
        <v>3020</v>
      </c>
    </row>
    <row r="476" spans="1:6" x14ac:dyDescent="0.2">
      <c r="A476" s="4">
        <v>475</v>
      </c>
      <c r="B476" s="4">
        <v>1461</v>
      </c>
      <c r="C476" s="4" t="s">
        <v>3019</v>
      </c>
      <c r="D476" s="59">
        <v>20000</v>
      </c>
      <c r="E476" s="4" t="s">
        <v>3023</v>
      </c>
      <c r="F476" s="4" t="s">
        <v>3018</v>
      </c>
    </row>
    <row r="477" spans="1:6" x14ac:dyDescent="0.2">
      <c r="A477" s="5">
        <v>476</v>
      </c>
      <c r="B477" s="5">
        <v>1466</v>
      </c>
      <c r="C477" s="5" t="s">
        <v>3019</v>
      </c>
      <c r="D477" s="60">
        <v>30000</v>
      </c>
      <c r="E477" s="5" t="s">
        <v>3022</v>
      </c>
      <c r="F477" s="5" t="s">
        <v>3020</v>
      </c>
    </row>
    <row r="478" spans="1:6" x14ac:dyDescent="0.2">
      <c r="A478" s="4">
        <v>477</v>
      </c>
      <c r="B478" s="4">
        <v>1469</v>
      </c>
      <c r="C478" s="4" t="s">
        <v>3016</v>
      </c>
      <c r="D478" s="59">
        <v>40000</v>
      </c>
      <c r="E478" s="4" t="s">
        <v>3017</v>
      </c>
      <c r="F478" s="4" t="s">
        <v>3018</v>
      </c>
    </row>
    <row r="479" spans="1:6" x14ac:dyDescent="0.2">
      <c r="A479" s="5">
        <v>478</v>
      </c>
      <c r="B479" s="5">
        <v>1471</v>
      </c>
      <c r="C479" s="5" t="s">
        <v>3019</v>
      </c>
      <c r="D479" s="60">
        <v>30000</v>
      </c>
      <c r="E479" s="5" t="s">
        <v>3022</v>
      </c>
      <c r="F479" s="5" t="s">
        <v>3020</v>
      </c>
    </row>
    <row r="480" spans="1:6" x14ac:dyDescent="0.2">
      <c r="A480" s="4">
        <v>479</v>
      </c>
      <c r="B480" s="4">
        <v>1472</v>
      </c>
      <c r="C480" s="4" t="s">
        <v>3019</v>
      </c>
      <c r="D480" s="59">
        <v>30000</v>
      </c>
      <c r="E480" s="4" t="s">
        <v>3022</v>
      </c>
      <c r="F480" s="4" t="s">
        <v>3020</v>
      </c>
    </row>
    <row r="481" spans="1:6" x14ac:dyDescent="0.2">
      <c r="A481" s="5">
        <v>480</v>
      </c>
      <c r="B481" s="5">
        <v>1473</v>
      </c>
      <c r="C481" s="5" t="s">
        <v>3016</v>
      </c>
      <c r="D481" s="60">
        <v>40000</v>
      </c>
      <c r="E481" s="5" t="s">
        <v>3017</v>
      </c>
      <c r="F481" s="5" t="s">
        <v>3018</v>
      </c>
    </row>
    <row r="482" spans="1:6" x14ac:dyDescent="0.2">
      <c r="A482" s="4">
        <v>481</v>
      </c>
      <c r="B482" s="4">
        <v>1481</v>
      </c>
      <c r="C482" s="4" t="s">
        <v>3016</v>
      </c>
      <c r="D482" s="59">
        <v>40000</v>
      </c>
      <c r="E482" s="4" t="s">
        <v>3017</v>
      </c>
      <c r="F482" s="4" t="s">
        <v>3018</v>
      </c>
    </row>
    <row r="483" spans="1:6" x14ac:dyDescent="0.2">
      <c r="A483" s="5">
        <v>482</v>
      </c>
      <c r="B483" s="5">
        <v>1482</v>
      </c>
      <c r="C483" s="5" t="s">
        <v>3016</v>
      </c>
      <c r="D483" s="60">
        <v>40000</v>
      </c>
      <c r="E483" s="5" t="s">
        <v>3017</v>
      </c>
      <c r="F483" s="5" t="s">
        <v>3018</v>
      </c>
    </row>
    <row r="484" spans="1:6" x14ac:dyDescent="0.2">
      <c r="A484" s="4">
        <v>483</v>
      </c>
      <c r="B484" s="4">
        <v>1484</v>
      </c>
      <c r="C484" s="4" t="s">
        <v>3019</v>
      </c>
      <c r="D484" s="59">
        <v>30000</v>
      </c>
      <c r="E484" s="4" t="s">
        <v>3022</v>
      </c>
      <c r="F484" s="4" t="s">
        <v>3020</v>
      </c>
    </row>
    <row r="485" spans="1:6" x14ac:dyDescent="0.2">
      <c r="A485" s="5">
        <v>484</v>
      </c>
      <c r="B485" s="5">
        <v>1485</v>
      </c>
      <c r="C485" s="5" t="s">
        <v>3016</v>
      </c>
      <c r="D485" s="60">
        <v>40000</v>
      </c>
      <c r="E485" s="5" t="s">
        <v>3017</v>
      </c>
      <c r="F485" s="5" t="s">
        <v>3018</v>
      </c>
    </row>
    <row r="486" spans="1:6" x14ac:dyDescent="0.2">
      <c r="A486" s="4">
        <v>485</v>
      </c>
      <c r="B486" s="4">
        <v>1492</v>
      </c>
      <c r="C486" s="4" t="s">
        <v>3019</v>
      </c>
      <c r="D486" s="59">
        <v>40000</v>
      </c>
      <c r="E486" s="4" t="s">
        <v>3021</v>
      </c>
      <c r="F486" s="4" t="s">
        <v>3018</v>
      </c>
    </row>
    <row r="487" spans="1:6" x14ac:dyDescent="0.2">
      <c r="A487" s="5">
        <v>486</v>
      </c>
      <c r="B487" s="5">
        <v>1494</v>
      </c>
      <c r="C487" s="5" t="s">
        <v>3016</v>
      </c>
      <c r="D487" s="60">
        <v>40000</v>
      </c>
      <c r="E487" s="5" t="s">
        <v>3021</v>
      </c>
      <c r="F487" s="5" t="s">
        <v>3020</v>
      </c>
    </row>
    <row r="488" spans="1:6" x14ac:dyDescent="0.2">
      <c r="A488" s="4">
        <v>487</v>
      </c>
      <c r="B488" s="4">
        <v>1497</v>
      </c>
      <c r="C488" s="4" t="s">
        <v>3019</v>
      </c>
      <c r="D488" s="59">
        <v>10000</v>
      </c>
      <c r="E488" s="4" t="s">
        <v>3023</v>
      </c>
      <c r="F488" s="4" t="s">
        <v>3018</v>
      </c>
    </row>
    <row r="489" spans="1:6" x14ac:dyDescent="0.2">
      <c r="A489" s="5">
        <v>488</v>
      </c>
      <c r="B489" s="5">
        <v>1499</v>
      </c>
      <c r="C489" s="5" t="s">
        <v>3019</v>
      </c>
      <c r="D489" s="60">
        <v>10000</v>
      </c>
      <c r="E489" s="5" t="s">
        <v>3023</v>
      </c>
      <c r="F489" s="5" t="s">
        <v>3020</v>
      </c>
    </row>
    <row r="490" spans="1:6" x14ac:dyDescent="0.2">
      <c r="A490" s="4">
        <v>489</v>
      </c>
      <c r="B490" s="4">
        <v>1502</v>
      </c>
      <c r="C490" s="4" t="s">
        <v>3019</v>
      </c>
      <c r="D490" s="59">
        <v>20000</v>
      </c>
      <c r="E490" s="4" t="s">
        <v>3023</v>
      </c>
      <c r="F490" s="4" t="s">
        <v>3018</v>
      </c>
    </row>
    <row r="491" spans="1:6" x14ac:dyDescent="0.2">
      <c r="A491" s="5">
        <v>490</v>
      </c>
      <c r="B491" s="5">
        <v>1505</v>
      </c>
      <c r="C491" s="5" t="s">
        <v>3019</v>
      </c>
      <c r="D491" s="60">
        <v>20000</v>
      </c>
      <c r="E491" s="5" t="s">
        <v>3023</v>
      </c>
      <c r="F491" s="5" t="s">
        <v>3020</v>
      </c>
    </row>
    <row r="492" spans="1:6" x14ac:dyDescent="0.2">
      <c r="A492" s="4">
        <v>491</v>
      </c>
      <c r="B492" s="4">
        <v>1511</v>
      </c>
      <c r="C492" s="4" t="s">
        <v>3019</v>
      </c>
      <c r="D492" s="59">
        <v>20000</v>
      </c>
      <c r="E492" s="4" t="s">
        <v>3023</v>
      </c>
      <c r="F492" s="4" t="s">
        <v>3020</v>
      </c>
    </row>
    <row r="493" spans="1:6" x14ac:dyDescent="0.2">
      <c r="A493" s="5">
        <v>492</v>
      </c>
      <c r="B493" s="5">
        <v>1519</v>
      </c>
      <c r="C493" s="5" t="s">
        <v>3016</v>
      </c>
      <c r="D493" s="60">
        <v>20000</v>
      </c>
      <c r="E493" s="5" t="s">
        <v>3023</v>
      </c>
      <c r="F493" s="5" t="s">
        <v>3020</v>
      </c>
    </row>
    <row r="494" spans="1:6" x14ac:dyDescent="0.2">
      <c r="A494" s="4">
        <v>493</v>
      </c>
      <c r="B494" s="4">
        <v>1522</v>
      </c>
      <c r="C494" s="4" t="s">
        <v>3019</v>
      </c>
      <c r="D494" s="59">
        <v>30000</v>
      </c>
      <c r="E494" s="4" t="s">
        <v>3022</v>
      </c>
      <c r="F494" s="4" t="s">
        <v>3020</v>
      </c>
    </row>
    <row r="495" spans="1:6" x14ac:dyDescent="0.2">
      <c r="A495" s="5">
        <v>494</v>
      </c>
      <c r="B495" s="5">
        <v>1526</v>
      </c>
      <c r="C495" s="5" t="s">
        <v>3019</v>
      </c>
      <c r="D495" s="60">
        <v>40000</v>
      </c>
      <c r="E495" s="5" t="s">
        <v>3021</v>
      </c>
      <c r="F495" s="5" t="s">
        <v>3018</v>
      </c>
    </row>
    <row r="496" spans="1:6" x14ac:dyDescent="0.2">
      <c r="A496" s="4">
        <v>495</v>
      </c>
      <c r="B496" s="4">
        <v>1527</v>
      </c>
      <c r="C496" s="4" t="s">
        <v>3019</v>
      </c>
      <c r="D496" s="59">
        <v>40000</v>
      </c>
      <c r="E496" s="4" t="s">
        <v>3021</v>
      </c>
      <c r="F496" s="4" t="s">
        <v>3018</v>
      </c>
    </row>
    <row r="497" spans="1:6" x14ac:dyDescent="0.2">
      <c r="A497" s="5">
        <v>496</v>
      </c>
      <c r="B497" s="5">
        <v>1528</v>
      </c>
      <c r="C497" s="5" t="s">
        <v>3019</v>
      </c>
      <c r="D497" s="60">
        <v>40000</v>
      </c>
      <c r="E497" s="5" t="s">
        <v>3021</v>
      </c>
      <c r="F497" s="5" t="s">
        <v>3018</v>
      </c>
    </row>
    <row r="498" spans="1:6" x14ac:dyDescent="0.2">
      <c r="A498" s="4">
        <v>497</v>
      </c>
      <c r="B498" s="4">
        <v>1531</v>
      </c>
      <c r="C498" s="4" t="s">
        <v>3019</v>
      </c>
      <c r="D498" s="59">
        <v>40000</v>
      </c>
      <c r="E498" s="4" t="s">
        <v>3021</v>
      </c>
      <c r="F498" s="4" t="s">
        <v>3018</v>
      </c>
    </row>
    <row r="499" spans="1:6" x14ac:dyDescent="0.2">
      <c r="A499" s="5">
        <v>498</v>
      </c>
      <c r="B499" s="5">
        <v>1533</v>
      </c>
      <c r="C499" s="5" t="s">
        <v>3019</v>
      </c>
      <c r="D499" s="60">
        <v>40000</v>
      </c>
      <c r="E499" s="5" t="s">
        <v>3021</v>
      </c>
      <c r="F499" s="5" t="s">
        <v>3018</v>
      </c>
    </row>
    <row r="500" spans="1:6" x14ac:dyDescent="0.2">
      <c r="A500" s="4">
        <v>499</v>
      </c>
      <c r="B500" s="4">
        <v>1548</v>
      </c>
      <c r="C500" s="4" t="s">
        <v>3019</v>
      </c>
      <c r="D500" s="59">
        <v>40000</v>
      </c>
      <c r="E500" s="4" t="s">
        <v>3021</v>
      </c>
      <c r="F500" s="4" t="s">
        <v>3018</v>
      </c>
    </row>
    <row r="501" spans="1:6" x14ac:dyDescent="0.2">
      <c r="A501" s="5">
        <v>500</v>
      </c>
      <c r="B501" s="5">
        <v>1551</v>
      </c>
      <c r="C501" s="5" t="s">
        <v>3019</v>
      </c>
      <c r="D501" s="60">
        <v>40000</v>
      </c>
      <c r="E501" s="5" t="s">
        <v>3021</v>
      </c>
      <c r="F501" s="5" t="s">
        <v>3018</v>
      </c>
    </row>
    <row r="502" spans="1:6" x14ac:dyDescent="0.2">
      <c r="A502" s="4">
        <v>501</v>
      </c>
      <c r="B502" s="4">
        <v>1552</v>
      </c>
      <c r="C502" s="4" t="s">
        <v>3019</v>
      </c>
      <c r="D502" s="59">
        <v>40000</v>
      </c>
      <c r="E502" s="4" t="s">
        <v>3024</v>
      </c>
      <c r="F502" s="4" t="s">
        <v>3018</v>
      </c>
    </row>
    <row r="503" spans="1:6" x14ac:dyDescent="0.2">
      <c r="A503" s="5">
        <v>502</v>
      </c>
      <c r="B503" s="5">
        <v>1553</v>
      </c>
      <c r="C503" s="5" t="s">
        <v>3019</v>
      </c>
      <c r="D503" s="60">
        <v>40000</v>
      </c>
      <c r="E503" s="5" t="s">
        <v>3021</v>
      </c>
      <c r="F503" s="5" t="s">
        <v>3018</v>
      </c>
    </row>
    <row r="504" spans="1:6" x14ac:dyDescent="0.2">
      <c r="A504" s="4">
        <v>503</v>
      </c>
      <c r="B504" s="4">
        <v>1554</v>
      </c>
      <c r="C504" s="4" t="s">
        <v>3019</v>
      </c>
      <c r="D504" s="59">
        <v>40000</v>
      </c>
      <c r="E504" s="4" t="s">
        <v>3021</v>
      </c>
      <c r="F504" s="4" t="s">
        <v>3018</v>
      </c>
    </row>
    <row r="505" spans="1:6" x14ac:dyDescent="0.2">
      <c r="A505" s="5">
        <v>504</v>
      </c>
      <c r="B505" s="5">
        <v>1556</v>
      </c>
      <c r="C505" s="5" t="s">
        <v>3016</v>
      </c>
      <c r="D505" s="60">
        <v>50000</v>
      </c>
      <c r="E505" s="5" t="s">
        <v>3024</v>
      </c>
      <c r="F505" s="5" t="s">
        <v>3018</v>
      </c>
    </row>
    <row r="506" spans="1:6" x14ac:dyDescent="0.2">
      <c r="A506" s="4">
        <v>505</v>
      </c>
      <c r="B506" s="4">
        <v>1557</v>
      </c>
      <c r="C506" s="4" t="s">
        <v>3016</v>
      </c>
      <c r="D506" s="59">
        <v>40000</v>
      </c>
      <c r="E506" s="4" t="s">
        <v>3017</v>
      </c>
      <c r="F506" s="4" t="s">
        <v>3018</v>
      </c>
    </row>
    <row r="507" spans="1:6" x14ac:dyDescent="0.2">
      <c r="A507" s="5">
        <v>506</v>
      </c>
      <c r="B507" s="5">
        <v>1559</v>
      </c>
      <c r="C507" s="5" t="s">
        <v>3019</v>
      </c>
      <c r="D507" s="60">
        <v>60000</v>
      </c>
      <c r="E507" s="5" t="s">
        <v>3024</v>
      </c>
      <c r="F507" s="5" t="s">
        <v>3018</v>
      </c>
    </row>
    <row r="508" spans="1:6" x14ac:dyDescent="0.2">
      <c r="A508" s="4">
        <v>507</v>
      </c>
      <c r="B508" s="4">
        <v>1561</v>
      </c>
      <c r="C508" s="4" t="s">
        <v>3019</v>
      </c>
      <c r="D508" s="59">
        <v>60000</v>
      </c>
      <c r="E508" s="4" t="s">
        <v>3024</v>
      </c>
      <c r="F508" s="4" t="s">
        <v>3020</v>
      </c>
    </row>
    <row r="509" spans="1:6" x14ac:dyDescent="0.2">
      <c r="A509" s="5">
        <v>508</v>
      </c>
      <c r="B509" s="5">
        <v>1574</v>
      </c>
      <c r="C509" s="5" t="s">
        <v>3019</v>
      </c>
      <c r="D509" s="60">
        <v>60000</v>
      </c>
      <c r="E509" s="5" t="s">
        <v>3024</v>
      </c>
      <c r="F509" s="5" t="s">
        <v>3018</v>
      </c>
    </row>
    <row r="510" spans="1:6" x14ac:dyDescent="0.2">
      <c r="A510" s="4">
        <v>509</v>
      </c>
      <c r="B510" s="4">
        <v>1580</v>
      </c>
      <c r="C510" s="4" t="s">
        <v>3019</v>
      </c>
      <c r="D510" s="59">
        <v>60000</v>
      </c>
      <c r="E510" s="4" t="s">
        <v>3024</v>
      </c>
      <c r="F510" s="4" t="s">
        <v>3018</v>
      </c>
    </row>
    <row r="511" spans="1:6" x14ac:dyDescent="0.2">
      <c r="A511" s="5">
        <v>510</v>
      </c>
      <c r="B511" s="5">
        <v>1590</v>
      </c>
      <c r="C511" s="5" t="s">
        <v>3016</v>
      </c>
      <c r="D511" s="60">
        <v>30000</v>
      </c>
      <c r="E511" s="5" t="s">
        <v>3017</v>
      </c>
      <c r="F511" s="5" t="s">
        <v>3018</v>
      </c>
    </row>
    <row r="512" spans="1:6" x14ac:dyDescent="0.2">
      <c r="A512" s="4">
        <v>511</v>
      </c>
      <c r="B512" s="4">
        <v>1593</v>
      </c>
      <c r="C512" s="4" t="s">
        <v>3016</v>
      </c>
      <c r="D512" s="59">
        <v>30000</v>
      </c>
      <c r="E512" s="4" t="s">
        <v>3017</v>
      </c>
      <c r="F512" s="4" t="s">
        <v>3018</v>
      </c>
    </row>
    <row r="513" spans="1:6" x14ac:dyDescent="0.2">
      <c r="A513" s="5">
        <v>512</v>
      </c>
      <c r="B513" s="5">
        <v>1595</v>
      </c>
      <c r="C513" s="5" t="s">
        <v>3016</v>
      </c>
      <c r="D513" s="60">
        <v>30000</v>
      </c>
      <c r="E513" s="5" t="s">
        <v>3017</v>
      </c>
      <c r="F513" s="5" t="s">
        <v>3018</v>
      </c>
    </row>
    <row r="514" spans="1:6" x14ac:dyDescent="0.2">
      <c r="A514" s="4">
        <v>513</v>
      </c>
      <c r="B514" s="4">
        <v>1602</v>
      </c>
      <c r="C514" s="4" t="s">
        <v>3019</v>
      </c>
      <c r="D514" s="59">
        <v>20000</v>
      </c>
      <c r="E514" s="4" t="s">
        <v>3023</v>
      </c>
      <c r="F514" s="4" t="s">
        <v>3018</v>
      </c>
    </row>
    <row r="515" spans="1:6" x14ac:dyDescent="0.2">
      <c r="A515" s="5">
        <v>514</v>
      </c>
      <c r="B515" s="5">
        <v>1603</v>
      </c>
      <c r="C515" s="5" t="s">
        <v>3019</v>
      </c>
      <c r="D515" s="60">
        <v>20000</v>
      </c>
      <c r="E515" s="5" t="s">
        <v>3023</v>
      </c>
      <c r="F515" s="5" t="s">
        <v>3020</v>
      </c>
    </row>
    <row r="516" spans="1:6" x14ac:dyDescent="0.2">
      <c r="A516" s="4">
        <v>515</v>
      </c>
      <c r="B516" s="4">
        <v>1606</v>
      </c>
      <c r="C516" s="4" t="s">
        <v>3016</v>
      </c>
      <c r="D516" s="59">
        <v>30000</v>
      </c>
      <c r="E516" s="4" t="s">
        <v>3022</v>
      </c>
      <c r="F516" s="4" t="s">
        <v>3018</v>
      </c>
    </row>
    <row r="517" spans="1:6" x14ac:dyDescent="0.2">
      <c r="A517" s="5">
        <v>516</v>
      </c>
      <c r="B517" s="5">
        <v>1607</v>
      </c>
      <c r="C517" s="5" t="s">
        <v>3016</v>
      </c>
      <c r="D517" s="60">
        <v>30000</v>
      </c>
      <c r="E517" s="5" t="s">
        <v>3022</v>
      </c>
      <c r="F517" s="5" t="s">
        <v>3018</v>
      </c>
    </row>
    <row r="518" spans="1:6" x14ac:dyDescent="0.2">
      <c r="A518" s="4">
        <v>517</v>
      </c>
      <c r="B518" s="4">
        <v>1609</v>
      </c>
      <c r="C518" s="4" t="s">
        <v>3016</v>
      </c>
      <c r="D518" s="59">
        <v>30000</v>
      </c>
      <c r="E518" s="4" t="s">
        <v>3022</v>
      </c>
      <c r="F518" s="4" t="s">
        <v>3018</v>
      </c>
    </row>
    <row r="519" spans="1:6" x14ac:dyDescent="0.2">
      <c r="A519" s="5">
        <v>518</v>
      </c>
      <c r="B519" s="5">
        <v>1614</v>
      </c>
      <c r="C519" s="5" t="s">
        <v>3016</v>
      </c>
      <c r="D519" s="60">
        <v>40000</v>
      </c>
      <c r="E519" s="5" t="s">
        <v>3021</v>
      </c>
      <c r="F519" s="5" t="s">
        <v>3018</v>
      </c>
    </row>
    <row r="520" spans="1:6" x14ac:dyDescent="0.2">
      <c r="A520" s="4">
        <v>519</v>
      </c>
      <c r="B520" s="4">
        <v>1618</v>
      </c>
      <c r="C520" s="4" t="s">
        <v>3016</v>
      </c>
      <c r="D520" s="59">
        <v>40000</v>
      </c>
      <c r="E520" s="4" t="s">
        <v>3021</v>
      </c>
      <c r="F520" s="4" t="s">
        <v>3018</v>
      </c>
    </row>
    <row r="521" spans="1:6" x14ac:dyDescent="0.2">
      <c r="A521" s="5">
        <v>520</v>
      </c>
      <c r="B521" s="5">
        <v>1620</v>
      </c>
      <c r="C521" s="5" t="s">
        <v>3016</v>
      </c>
      <c r="D521" s="60">
        <v>40000</v>
      </c>
      <c r="E521" s="5" t="s">
        <v>3021</v>
      </c>
      <c r="F521" s="5" t="s">
        <v>3018</v>
      </c>
    </row>
    <row r="522" spans="1:6" x14ac:dyDescent="0.2">
      <c r="A522" s="4">
        <v>521</v>
      </c>
      <c r="B522" s="4">
        <v>1623</v>
      </c>
      <c r="C522" s="4" t="s">
        <v>3016</v>
      </c>
      <c r="D522" s="59">
        <v>40000</v>
      </c>
      <c r="E522" s="4" t="s">
        <v>3021</v>
      </c>
      <c r="F522" s="4" t="s">
        <v>3018</v>
      </c>
    </row>
    <row r="523" spans="1:6" x14ac:dyDescent="0.2">
      <c r="A523" s="5">
        <v>522</v>
      </c>
      <c r="B523" s="5">
        <v>1625</v>
      </c>
      <c r="C523" s="5" t="s">
        <v>3016</v>
      </c>
      <c r="D523" s="60">
        <v>40000</v>
      </c>
      <c r="E523" s="5" t="s">
        <v>3021</v>
      </c>
      <c r="F523" s="5" t="s">
        <v>3018</v>
      </c>
    </row>
    <row r="524" spans="1:6" x14ac:dyDescent="0.2">
      <c r="A524" s="4">
        <v>523</v>
      </c>
      <c r="B524" s="4">
        <v>1627</v>
      </c>
      <c r="C524" s="4" t="s">
        <v>3016</v>
      </c>
      <c r="D524" s="59">
        <v>80000</v>
      </c>
      <c r="E524" s="4" t="s">
        <v>3024</v>
      </c>
      <c r="F524" s="4" t="s">
        <v>3018</v>
      </c>
    </row>
    <row r="525" spans="1:6" x14ac:dyDescent="0.2">
      <c r="A525" s="5">
        <v>524</v>
      </c>
      <c r="B525" s="5">
        <v>1632</v>
      </c>
      <c r="C525" s="5" t="s">
        <v>3016</v>
      </c>
      <c r="D525" s="60">
        <v>40000</v>
      </c>
      <c r="E525" s="5" t="s">
        <v>3021</v>
      </c>
      <c r="F525" s="5" t="s">
        <v>3018</v>
      </c>
    </row>
    <row r="526" spans="1:6" x14ac:dyDescent="0.2">
      <c r="A526" s="4">
        <v>525</v>
      </c>
      <c r="B526" s="4">
        <v>1633</v>
      </c>
      <c r="C526" s="4" t="s">
        <v>3016</v>
      </c>
      <c r="D526" s="59">
        <v>40000</v>
      </c>
      <c r="E526" s="4" t="s">
        <v>3021</v>
      </c>
      <c r="F526" s="4" t="s">
        <v>3018</v>
      </c>
    </row>
    <row r="527" spans="1:6" x14ac:dyDescent="0.2">
      <c r="A527" s="5">
        <v>526</v>
      </c>
      <c r="B527" s="5">
        <v>1634</v>
      </c>
      <c r="C527" s="5" t="s">
        <v>3016</v>
      </c>
      <c r="D527" s="60">
        <v>40000</v>
      </c>
      <c r="E527" s="5" t="s">
        <v>3021</v>
      </c>
      <c r="F527" s="5" t="s">
        <v>3018</v>
      </c>
    </row>
    <row r="528" spans="1:6" x14ac:dyDescent="0.2">
      <c r="A528" s="4">
        <v>527</v>
      </c>
      <c r="B528" s="4">
        <v>1636</v>
      </c>
      <c r="C528" s="4" t="s">
        <v>3016</v>
      </c>
      <c r="D528" s="59">
        <v>40000</v>
      </c>
      <c r="E528" s="4" t="s">
        <v>3021</v>
      </c>
      <c r="F528" s="4" t="s">
        <v>3018</v>
      </c>
    </row>
    <row r="529" spans="1:6" x14ac:dyDescent="0.2">
      <c r="A529" s="5">
        <v>528</v>
      </c>
      <c r="B529" s="5">
        <v>1639</v>
      </c>
      <c r="C529" s="5" t="s">
        <v>3016</v>
      </c>
      <c r="D529" s="60">
        <v>40000</v>
      </c>
      <c r="E529" s="5" t="s">
        <v>3021</v>
      </c>
      <c r="F529" s="5" t="s">
        <v>3018</v>
      </c>
    </row>
    <row r="530" spans="1:6" x14ac:dyDescent="0.2">
      <c r="A530" s="4">
        <v>529</v>
      </c>
      <c r="B530" s="4">
        <v>1644</v>
      </c>
      <c r="C530" s="4" t="s">
        <v>3016</v>
      </c>
      <c r="D530" s="59">
        <v>40000</v>
      </c>
      <c r="E530" s="4" t="s">
        <v>3021</v>
      </c>
      <c r="F530" s="4" t="s">
        <v>3018</v>
      </c>
    </row>
    <row r="531" spans="1:6" x14ac:dyDescent="0.2">
      <c r="A531" s="5">
        <v>530</v>
      </c>
      <c r="B531" s="5">
        <v>1646</v>
      </c>
      <c r="C531" s="5" t="s">
        <v>3016</v>
      </c>
      <c r="D531" s="60">
        <v>40000</v>
      </c>
      <c r="E531" s="5" t="s">
        <v>3021</v>
      </c>
      <c r="F531" s="5" t="s">
        <v>3018</v>
      </c>
    </row>
    <row r="532" spans="1:6" x14ac:dyDescent="0.2">
      <c r="A532" s="4">
        <v>531</v>
      </c>
      <c r="B532" s="4">
        <v>1648</v>
      </c>
      <c r="C532" s="4" t="s">
        <v>3016</v>
      </c>
      <c r="D532" s="59">
        <v>40000</v>
      </c>
      <c r="E532" s="4" t="s">
        <v>3021</v>
      </c>
      <c r="F532" s="4" t="s">
        <v>3018</v>
      </c>
    </row>
    <row r="533" spans="1:6" x14ac:dyDescent="0.2">
      <c r="A533" s="5">
        <v>532</v>
      </c>
      <c r="B533" s="5">
        <v>1649</v>
      </c>
      <c r="C533" s="5" t="s">
        <v>3016</v>
      </c>
      <c r="D533" s="60">
        <v>40000</v>
      </c>
      <c r="E533" s="5" t="s">
        <v>3021</v>
      </c>
      <c r="F533" s="5" t="s">
        <v>3018</v>
      </c>
    </row>
    <row r="534" spans="1:6" x14ac:dyDescent="0.2">
      <c r="A534" s="4">
        <v>533</v>
      </c>
      <c r="B534" s="4">
        <v>1650</v>
      </c>
      <c r="C534" s="4" t="s">
        <v>3016</v>
      </c>
      <c r="D534" s="59">
        <v>40000</v>
      </c>
      <c r="E534" s="4" t="s">
        <v>3021</v>
      </c>
      <c r="F534" s="4" t="s">
        <v>3018</v>
      </c>
    </row>
    <row r="535" spans="1:6" x14ac:dyDescent="0.2">
      <c r="A535" s="5">
        <v>534</v>
      </c>
      <c r="B535" s="5">
        <v>1653</v>
      </c>
      <c r="C535" s="5" t="s">
        <v>3016</v>
      </c>
      <c r="D535" s="60">
        <v>40000</v>
      </c>
      <c r="E535" s="5" t="s">
        <v>3021</v>
      </c>
      <c r="F535" s="5" t="s">
        <v>3018</v>
      </c>
    </row>
    <row r="536" spans="1:6" x14ac:dyDescent="0.2">
      <c r="A536" s="4">
        <v>535</v>
      </c>
      <c r="B536" s="4">
        <v>1665</v>
      </c>
      <c r="C536" s="4" t="s">
        <v>3019</v>
      </c>
      <c r="D536" s="59">
        <v>60000</v>
      </c>
      <c r="E536" s="4" t="s">
        <v>3024</v>
      </c>
      <c r="F536" s="4" t="s">
        <v>3018</v>
      </c>
    </row>
    <row r="537" spans="1:6" x14ac:dyDescent="0.2">
      <c r="A537" s="5">
        <v>536</v>
      </c>
      <c r="B537" s="5">
        <v>1670</v>
      </c>
      <c r="C537" s="5" t="s">
        <v>3016</v>
      </c>
      <c r="D537" s="60">
        <v>60000</v>
      </c>
      <c r="E537" s="5" t="s">
        <v>3024</v>
      </c>
      <c r="F537" s="5" t="s">
        <v>3018</v>
      </c>
    </row>
    <row r="538" spans="1:6" x14ac:dyDescent="0.2">
      <c r="A538" s="4">
        <v>537</v>
      </c>
      <c r="B538" s="4">
        <v>1671</v>
      </c>
      <c r="C538" s="4" t="s">
        <v>3016</v>
      </c>
      <c r="D538" s="59">
        <v>60000</v>
      </c>
      <c r="E538" s="4" t="s">
        <v>3024</v>
      </c>
      <c r="F538" s="4" t="s">
        <v>3018</v>
      </c>
    </row>
    <row r="539" spans="1:6" x14ac:dyDescent="0.2">
      <c r="A539" s="5">
        <v>538</v>
      </c>
      <c r="B539" s="5">
        <v>1672</v>
      </c>
      <c r="C539" s="5" t="s">
        <v>3016</v>
      </c>
      <c r="D539" s="60">
        <v>60000</v>
      </c>
      <c r="E539" s="5" t="s">
        <v>3024</v>
      </c>
      <c r="F539" s="5" t="s">
        <v>3018</v>
      </c>
    </row>
    <row r="540" spans="1:6" x14ac:dyDescent="0.2">
      <c r="A540" s="4">
        <v>539</v>
      </c>
      <c r="B540" s="4">
        <v>1679</v>
      </c>
      <c r="C540" s="4" t="s">
        <v>3019</v>
      </c>
      <c r="D540" s="59">
        <v>60000</v>
      </c>
      <c r="E540" s="4" t="s">
        <v>3024</v>
      </c>
      <c r="F540" s="4" t="s">
        <v>3020</v>
      </c>
    </row>
    <row r="541" spans="1:6" x14ac:dyDescent="0.2">
      <c r="A541" s="5">
        <v>540</v>
      </c>
      <c r="B541" s="5">
        <v>1680</v>
      </c>
      <c r="C541" s="5" t="s">
        <v>3016</v>
      </c>
      <c r="D541" s="60">
        <v>60000</v>
      </c>
      <c r="E541" s="5" t="s">
        <v>3024</v>
      </c>
      <c r="F541" s="5" t="s">
        <v>3018</v>
      </c>
    </row>
    <row r="542" spans="1:6" x14ac:dyDescent="0.2">
      <c r="A542" s="4">
        <v>541</v>
      </c>
      <c r="B542" s="4">
        <v>1682</v>
      </c>
      <c r="C542" s="4" t="s">
        <v>3019</v>
      </c>
      <c r="D542" s="59">
        <v>60000</v>
      </c>
      <c r="E542" s="4" t="s">
        <v>3024</v>
      </c>
      <c r="F542" s="4" t="s">
        <v>3018</v>
      </c>
    </row>
    <row r="543" spans="1:6" x14ac:dyDescent="0.2">
      <c r="A543" s="5">
        <v>542</v>
      </c>
      <c r="B543" s="5">
        <v>1683</v>
      </c>
      <c r="C543" s="5" t="s">
        <v>3019</v>
      </c>
      <c r="D543" s="60">
        <v>60000</v>
      </c>
      <c r="E543" s="5" t="s">
        <v>3024</v>
      </c>
      <c r="F543" s="5" t="s">
        <v>3020</v>
      </c>
    </row>
    <row r="544" spans="1:6" x14ac:dyDescent="0.2">
      <c r="A544" s="4">
        <v>543</v>
      </c>
      <c r="B544" s="4">
        <v>1686</v>
      </c>
      <c r="C544" s="4" t="s">
        <v>3019</v>
      </c>
      <c r="D544" s="59">
        <v>20000</v>
      </c>
      <c r="E544" s="4" t="s">
        <v>3021</v>
      </c>
      <c r="F544" s="4" t="s">
        <v>3020</v>
      </c>
    </row>
    <row r="545" spans="1:6" x14ac:dyDescent="0.2">
      <c r="A545" s="5">
        <v>544</v>
      </c>
      <c r="B545" s="5">
        <v>1689</v>
      </c>
      <c r="C545" s="5" t="s">
        <v>3016</v>
      </c>
      <c r="D545" s="60">
        <v>20000</v>
      </c>
      <c r="E545" s="5" t="s">
        <v>3021</v>
      </c>
      <c r="F545" s="5" t="s">
        <v>3018</v>
      </c>
    </row>
    <row r="546" spans="1:6" x14ac:dyDescent="0.2">
      <c r="A546" s="4">
        <v>545</v>
      </c>
      <c r="B546" s="4">
        <v>1690</v>
      </c>
      <c r="C546" s="4" t="s">
        <v>3016</v>
      </c>
      <c r="D546" s="59">
        <v>30000</v>
      </c>
      <c r="E546" s="4" t="s">
        <v>3017</v>
      </c>
      <c r="F546" s="4" t="s">
        <v>3018</v>
      </c>
    </row>
    <row r="547" spans="1:6" x14ac:dyDescent="0.2">
      <c r="A547" s="5">
        <v>546</v>
      </c>
      <c r="B547" s="5">
        <v>1692</v>
      </c>
      <c r="C547" s="5" t="s">
        <v>3016</v>
      </c>
      <c r="D547" s="60">
        <v>30000</v>
      </c>
      <c r="E547" s="5" t="s">
        <v>3017</v>
      </c>
      <c r="F547" s="5" t="s">
        <v>3018</v>
      </c>
    </row>
    <row r="548" spans="1:6" x14ac:dyDescent="0.2">
      <c r="A548" s="4">
        <v>547</v>
      </c>
      <c r="B548" s="4">
        <v>1693</v>
      </c>
      <c r="C548" s="4" t="s">
        <v>3016</v>
      </c>
      <c r="D548" s="59">
        <v>30000</v>
      </c>
      <c r="E548" s="4" t="s">
        <v>3017</v>
      </c>
      <c r="F548" s="4" t="s">
        <v>3018</v>
      </c>
    </row>
    <row r="549" spans="1:6" x14ac:dyDescent="0.2">
      <c r="A549" s="5">
        <v>548</v>
      </c>
      <c r="B549" s="5">
        <v>1697</v>
      </c>
      <c r="C549" s="5" t="s">
        <v>3016</v>
      </c>
      <c r="D549" s="60">
        <v>40000</v>
      </c>
      <c r="E549" s="5" t="s">
        <v>3024</v>
      </c>
      <c r="F549" s="5" t="s">
        <v>3018</v>
      </c>
    </row>
    <row r="550" spans="1:6" x14ac:dyDescent="0.2">
      <c r="A550" s="4">
        <v>549</v>
      </c>
      <c r="B550" s="4">
        <v>1699</v>
      </c>
      <c r="C550" s="4" t="s">
        <v>3019</v>
      </c>
      <c r="D550" s="59">
        <v>40000</v>
      </c>
      <c r="E550" s="4" t="s">
        <v>3024</v>
      </c>
      <c r="F550" s="4" t="s">
        <v>3018</v>
      </c>
    </row>
    <row r="551" spans="1:6" x14ac:dyDescent="0.2">
      <c r="A551" s="5">
        <v>550</v>
      </c>
      <c r="B551" s="5">
        <v>1702</v>
      </c>
      <c r="C551" s="5" t="s">
        <v>3016</v>
      </c>
      <c r="D551" s="60">
        <v>40000</v>
      </c>
      <c r="E551" s="5" t="s">
        <v>3017</v>
      </c>
      <c r="F551" s="5" t="s">
        <v>3018</v>
      </c>
    </row>
    <row r="552" spans="1:6" x14ac:dyDescent="0.2">
      <c r="A552" s="4">
        <v>551</v>
      </c>
      <c r="B552" s="4">
        <v>1708</v>
      </c>
      <c r="C552" s="4" t="s">
        <v>3019</v>
      </c>
      <c r="D552" s="59">
        <v>40000</v>
      </c>
      <c r="E552" s="4" t="s">
        <v>3017</v>
      </c>
      <c r="F552" s="4" t="s">
        <v>3018</v>
      </c>
    </row>
    <row r="553" spans="1:6" x14ac:dyDescent="0.2">
      <c r="A553" s="5">
        <v>552</v>
      </c>
      <c r="B553" s="5">
        <v>1709</v>
      </c>
      <c r="C553" s="5" t="s">
        <v>3019</v>
      </c>
      <c r="D553" s="60">
        <v>10000</v>
      </c>
      <c r="E553" s="5" t="s">
        <v>3022</v>
      </c>
      <c r="F553" s="5" t="s">
        <v>3018</v>
      </c>
    </row>
    <row r="554" spans="1:6" x14ac:dyDescent="0.2">
      <c r="A554" s="4">
        <v>553</v>
      </c>
      <c r="B554" s="4">
        <v>1711</v>
      </c>
      <c r="C554" s="4" t="s">
        <v>3019</v>
      </c>
      <c r="D554" s="59">
        <v>20000</v>
      </c>
      <c r="E554" s="4" t="s">
        <v>3021</v>
      </c>
      <c r="F554" s="4" t="s">
        <v>3020</v>
      </c>
    </row>
    <row r="555" spans="1:6" x14ac:dyDescent="0.2">
      <c r="A555" s="5">
        <v>554</v>
      </c>
      <c r="B555" s="5">
        <v>1712</v>
      </c>
      <c r="C555" s="5" t="s">
        <v>3016</v>
      </c>
      <c r="D555" s="60">
        <v>20000</v>
      </c>
      <c r="E555" s="5" t="s">
        <v>3021</v>
      </c>
      <c r="F555" s="5" t="s">
        <v>3018</v>
      </c>
    </row>
    <row r="556" spans="1:6" x14ac:dyDescent="0.2">
      <c r="A556" s="4">
        <v>555</v>
      </c>
      <c r="B556" s="4">
        <v>1713</v>
      </c>
      <c r="C556" s="4" t="s">
        <v>3019</v>
      </c>
      <c r="D556" s="59">
        <v>10000</v>
      </c>
      <c r="E556" s="4" t="s">
        <v>3022</v>
      </c>
      <c r="F556" s="4" t="s">
        <v>3018</v>
      </c>
    </row>
    <row r="557" spans="1:6" x14ac:dyDescent="0.2">
      <c r="A557" s="5">
        <v>556</v>
      </c>
      <c r="B557" s="5">
        <v>1718</v>
      </c>
      <c r="C557" s="5" t="s">
        <v>3016</v>
      </c>
      <c r="D557" s="60">
        <v>40000</v>
      </c>
      <c r="E557" s="5" t="s">
        <v>3017</v>
      </c>
      <c r="F557" s="5" t="s">
        <v>3018</v>
      </c>
    </row>
    <row r="558" spans="1:6" x14ac:dyDescent="0.2">
      <c r="A558" s="4">
        <v>557</v>
      </c>
      <c r="B558" s="4">
        <v>1719</v>
      </c>
      <c r="C558" s="4" t="s">
        <v>3016</v>
      </c>
      <c r="D558" s="59">
        <v>20000</v>
      </c>
      <c r="E558" s="4" t="s">
        <v>3021</v>
      </c>
      <c r="F558" s="4" t="s">
        <v>3018</v>
      </c>
    </row>
    <row r="559" spans="1:6" x14ac:dyDescent="0.2">
      <c r="A559" s="5">
        <v>558</v>
      </c>
      <c r="B559" s="5">
        <v>1721</v>
      </c>
      <c r="C559" s="5" t="s">
        <v>3019</v>
      </c>
      <c r="D559" s="60">
        <v>30000</v>
      </c>
      <c r="E559" s="5" t="s">
        <v>3017</v>
      </c>
      <c r="F559" s="5" t="s">
        <v>3020</v>
      </c>
    </row>
    <row r="560" spans="1:6" x14ac:dyDescent="0.2">
      <c r="A560" s="4">
        <v>559</v>
      </c>
      <c r="B560" s="4">
        <v>1723</v>
      </c>
      <c r="C560" s="4" t="s">
        <v>3019</v>
      </c>
      <c r="D560" s="59">
        <v>30000</v>
      </c>
      <c r="E560" s="4" t="s">
        <v>3017</v>
      </c>
      <c r="F560" s="4" t="s">
        <v>3020</v>
      </c>
    </row>
    <row r="561" spans="1:6" x14ac:dyDescent="0.2">
      <c r="A561" s="5">
        <v>560</v>
      </c>
      <c r="B561" s="5">
        <v>1725</v>
      </c>
      <c r="C561" s="5" t="s">
        <v>3019</v>
      </c>
      <c r="D561" s="60">
        <v>30000</v>
      </c>
      <c r="E561" s="5" t="s">
        <v>3017</v>
      </c>
      <c r="F561" s="5" t="s">
        <v>3020</v>
      </c>
    </row>
    <row r="562" spans="1:6" x14ac:dyDescent="0.2">
      <c r="A562" s="4">
        <v>561</v>
      </c>
      <c r="B562" s="4">
        <v>1727</v>
      </c>
      <c r="C562" s="4" t="s">
        <v>3019</v>
      </c>
      <c r="D562" s="59">
        <v>30000</v>
      </c>
      <c r="E562" s="4" t="s">
        <v>3017</v>
      </c>
      <c r="F562" s="4" t="s">
        <v>3020</v>
      </c>
    </row>
    <row r="563" spans="1:6" x14ac:dyDescent="0.2">
      <c r="A563" s="5">
        <v>562</v>
      </c>
      <c r="B563" s="5">
        <v>1728</v>
      </c>
      <c r="C563" s="5" t="s">
        <v>3019</v>
      </c>
      <c r="D563" s="60">
        <v>10000</v>
      </c>
      <c r="E563" s="5" t="s">
        <v>3023</v>
      </c>
      <c r="F563" s="5" t="s">
        <v>3018</v>
      </c>
    </row>
    <row r="564" spans="1:6" x14ac:dyDescent="0.2">
      <c r="A564" s="4">
        <v>563</v>
      </c>
      <c r="B564" s="4">
        <v>1730</v>
      </c>
      <c r="C564" s="4" t="s">
        <v>3016</v>
      </c>
      <c r="D564" s="59">
        <v>20000</v>
      </c>
      <c r="E564" s="4" t="s">
        <v>3022</v>
      </c>
      <c r="F564" s="4" t="s">
        <v>3018</v>
      </c>
    </row>
    <row r="565" spans="1:6" x14ac:dyDescent="0.2">
      <c r="A565" s="5">
        <v>564</v>
      </c>
      <c r="B565" s="5">
        <v>1733</v>
      </c>
      <c r="C565" s="5" t="s">
        <v>3019</v>
      </c>
      <c r="D565" s="60">
        <v>20000</v>
      </c>
      <c r="E565" s="5" t="s">
        <v>3022</v>
      </c>
      <c r="F565" s="5" t="s">
        <v>3020</v>
      </c>
    </row>
    <row r="566" spans="1:6" x14ac:dyDescent="0.2">
      <c r="A566" s="4">
        <v>565</v>
      </c>
      <c r="B566" s="4">
        <v>1734</v>
      </c>
      <c r="C566" s="4" t="s">
        <v>3019</v>
      </c>
      <c r="D566" s="59">
        <v>20000</v>
      </c>
      <c r="E566" s="4" t="s">
        <v>3022</v>
      </c>
      <c r="F566" s="4" t="s">
        <v>3020</v>
      </c>
    </row>
    <row r="567" spans="1:6" x14ac:dyDescent="0.2">
      <c r="A567" s="5">
        <v>566</v>
      </c>
      <c r="B567" s="5">
        <v>1735</v>
      </c>
      <c r="C567" s="5" t="s">
        <v>3019</v>
      </c>
      <c r="D567" s="60">
        <v>20000</v>
      </c>
      <c r="E567" s="5" t="s">
        <v>3022</v>
      </c>
      <c r="F567" s="5" t="s">
        <v>3018</v>
      </c>
    </row>
    <row r="568" spans="1:6" x14ac:dyDescent="0.2">
      <c r="A568" s="4">
        <v>567</v>
      </c>
      <c r="B568" s="4">
        <v>1737</v>
      </c>
      <c r="C568" s="4" t="s">
        <v>3016</v>
      </c>
      <c r="D568" s="59">
        <v>40000</v>
      </c>
      <c r="E568" s="4" t="s">
        <v>3017</v>
      </c>
      <c r="F568" s="4" t="s">
        <v>3018</v>
      </c>
    </row>
    <row r="569" spans="1:6" x14ac:dyDescent="0.2">
      <c r="A569" s="5">
        <v>568</v>
      </c>
      <c r="B569" s="5">
        <v>1738</v>
      </c>
      <c r="C569" s="5" t="s">
        <v>3016</v>
      </c>
      <c r="D569" s="60">
        <v>40000</v>
      </c>
      <c r="E569" s="5" t="s">
        <v>3017</v>
      </c>
      <c r="F569" s="5" t="s">
        <v>3018</v>
      </c>
    </row>
    <row r="570" spans="1:6" x14ac:dyDescent="0.2">
      <c r="A570" s="4">
        <v>569</v>
      </c>
      <c r="B570" s="4">
        <v>1743</v>
      </c>
      <c r="C570" s="4" t="s">
        <v>3019</v>
      </c>
      <c r="D570" s="59">
        <v>20000</v>
      </c>
      <c r="E570" s="4" t="s">
        <v>3022</v>
      </c>
      <c r="F570" s="4" t="s">
        <v>3018</v>
      </c>
    </row>
    <row r="571" spans="1:6" x14ac:dyDescent="0.2">
      <c r="A571" s="5">
        <v>570</v>
      </c>
      <c r="B571" s="5">
        <v>1745</v>
      </c>
      <c r="C571" s="5" t="s">
        <v>3016</v>
      </c>
      <c r="D571" s="60">
        <v>30000</v>
      </c>
      <c r="E571" s="5" t="s">
        <v>3017</v>
      </c>
      <c r="F571" s="5" t="s">
        <v>3018</v>
      </c>
    </row>
    <row r="572" spans="1:6" x14ac:dyDescent="0.2">
      <c r="A572" s="4">
        <v>571</v>
      </c>
      <c r="B572" s="4">
        <v>1748</v>
      </c>
      <c r="C572" s="4" t="s">
        <v>3016</v>
      </c>
      <c r="D572" s="59">
        <v>30000</v>
      </c>
      <c r="E572" s="4" t="s">
        <v>3017</v>
      </c>
      <c r="F572" s="4" t="s">
        <v>3018</v>
      </c>
    </row>
    <row r="573" spans="1:6" x14ac:dyDescent="0.2">
      <c r="A573" s="5">
        <v>572</v>
      </c>
      <c r="B573" s="5">
        <v>1749</v>
      </c>
      <c r="C573" s="5" t="s">
        <v>3016</v>
      </c>
      <c r="D573" s="60">
        <v>30000</v>
      </c>
      <c r="E573" s="5" t="s">
        <v>3017</v>
      </c>
      <c r="F573" s="5" t="s">
        <v>3018</v>
      </c>
    </row>
    <row r="574" spans="1:6" x14ac:dyDescent="0.2">
      <c r="A574" s="4">
        <v>573</v>
      </c>
      <c r="B574" s="4">
        <v>1754</v>
      </c>
      <c r="C574" s="4" t="s">
        <v>3016</v>
      </c>
      <c r="D574" s="59">
        <v>30000</v>
      </c>
      <c r="E574" s="4" t="s">
        <v>3017</v>
      </c>
      <c r="F574" s="4" t="s">
        <v>3018</v>
      </c>
    </row>
    <row r="575" spans="1:6" x14ac:dyDescent="0.2">
      <c r="A575" s="5">
        <v>574</v>
      </c>
      <c r="B575" s="5">
        <v>1764</v>
      </c>
      <c r="C575" s="5" t="s">
        <v>3019</v>
      </c>
      <c r="D575" s="60">
        <v>20000</v>
      </c>
      <c r="E575" s="5" t="s">
        <v>3022</v>
      </c>
      <c r="F575" s="5" t="s">
        <v>3018</v>
      </c>
    </row>
    <row r="576" spans="1:6" x14ac:dyDescent="0.2">
      <c r="A576" s="4">
        <v>575</v>
      </c>
      <c r="B576" s="4">
        <v>1765</v>
      </c>
      <c r="C576" s="4" t="s">
        <v>3019</v>
      </c>
      <c r="D576" s="59">
        <v>20000</v>
      </c>
      <c r="E576" s="4" t="s">
        <v>3022</v>
      </c>
      <c r="F576" s="4" t="s">
        <v>3018</v>
      </c>
    </row>
    <row r="577" spans="1:6" x14ac:dyDescent="0.2">
      <c r="A577" s="5">
        <v>576</v>
      </c>
      <c r="B577" s="5">
        <v>1767</v>
      </c>
      <c r="C577" s="5" t="s">
        <v>3019</v>
      </c>
      <c r="D577" s="60">
        <v>20000</v>
      </c>
      <c r="E577" s="5" t="s">
        <v>3022</v>
      </c>
      <c r="F577" s="5" t="s">
        <v>3018</v>
      </c>
    </row>
    <row r="578" spans="1:6" x14ac:dyDescent="0.2">
      <c r="A578" s="4">
        <v>577</v>
      </c>
      <c r="B578" s="4">
        <v>1771</v>
      </c>
      <c r="C578" s="4" t="s">
        <v>3016</v>
      </c>
      <c r="D578" s="59">
        <v>30000</v>
      </c>
      <c r="E578" s="4" t="s">
        <v>3017</v>
      </c>
      <c r="F578" s="4" t="s">
        <v>3018</v>
      </c>
    </row>
    <row r="579" spans="1:6" x14ac:dyDescent="0.2">
      <c r="A579" s="5">
        <v>578</v>
      </c>
      <c r="B579" s="5">
        <v>1775</v>
      </c>
      <c r="C579" s="5" t="s">
        <v>3016</v>
      </c>
      <c r="D579" s="60">
        <v>30000</v>
      </c>
      <c r="E579" s="5" t="s">
        <v>3017</v>
      </c>
      <c r="F579" s="5" t="s">
        <v>3018</v>
      </c>
    </row>
    <row r="580" spans="1:6" x14ac:dyDescent="0.2">
      <c r="A580" s="4">
        <v>579</v>
      </c>
      <c r="B580" s="4">
        <v>1776</v>
      </c>
      <c r="C580" s="4" t="s">
        <v>3019</v>
      </c>
      <c r="D580" s="59">
        <v>10000</v>
      </c>
      <c r="E580" s="4" t="s">
        <v>3023</v>
      </c>
      <c r="F580" s="4" t="s">
        <v>3018</v>
      </c>
    </row>
    <row r="581" spans="1:6" x14ac:dyDescent="0.2">
      <c r="A581" s="5">
        <v>580</v>
      </c>
      <c r="B581" s="5">
        <v>1777</v>
      </c>
      <c r="C581" s="5" t="s">
        <v>3019</v>
      </c>
      <c r="D581" s="60">
        <v>20000</v>
      </c>
      <c r="E581" s="5" t="s">
        <v>3022</v>
      </c>
      <c r="F581" s="5" t="s">
        <v>3018</v>
      </c>
    </row>
    <row r="582" spans="1:6" x14ac:dyDescent="0.2">
      <c r="A582" s="4">
        <v>581</v>
      </c>
      <c r="B582" s="4">
        <v>1778</v>
      </c>
      <c r="C582" s="4" t="s">
        <v>3016</v>
      </c>
      <c r="D582" s="59">
        <v>30000</v>
      </c>
      <c r="E582" s="4" t="s">
        <v>3017</v>
      </c>
      <c r="F582" s="4" t="s">
        <v>3018</v>
      </c>
    </row>
    <row r="583" spans="1:6" x14ac:dyDescent="0.2">
      <c r="A583" s="5">
        <v>582</v>
      </c>
      <c r="B583" s="5">
        <v>1781</v>
      </c>
      <c r="C583" s="5" t="s">
        <v>3016</v>
      </c>
      <c r="D583" s="60">
        <v>40000</v>
      </c>
      <c r="E583" s="5" t="s">
        <v>3017</v>
      </c>
      <c r="F583" s="5" t="s">
        <v>3018</v>
      </c>
    </row>
    <row r="584" spans="1:6" x14ac:dyDescent="0.2">
      <c r="A584" s="4">
        <v>583</v>
      </c>
      <c r="B584" s="4">
        <v>1782</v>
      </c>
      <c r="C584" s="4" t="s">
        <v>3019</v>
      </c>
      <c r="D584" s="59">
        <v>30000</v>
      </c>
      <c r="E584" s="4" t="s">
        <v>3021</v>
      </c>
      <c r="F584" s="4" t="s">
        <v>3018</v>
      </c>
    </row>
    <row r="585" spans="1:6" x14ac:dyDescent="0.2">
      <c r="A585" s="5">
        <v>584</v>
      </c>
      <c r="B585" s="5">
        <v>1788</v>
      </c>
      <c r="C585" s="5" t="s">
        <v>3019</v>
      </c>
      <c r="D585" s="60">
        <v>30000</v>
      </c>
      <c r="E585" s="5" t="s">
        <v>3021</v>
      </c>
      <c r="F585" s="5" t="s">
        <v>3018</v>
      </c>
    </row>
    <row r="586" spans="1:6" x14ac:dyDescent="0.2">
      <c r="A586" s="4">
        <v>585</v>
      </c>
      <c r="B586" s="4">
        <v>1793</v>
      </c>
      <c r="C586" s="4" t="s">
        <v>3016</v>
      </c>
      <c r="D586" s="59">
        <v>40000</v>
      </c>
      <c r="E586" s="4" t="s">
        <v>3017</v>
      </c>
      <c r="F586" s="4" t="s">
        <v>3018</v>
      </c>
    </row>
    <row r="587" spans="1:6" x14ac:dyDescent="0.2">
      <c r="A587" s="5">
        <v>586</v>
      </c>
      <c r="B587" s="5">
        <v>1802</v>
      </c>
      <c r="C587" s="5" t="s">
        <v>3016</v>
      </c>
      <c r="D587" s="60">
        <v>40000</v>
      </c>
      <c r="E587" s="5" t="s">
        <v>3017</v>
      </c>
      <c r="F587" s="5" t="s">
        <v>3018</v>
      </c>
    </row>
    <row r="588" spans="1:6" x14ac:dyDescent="0.2">
      <c r="A588" s="4">
        <v>587</v>
      </c>
      <c r="B588" s="4">
        <v>1808</v>
      </c>
      <c r="C588" s="4" t="s">
        <v>3016</v>
      </c>
      <c r="D588" s="59">
        <v>40000</v>
      </c>
      <c r="E588" s="4" t="s">
        <v>3017</v>
      </c>
      <c r="F588" s="4" t="s">
        <v>3018</v>
      </c>
    </row>
    <row r="589" spans="1:6" x14ac:dyDescent="0.2">
      <c r="A589" s="5">
        <v>588</v>
      </c>
      <c r="B589" s="5">
        <v>1814</v>
      </c>
      <c r="C589" s="5" t="s">
        <v>3019</v>
      </c>
      <c r="D589" s="60">
        <v>30000</v>
      </c>
      <c r="E589" s="5" t="s">
        <v>3021</v>
      </c>
      <c r="F589" s="5" t="s">
        <v>3018</v>
      </c>
    </row>
    <row r="590" spans="1:6" x14ac:dyDescent="0.2">
      <c r="A590" s="4">
        <v>589</v>
      </c>
      <c r="B590" s="4">
        <v>1815</v>
      </c>
      <c r="C590" s="4" t="s">
        <v>3016</v>
      </c>
      <c r="D590" s="59">
        <v>30000</v>
      </c>
      <c r="E590" s="4" t="s">
        <v>3021</v>
      </c>
      <c r="F590" s="4" t="s">
        <v>3020</v>
      </c>
    </row>
    <row r="591" spans="1:6" x14ac:dyDescent="0.2">
      <c r="A591" s="5">
        <v>590</v>
      </c>
      <c r="B591" s="5">
        <v>1816</v>
      </c>
      <c r="C591" s="5" t="s">
        <v>3016</v>
      </c>
      <c r="D591" s="60">
        <v>40000</v>
      </c>
      <c r="E591" s="5" t="s">
        <v>3017</v>
      </c>
      <c r="F591" s="5" t="s">
        <v>3018</v>
      </c>
    </row>
    <row r="592" spans="1:6" x14ac:dyDescent="0.2">
      <c r="A592" s="4">
        <v>591</v>
      </c>
      <c r="B592" s="4">
        <v>1818</v>
      </c>
      <c r="C592" s="4" t="s">
        <v>3019</v>
      </c>
      <c r="D592" s="59">
        <v>30000</v>
      </c>
      <c r="E592" s="4" t="s">
        <v>3021</v>
      </c>
      <c r="F592" s="4" t="s">
        <v>3018</v>
      </c>
    </row>
    <row r="593" spans="1:6" x14ac:dyDescent="0.2">
      <c r="A593" s="5">
        <v>592</v>
      </c>
      <c r="B593" s="5">
        <v>1821</v>
      </c>
      <c r="C593" s="5" t="s">
        <v>3019</v>
      </c>
      <c r="D593" s="60">
        <v>30000</v>
      </c>
      <c r="E593" s="5" t="s">
        <v>3021</v>
      </c>
      <c r="F593" s="5" t="s">
        <v>3018</v>
      </c>
    </row>
    <row r="594" spans="1:6" x14ac:dyDescent="0.2">
      <c r="A594" s="4">
        <v>593</v>
      </c>
      <c r="B594" s="4">
        <v>1826</v>
      </c>
      <c r="C594" s="4" t="s">
        <v>3019</v>
      </c>
      <c r="D594" s="59">
        <v>20000</v>
      </c>
      <c r="E594" s="4" t="s">
        <v>3022</v>
      </c>
      <c r="F594" s="4" t="s">
        <v>3020</v>
      </c>
    </row>
    <row r="595" spans="1:6" x14ac:dyDescent="0.2">
      <c r="A595" s="5">
        <v>594</v>
      </c>
      <c r="B595" s="5">
        <v>1827</v>
      </c>
      <c r="C595" s="5" t="s">
        <v>3019</v>
      </c>
      <c r="D595" s="60">
        <v>20000</v>
      </c>
      <c r="E595" s="5" t="s">
        <v>3022</v>
      </c>
      <c r="F595" s="5" t="s">
        <v>3018</v>
      </c>
    </row>
    <row r="596" spans="1:6" x14ac:dyDescent="0.2">
      <c r="A596" s="4">
        <v>595</v>
      </c>
      <c r="B596" s="4">
        <v>1828</v>
      </c>
      <c r="C596" s="4" t="s">
        <v>3019</v>
      </c>
      <c r="D596" s="59">
        <v>20000</v>
      </c>
      <c r="E596" s="4" t="s">
        <v>3022</v>
      </c>
      <c r="F596" s="4" t="s">
        <v>3018</v>
      </c>
    </row>
    <row r="597" spans="1:6" x14ac:dyDescent="0.2">
      <c r="A597" s="5">
        <v>596</v>
      </c>
      <c r="B597" s="5">
        <v>1829</v>
      </c>
      <c r="C597" s="5" t="s">
        <v>3019</v>
      </c>
      <c r="D597" s="60">
        <v>20000</v>
      </c>
      <c r="E597" s="5" t="s">
        <v>3022</v>
      </c>
      <c r="F597" s="5" t="s">
        <v>3018</v>
      </c>
    </row>
    <row r="598" spans="1:6" x14ac:dyDescent="0.2">
      <c r="A598" s="4">
        <v>597</v>
      </c>
      <c r="B598" s="4">
        <v>1836</v>
      </c>
      <c r="C598" s="4" t="s">
        <v>3016</v>
      </c>
      <c r="D598" s="59">
        <v>40000</v>
      </c>
      <c r="E598" s="4" t="s">
        <v>3017</v>
      </c>
      <c r="F598" s="4" t="s">
        <v>3018</v>
      </c>
    </row>
    <row r="599" spans="1:6" x14ac:dyDescent="0.2">
      <c r="A599" s="5">
        <v>598</v>
      </c>
      <c r="B599" s="5">
        <v>1837</v>
      </c>
      <c r="C599" s="5" t="s">
        <v>3019</v>
      </c>
      <c r="D599" s="60">
        <v>30000</v>
      </c>
      <c r="E599" s="5" t="s">
        <v>3021</v>
      </c>
      <c r="F599" s="5" t="s">
        <v>3018</v>
      </c>
    </row>
    <row r="600" spans="1:6" x14ac:dyDescent="0.2">
      <c r="A600" s="4">
        <v>599</v>
      </c>
      <c r="B600" s="4">
        <v>1840</v>
      </c>
      <c r="C600" s="4" t="s">
        <v>3019</v>
      </c>
      <c r="D600" s="59">
        <v>30000</v>
      </c>
      <c r="E600" s="4" t="s">
        <v>3021</v>
      </c>
      <c r="F600" s="4" t="s">
        <v>3018</v>
      </c>
    </row>
    <row r="601" spans="1:6" x14ac:dyDescent="0.2">
      <c r="A601" s="5">
        <v>600</v>
      </c>
      <c r="B601" s="5">
        <v>1849</v>
      </c>
      <c r="C601" s="5" t="s">
        <v>3019</v>
      </c>
      <c r="D601" s="60">
        <v>20000</v>
      </c>
      <c r="E601" s="5" t="s">
        <v>3022</v>
      </c>
      <c r="F601" s="5" t="s">
        <v>3020</v>
      </c>
    </row>
    <row r="602" spans="1:6" x14ac:dyDescent="0.2">
      <c r="A602" s="4">
        <v>601</v>
      </c>
      <c r="B602" s="4">
        <v>1852</v>
      </c>
      <c r="C602" s="4" t="s">
        <v>3019</v>
      </c>
      <c r="D602" s="59">
        <v>30000</v>
      </c>
      <c r="E602" s="4" t="s">
        <v>3021</v>
      </c>
      <c r="F602" s="4" t="s">
        <v>3020</v>
      </c>
    </row>
    <row r="603" spans="1:6" x14ac:dyDescent="0.2">
      <c r="A603" s="5">
        <v>602</v>
      </c>
      <c r="B603" s="5">
        <v>1854</v>
      </c>
      <c r="C603" s="5" t="s">
        <v>3019</v>
      </c>
      <c r="D603" s="60">
        <v>30000</v>
      </c>
      <c r="E603" s="5" t="s">
        <v>3021</v>
      </c>
      <c r="F603" s="5" t="s">
        <v>3018</v>
      </c>
    </row>
    <row r="604" spans="1:6" x14ac:dyDescent="0.2">
      <c r="A604" s="4">
        <v>603</v>
      </c>
      <c r="B604" s="4">
        <v>1860</v>
      </c>
      <c r="C604" s="4" t="s">
        <v>3019</v>
      </c>
      <c r="D604" s="59">
        <v>30000</v>
      </c>
      <c r="E604" s="4" t="s">
        <v>3021</v>
      </c>
      <c r="F604" s="4" t="s">
        <v>3020</v>
      </c>
    </row>
    <row r="605" spans="1:6" x14ac:dyDescent="0.2">
      <c r="A605" s="5">
        <v>604</v>
      </c>
      <c r="B605" s="5">
        <v>1869</v>
      </c>
      <c r="C605" s="5" t="s">
        <v>3019</v>
      </c>
      <c r="D605" s="60">
        <v>30000</v>
      </c>
      <c r="E605" s="5" t="s">
        <v>3021</v>
      </c>
      <c r="F605" s="5" t="s">
        <v>3020</v>
      </c>
    </row>
    <row r="606" spans="1:6" x14ac:dyDescent="0.2">
      <c r="A606" s="4">
        <v>605</v>
      </c>
      <c r="B606" s="4">
        <v>1873</v>
      </c>
      <c r="C606" s="4" t="s">
        <v>3019</v>
      </c>
      <c r="D606" s="59">
        <v>30000</v>
      </c>
      <c r="E606" s="4" t="s">
        <v>3021</v>
      </c>
      <c r="F606" s="4" t="s">
        <v>3018</v>
      </c>
    </row>
    <row r="607" spans="1:6" x14ac:dyDescent="0.2">
      <c r="A607" s="5">
        <v>606</v>
      </c>
      <c r="B607" s="5">
        <v>1875</v>
      </c>
      <c r="C607" s="5" t="s">
        <v>3019</v>
      </c>
      <c r="D607" s="60">
        <v>20000</v>
      </c>
      <c r="E607" s="5" t="s">
        <v>3022</v>
      </c>
      <c r="F607" s="5" t="s">
        <v>3020</v>
      </c>
    </row>
    <row r="608" spans="1:6" x14ac:dyDescent="0.2">
      <c r="A608" s="4">
        <v>607</v>
      </c>
      <c r="B608" s="4">
        <v>1882</v>
      </c>
      <c r="C608" s="4" t="s">
        <v>3019</v>
      </c>
      <c r="D608" s="59">
        <v>10000</v>
      </c>
      <c r="E608" s="4" t="s">
        <v>3023</v>
      </c>
      <c r="F608" s="4" t="s">
        <v>3020</v>
      </c>
    </row>
    <row r="609" spans="1:6" x14ac:dyDescent="0.2">
      <c r="A609" s="5">
        <v>608</v>
      </c>
      <c r="B609" s="5">
        <v>1885</v>
      </c>
      <c r="C609" s="5" t="s">
        <v>3019</v>
      </c>
      <c r="D609" s="60">
        <v>20000</v>
      </c>
      <c r="E609" s="5" t="s">
        <v>3022</v>
      </c>
      <c r="F609" s="5" t="s">
        <v>3018</v>
      </c>
    </row>
    <row r="610" spans="1:6" x14ac:dyDescent="0.2">
      <c r="A610" s="4">
        <v>609</v>
      </c>
      <c r="B610" s="4">
        <v>1889</v>
      </c>
      <c r="C610" s="4" t="s">
        <v>3019</v>
      </c>
      <c r="D610" s="59">
        <v>20000</v>
      </c>
      <c r="E610" s="4" t="s">
        <v>3022</v>
      </c>
      <c r="F610" s="4" t="s">
        <v>3020</v>
      </c>
    </row>
    <row r="611" spans="1:6" x14ac:dyDescent="0.2">
      <c r="A611" s="5">
        <v>610</v>
      </c>
      <c r="B611" s="5">
        <v>1891</v>
      </c>
      <c r="C611" s="5" t="s">
        <v>3019</v>
      </c>
      <c r="D611" s="60">
        <v>30000</v>
      </c>
      <c r="E611" s="5" t="s">
        <v>3021</v>
      </c>
      <c r="F611" s="5" t="s">
        <v>3020</v>
      </c>
    </row>
    <row r="612" spans="1:6" x14ac:dyDescent="0.2">
      <c r="A612" s="4">
        <v>611</v>
      </c>
      <c r="B612" s="4">
        <v>1893</v>
      </c>
      <c r="C612" s="4" t="s">
        <v>3019</v>
      </c>
      <c r="D612" s="59">
        <v>30000</v>
      </c>
      <c r="E612" s="4" t="s">
        <v>3021</v>
      </c>
      <c r="F612" s="4" t="s">
        <v>3020</v>
      </c>
    </row>
    <row r="613" spans="1:6" x14ac:dyDescent="0.2">
      <c r="A613" s="5">
        <v>612</v>
      </c>
      <c r="B613" s="5">
        <v>1894</v>
      </c>
      <c r="C613" s="5" t="s">
        <v>3016</v>
      </c>
      <c r="D613" s="60">
        <v>20000</v>
      </c>
      <c r="E613" s="5" t="s">
        <v>3023</v>
      </c>
      <c r="F613" s="5" t="s">
        <v>3020</v>
      </c>
    </row>
    <row r="614" spans="1:6" x14ac:dyDescent="0.2">
      <c r="A614" s="4">
        <v>613</v>
      </c>
      <c r="B614" s="4">
        <v>1906</v>
      </c>
      <c r="C614" s="4" t="s">
        <v>3019</v>
      </c>
      <c r="D614" s="59">
        <v>20000</v>
      </c>
      <c r="E614" s="4" t="s">
        <v>3023</v>
      </c>
      <c r="F614" s="4" t="s">
        <v>3020</v>
      </c>
    </row>
    <row r="615" spans="1:6" x14ac:dyDescent="0.2">
      <c r="A615" s="5">
        <v>614</v>
      </c>
      <c r="B615" s="5">
        <v>1907</v>
      </c>
      <c r="C615" s="5" t="s">
        <v>3019</v>
      </c>
      <c r="D615" s="60">
        <v>30000</v>
      </c>
      <c r="E615" s="5" t="s">
        <v>3021</v>
      </c>
      <c r="F615" s="5" t="s">
        <v>3020</v>
      </c>
    </row>
    <row r="616" spans="1:6" x14ac:dyDescent="0.2">
      <c r="A616" s="4">
        <v>615</v>
      </c>
      <c r="B616" s="4">
        <v>1910</v>
      </c>
      <c r="C616" s="4" t="s">
        <v>3019</v>
      </c>
      <c r="D616" s="59">
        <v>30000</v>
      </c>
      <c r="E616" s="4" t="s">
        <v>3021</v>
      </c>
      <c r="F616" s="4" t="s">
        <v>3020</v>
      </c>
    </row>
    <row r="617" spans="1:6" x14ac:dyDescent="0.2">
      <c r="A617" s="5">
        <v>616</v>
      </c>
      <c r="B617" s="5">
        <v>1916</v>
      </c>
      <c r="C617" s="5" t="s">
        <v>3016</v>
      </c>
      <c r="D617" s="60">
        <v>40000</v>
      </c>
      <c r="E617" s="5" t="s">
        <v>3017</v>
      </c>
      <c r="F617" s="5" t="s">
        <v>3018</v>
      </c>
    </row>
    <row r="618" spans="1:6" x14ac:dyDescent="0.2">
      <c r="A618" s="4">
        <v>617</v>
      </c>
      <c r="B618" s="4">
        <v>1917</v>
      </c>
      <c r="C618" s="4" t="s">
        <v>3016</v>
      </c>
      <c r="D618" s="59">
        <v>40000</v>
      </c>
      <c r="E618" s="4" t="s">
        <v>3017</v>
      </c>
      <c r="F618" s="4" t="s">
        <v>3018</v>
      </c>
    </row>
    <row r="619" spans="1:6" x14ac:dyDescent="0.2">
      <c r="A619" s="5">
        <v>618</v>
      </c>
      <c r="B619" s="5">
        <v>1918</v>
      </c>
      <c r="C619" s="5" t="s">
        <v>3019</v>
      </c>
      <c r="D619" s="60">
        <v>60000</v>
      </c>
      <c r="E619" s="5" t="s">
        <v>3024</v>
      </c>
      <c r="F619" s="5" t="s">
        <v>3020</v>
      </c>
    </row>
    <row r="620" spans="1:6" x14ac:dyDescent="0.2">
      <c r="A620" s="4">
        <v>619</v>
      </c>
      <c r="B620" s="4">
        <v>1919</v>
      </c>
      <c r="C620" s="4" t="s">
        <v>3016</v>
      </c>
      <c r="D620" s="59">
        <v>60000</v>
      </c>
      <c r="E620" s="4" t="s">
        <v>3024</v>
      </c>
      <c r="F620" s="4" t="s">
        <v>3018</v>
      </c>
    </row>
    <row r="621" spans="1:6" x14ac:dyDescent="0.2">
      <c r="A621" s="5">
        <v>620</v>
      </c>
      <c r="B621" s="5">
        <v>1927</v>
      </c>
      <c r="C621" s="5" t="s">
        <v>3019</v>
      </c>
      <c r="D621" s="60">
        <v>50000</v>
      </c>
      <c r="E621" s="5" t="s">
        <v>3024</v>
      </c>
      <c r="F621" s="5" t="s">
        <v>3018</v>
      </c>
    </row>
    <row r="622" spans="1:6" x14ac:dyDescent="0.2">
      <c r="A622" s="4">
        <v>621</v>
      </c>
      <c r="B622" s="4">
        <v>1928</v>
      </c>
      <c r="C622" s="4" t="s">
        <v>3019</v>
      </c>
      <c r="D622" s="59">
        <v>50000</v>
      </c>
      <c r="E622" s="4" t="s">
        <v>3024</v>
      </c>
      <c r="F622" s="4" t="s">
        <v>3018</v>
      </c>
    </row>
    <row r="623" spans="1:6" x14ac:dyDescent="0.2">
      <c r="A623" s="5">
        <v>622</v>
      </c>
      <c r="B623" s="5">
        <v>1933</v>
      </c>
      <c r="C623" s="5" t="s">
        <v>3019</v>
      </c>
      <c r="D623" s="60">
        <v>50000</v>
      </c>
      <c r="E623" s="5" t="s">
        <v>3024</v>
      </c>
      <c r="F623" s="5" t="s">
        <v>3020</v>
      </c>
    </row>
    <row r="624" spans="1:6" x14ac:dyDescent="0.2">
      <c r="A624" s="4">
        <v>623</v>
      </c>
      <c r="B624" s="4">
        <v>1934</v>
      </c>
      <c r="C624" s="4" t="s">
        <v>3016</v>
      </c>
      <c r="D624" s="59">
        <v>50000</v>
      </c>
      <c r="E624" s="4" t="s">
        <v>3024</v>
      </c>
      <c r="F624" s="4" t="s">
        <v>3018</v>
      </c>
    </row>
    <row r="625" spans="1:6" x14ac:dyDescent="0.2">
      <c r="A625" s="5">
        <v>624</v>
      </c>
      <c r="B625" s="5">
        <v>1935</v>
      </c>
      <c r="C625" s="5" t="s">
        <v>3019</v>
      </c>
      <c r="D625" s="60">
        <v>50000</v>
      </c>
      <c r="E625" s="5" t="s">
        <v>3024</v>
      </c>
      <c r="F625" s="5" t="s">
        <v>3018</v>
      </c>
    </row>
    <row r="626" spans="1:6" x14ac:dyDescent="0.2">
      <c r="A626" s="4">
        <v>625</v>
      </c>
      <c r="B626" s="4">
        <v>1938</v>
      </c>
      <c r="C626" s="4" t="s">
        <v>3019</v>
      </c>
      <c r="D626" s="59">
        <v>50000</v>
      </c>
      <c r="E626" s="4" t="s">
        <v>3024</v>
      </c>
      <c r="F626" s="4" t="s">
        <v>3018</v>
      </c>
    </row>
    <row r="627" spans="1:6" x14ac:dyDescent="0.2">
      <c r="A627" s="5">
        <v>626</v>
      </c>
      <c r="B627" s="5">
        <v>1940</v>
      </c>
      <c r="C627" s="5" t="s">
        <v>3016</v>
      </c>
      <c r="D627" s="60">
        <v>50000</v>
      </c>
      <c r="E627" s="5" t="s">
        <v>3024</v>
      </c>
      <c r="F627" s="5" t="s">
        <v>3018</v>
      </c>
    </row>
    <row r="628" spans="1:6" x14ac:dyDescent="0.2">
      <c r="A628" s="4">
        <v>627</v>
      </c>
      <c r="B628" s="4">
        <v>1946</v>
      </c>
      <c r="C628" s="4" t="s">
        <v>3016</v>
      </c>
      <c r="D628" s="59">
        <v>50000</v>
      </c>
      <c r="E628" s="4" t="s">
        <v>3024</v>
      </c>
      <c r="F628" s="4" t="s">
        <v>3018</v>
      </c>
    </row>
    <row r="629" spans="1:6" x14ac:dyDescent="0.2">
      <c r="A629" s="5">
        <v>628</v>
      </c>
      <c r="B629" s="5">
        <v>1949</v>
      </c>
      <c r="C629" s="5" t="s">
        <v>3016</v>
      </c>
      <c r="D629" s="60">
        <v>60000</v>
      </c>
      <c r="E629" s="5" t="s">
        <v>3024</v>
      </c>
      <c r="F629" s="5" t="s">
        <v>3018</v>
      </c>
    </row>
    <row r="630" spans="1:6" x14ac:dyDescent="0.2">
      <c r="A630" s="4">
        <v>629</v>
      </c>
      <c r="B630" s="4">
        <v>1950</v>
      </c>
      <c r="C630" s="4" t="s">
        <v>3019</v>
      </c>
      <c r="D630" s="59">
        <v>40000</v>
      </c>
      <c r="E630" s="4" t="s">
        <v>3024</v>
      </c>
      <c r="F630" s="4" t="s">
        <v>3018</v>
      </c>
    </row>
    <row r="631" spans="1:6" x14ac:dyDescent="0.2">
      <c r="A631" s="5">
        <v>630</v>
      </c>
      <c r="B631" s="5">
        <v>1956</v>
      </c>
      <c r="C631" s="5" t="s">
        <v>3019</v>
      </c>
      <c r="D631" s="60">
        <v>40000</v>
      </c>
      <c r="E631" s="5" t="s">
        <v>3022</v>
      </c>
      <c r="F631" s="5" t="s">
        <v>3018</v>
      </c>
    </row>
    <row r="632" spans="1:6" x14ac:dyDescent="0.2">
      <c r="A632" s="4">
        <v>631</v>
      </c>
      <c r="B632" s="4">
        <v>1957</v>
      </c>
      <c r="C632" s="4" t="s">
        <v>3016</v>
      </c>
      <c r="D632" s="59">
        <v>60000</v>
      </c>
      <c r="E632" s="4" t="s">
        <v>3024</v>
      </c>
      <c r="F632" s="4" t="s">
        <v>3018</v>
      </c>
    </row>
    <row r="633" spans="1:6" x14ac:dyDescent="0.2">
      <c r="A633" s="5">
        <v>632</v>
      </c>
      <c r="B633" s="5">
        <v>1958</v>
      </c>
      <c r="C633" s="5" t="s">
        <v>3016</v>
      </c>
      <c r="D633" s="60">
        <v>60000</v>
      </c>
      <c r="E633" s="5" t="s">
        <v>3024</v>
      </c>
      <c r="F633" s="5" t="s">
        <v>3018</v>
      </c>
    </row>
    <row r="634" spans="1:6" x14ac:dyDescent="0.2">
      <c r="A634" s="4">
        <v>633</v>
      </c>
      <c r="B634" s="4">
        <v>1959</v>
      </c>
      <c r="C634" s="4" t="s">
        <v>3016</v>
      </c>
      <c r="D634" s="59">
        <v>60000</v>
      </c>
      <c r="E634" s="4" t="s">
        <v>3024</v>
      </c>
      <c r="F634" s="4" t="s">
        <v>3018</v>
      </c>
    </row>
    <row r="635" spans="1:6" x14ac:dyDescent="0.2">
      <c r="A635" s="5">
        <v>634</v>
      </c>
      <c r="B635" s="5">
        <v>1962</v>
      </c>
      <c r="C635" s="5" t="s">
        <v>3016</v>
      </c>
      <c r="D635" s="60">
        <v>40000</v>
      </c>
      <c r="E635" s="5" t="s">
        <v>3017</v>
      </c>
      <c r="F635" s="5" t="s">
        <v>3018</v>
      </c>
    </row>
    <row r="636" spans="1:6" x14ac:dyDescent="0.2">
      <c r="A636" s="4">
        <v>635</v>
      </c>
      <c r="B636" s="4">
        <v>1967</v>
      </c>
      <c r="C636" s="4" t="s">
        <v>3016</v>
      </c>
      <c r="D636" s="59">
        <v>60000</v>
      </c>
      <c r="E636" s="4" t="s">
        <v>3024</v>
      </c>
      <c r="F636" s="4" t="s">
        <v>3018</v>
      </c>
    </row>
    <row r="637" spans="1:6" x14ac:dyDescent="0.2">
      <c r="A637" s="5">
        <v>636</v>
      </c>
      <c r="B637" s="5">
        <v>1971</v>
      </c>
      <c r="C637" s="5" t="s">
        <v>3016</v>
      </c>
      <c r="D637" s="60">
        <v>60000</v>
      </c>
      <c r="E637" s="5" t="s">
        <v>3024</v>
      </c>
      <c r="F637" s="5" t="s">
        <v>3018</v>
      </c>
    </row>
    <row r="638" spans="1:6" x14ac:dyDescent="0.2">
      <c r="A638" s="4">
        <v>637</v>
      </c>
      <c r="B638" s="4">
        <v>1972</v>
      </c>
      <c r="C638" s="4" t="s">
        <v>3019</v>
      </c>
      <c r="D638" s="59">
        <v>60000</v>
      </c>
      <c r="E638" s="4" t="s">
        <v>3024</v>
      </c>
      <c r="F638" s="4" t="s">
        <v>3018</v>
      </c>
    </row>
    <row r="639" spans="1:6" x14ac:dyDescent="0.2">
      <c r="A639" s="5">
        <v>638</v>
      </c>
      <c r="B639" s="5">
        <v>1974</v>
      </c>
      <c r="C639" s="5" t="s">
        <v>3016</v>
      </c>
      <c r="D639" s="60">
        <v>70000</v>
      </c>
      <c r="E639" s="5" t="s">
        <v>3024</v>
      </c>
      <c r="F639" s="5" t="s">
        <v>3018</v>
      </c>
    </row>
    <row r="640" spans="1:6" x14ac:dyDescent="0.2">
      <c r="A640" s="4">
        <v>639</v>
      </c>
      <c r="B640" s="4">
        <v>1976</v>
      </c>
      <c r="C640" s="4" t="s">
        <v>3016</v>
      </c>
      <c r="D640" s="59">
        <v>70000</v>
      </c>
      <c r="E640" s="4" t="s">
        <v>3024</v>
      </c>
      <c r="F640" s="4" t="s">
        <v>3018</v>
      </c>
    </row>
    <row r="641" spans="1:6" x14ac:dyDescent="0.2">
      <c r="A641" s="5">
        <v>640</v>
      </c>
      <c r="B641" s="5">
        <v>1979</v>
      </c>
      <c r="C641" s="5" t="s">
        <v>3016</v>
      </c>
      <c r="D641" s="60">
        <v>70000</v>
      </c>
      <c r="E641" s="5" t="s">
        <v>3024</v>
      </c>
      <c r="F641" s="5" t="s">
        <v>3018</v>
      </c>
    </row>
    <row r="642" spans="1:6" x14ac:dyDescent="0.2">
      <c r="A642" s="4">
        <v>641</v>
      </c>
      <c r="B642" s="4">
        <v>1984</v>
      </c>
      <c r="C642" s="4" t="s">
        <v>3016</v>
      </c>
      <c r="D642" s="59">
        <v>50000</v>
      </c>
      <c r="E642" s="4" t="s">
        <v>3017</v>
      </c>
      <c r="F642" s="4" t="s">
        <v>3018</v>
      </c>
    </row>
    <row r="643" spans="1:6" x14ac:dyDescent="0.2">
      <c r="A643" s="5">
        <v>642</v>
      </c>
      <c r="B643" s="5">
        <v>1986</v>
      </c>
      <c r="C643" s="5" t="s">
        <v>3016</v>
      </c>
      <c r="D643" s="60">
        <v>50000</v>
      </c>
      <c r="E643" s="5" t="s">
        <v>3017</v>
      </c>
      <c r="F643" s="5" t="s">
        <v>3018</v>
      </c>
    </row>
    <row r="644" spans="1:6" x14ac:dyDescent="0.2">
      <c r="A644" s="4">
        <v>643</v>
      </c>
      <c r="B644" s="4">
        <v>1988</v>
      </c>
      <c r="C644" s="4" t="s">
        <v>3016</v>
      </c>
      <c r="D644" s="59">
        <v>50000</v>
      </c>
      <c r="E644" s="4" t="s">
        <v>3017</v>
      </c>
      <c r="F644" s="4" t="s">
        <v>3018</v>
      </c>
    </row>
    <row r="645" spans="1:6" x14ac:dyDescent="0.2">
      <c r="A645" s="5">
        <v>644</v>
      </c>
      <c r="B645" s="5">
        <v>1989</v>
      </c>
      <c r="C645" s="5" t="s">
        <v>3016</v>
      </c>
      <c r="D645" s="60">
        <v>50000</v>
      </c>
      <c r="E645" s="5" t="s">
        <v>3017</v>
      </c>
      <c r="F645" s="5" t="s">
        <v>3018</v>
      </c>
    </row>
    <row r="646" spans="1:6" x14ac:dyDescent="0.2">
      <c r="A646" s="4">
        <v>645</v>
      </c>
      <c r="B646" s="4">
        <v>1991</v>
      </c>
      <c r="C646" s="4" t="s">
        <v>3019</v>
      </c>
      <c r="D646" s="59">
        <v>40000</v>
      </c>
      <c r="E646" s="4" t="s">
        <v>3017</v>
      </c>
      <c r="F646" s="4" t="s">
        <v>3018</v>
      </c>
    </row>
    <row r="647" spans="1:6" x14ac:dyDescent="0.2">
      <c r="A647" s="5">
        <v>646</v>
      </c>
      <c r="B647" s="5">
        <v>1997</v>
      </c>
      <c r="C647" s="5" t="s">
        <v>3019</v>
      </c>
      <c r="D647" s="60">
        <v>40000</v>
      </c>
      <c r="E647" s="5" t="s">
        <v>3017</v>
      </c>
      <c r="F647" s="5" t="s">
        <v>3018</v>
      </c>
    </row>
    <row r="648" spans="1:6" x14ac:dyDescent="0.2">
      <c r="A648" s="4">
        <v>647</v>
      </c>
      <c r="B648" s="4">
        <v>1998</v>
      </c>
      <c r="C648" s="4" t="s">
        <v>3019</v>
      </c>
      <c r="D648" s="59">
        <v>40000</v>
      </c>
      <c r="E648" s="4" t="s">
        <v>3017</v>
      </c>
      <c r="F648" s="4" t="s">
        <v>3018</v>
      </c>
    </row>
    <row r="649" spans="1:6" x14ac:dyDescent="0.2">
      <c r="A649" s="5">
        <v>648</v>
      </c>
      <c r="B649" s="5">
        <v>2004</v>
      </c>
      <c r="C649" s="5" t="s">
        <v>3019</v>
      </c>
      <c r="D649" s="60">
        <v>40000</v>
      </c>
      <c r="E649" s="5" t="s">
        <v>3017</v>
      </c>
      <c r="F649" s="5" t="s">
        <v>3020</v>
      </c>
    </row>
    <row r="650" spans="1:6" x14ac:dyDescent="0.2">
      <c r="A650" s="4">
        <v>649</v>
      </c>
      <c r="B650" s="4">
        <v>2006</v>
      </c>
      <c r="C650" s="4" t="s">
        <v>3019</v>
      </c>
      <c r="D650" s="59">
        <v>60000</v>
      </c>
      <c r="E650" s="4" t="s">
        <v>3024</v>
      </c>
      <c r="F650" s="4" t="s">
        <v>3018</v>
      </c>
    </row>
    <row r="651" spans="1:6" x14ac:dyDescent="0.2">
      <c r="A651" s="5">
        <v>650</v>
      </c>
      <c r="B651" s="5">
        <v>2014</v>
      </c>
      <c r="C651" s="5" t="s">
        <v>3016</v>
      </c>
      <c r="D651" s="60">
        <v>60000</v>
      </c>
      <c r="E651" s="5" t="s">
        <v>3024</v>
      </c>
      <c r="F651" s="5" t="s">
        <v>3018</v>
      </c>
    </row>
    <row r="652" spans="1:6" x14ac:dyDescent="0.2">
      <c r="A652" s="4">
        <v>651</v>
      </c>
      <c r="B652" s="4">
        <v>2016</v>
      </c>
      <c r="C652" s="4" t="s">
        <v>3016</v>
      </c>
      <c r="D652" s="59">
        <v>60000</v>
      </c>
      <c r="E652" s="4" t="s">
        <v>3024</v>
      </c>
      <c r="F652" s="4" t="s">
        <v>3018</v>
      </c>
    </row>
    <row r="653" spans="1:6" x14ac:dyDescent="0.2">
      <c r="A653" s="5">
        <v>652</v>
      </c>
      <c r="B653" s="5">
        <v>2020</v>
      </c>
      <c r="C653" s="5" t="s">
        <v>3016</v>
      </c>
      <c r="D653" s="60">
        <v>60000</v>
      </c>
      <c r="E653" s="5" t="s">
        <v>3024</v>
      </c>
      <c r="F653" s="5" t="s">
        <v>3018</v>
      </c>
    </row>
    <row r="654" spans="1:6" x14ac:dyDescent="0.2">
      <c r="A654" s="4">
        <v>653</v>
      </c>
      <c r="B654" s="4">
        <v>2030</v>
      </c>
      <c r="C654" s="4" t="s">
        <v>3016</v>
      </c>
      <c r="D654" s="59">
        <v>60000</v>
      </c>
      <c r="E654" s="4" t="s">
        <v>3024</v>
      </c>
      <c r="F654" s="4" t="s">
        <v>3018</v>
      </c>
    </row>
    <row r="655" spans="1:6" x14ac:dyDescent="0.2">
      <c r="A655" s="5">
        <v>654</v>
      </c>
      <c r="B655" s="5">
        <v>2035</v>
      </c>
      <c r="C655" s="5" t="s">
        <v>3019</v>
      </c>
      <c r="D655" s="60">
        <v>60000</v>
      </c>
      <c r="E655" s="5" t="s">
        <v>3024</v>
      </c>
      <c r="F655" s="5" t="s">
        <v>3018</v>
      </c>
    </row>
    <row r="656" spans="1:6" x14ac:dyDescent="0.2">
      <c r="A656" s="4">
        <v>655</v>
      </c>
      <c r="B656" s="4">
        <v>2037</v>
      </c>
      <c r="C656" s="4" t="s">
        <v>3016</v>
      </c>
      <c r="D656" s="59">
        <v>60000</v>
      </c>
      <c r="E656" s="4" t="s">
        <v>3024</v>
      </c>
      <c r="F656" s="4" t="s">
        <v>3018</v>
      </c>
    </row>
    <row r="657" spans="1:6" x14ac:dyDescent="0.2">
      <c r="A657" s="5">
        <v>656</v>
      </c>
      <c r="B657" s="5">
        <v>2038</v>
      </c>
      <c r="C657" s="5" t="s">
        <v>3019</v>
      </c>
      <c r="D657" s="60">
        <v>70000</v>
      </c>
      <c r="E657" s="5" t="s">
        <v>3024</v>
      </c>
      <c r="F657" s="5" t="s">
        <v>3018</v>
      </c>
    </row>
    <row r="658" spans="1:6" x14ac:dyDescent="0.2">
      <c r="A658" s="4">
        <v>657</v>
      </c>
      <c r="B658" s="4">
        <v>2044</v>
      </c>
      <c r="C658" s="4" t="s">
        <v>3016</v>
      </c>
      <c r="D658" s="59">
        <v>70000</v>
      </c>
      <c r="E658" s="4" t="s">
        <v>3024</v>
      </c>
      <c r="F658" s="4" t="s">
        <v>3018</v>
      </c>
    </row>
    <row r="659" spans="1:6" x14ac:dyDescent="0.2">
      <c r="A659" s="5">
        <v>658</v>
      </c>
      <c r="B659" s="5">
        <v>2046</v>
      </c>
      <c r="C659" s="5" t="s">
        <v>3016</v>
      </c>
      <c r="D659" s="60">
        <v>70000</v>
      </c>
      <c r="E659" s="5" t="s">
        <v>3024</v>
      </c>
      <c r="F659" s="5" t="s">
        <v>3018</v>
      </c>
    </row>
    <row r="660" spans="1:6" x14ac:dyDescent="0.2">
      <c r="A660" s="4">
        <v>659</v>
      </c>
      <c r="B660" s="4">
        <v>2049</v>
      </c>
      <c r="C660" s="4" t="s">
        <v>3016</v>
      </c>
      <c r="D660" s="59">
        <v>60000</v>
      </c>
      <c r="E660" s="4" t="s">
        <v>3024</v>
      </c>
      <c r="F660" s="4" t="s">
        <v>3018</v>
      </c>
    </row>
    <row r="661" spans="1:6" x14ac:dyDescent="0.2">
      <c r="A661" s="5">
        <v>660</v>
      </c>
      <c r="B661" s="5">
        <v>2052</v>
      </c>
      <c r="C661" s="5" t="s">
        <v>3019</v>
      </c>
      <c r="D661" s="60">
        <v>60000</v>
      </c>
      <c r="E661" s="5" t="s">
        <v>3024</v>
      </c>
      <c r="F661" s="5" t="s">
        <v>3018</v>
      </c>
    </row>
    <row r="662" spans="1:6" x14ac:dyDescent="0.2">
      <c r="A662" s="4">
        <v>661</v>
      </c>
      <c r="B662" s="4">
        <v>2058</v>
      </c>
      <c r="C662" s="4" t="s">
        <v>3016</v>
      </c>
      <c r="D662" s="59">
        <v>60000</v>
      </c>
      <c r="E662" s="4" t="s">
        <v>3024</v>
      </c>
      <c r="F662" s="4" t="s">
        <v>3018</v>
      </c>
    </row>
    <row r="663" spans="1:6" x14ac:dyDescent="0.2">
      <c r="A663" s="5">
        <v>662</v>
      </c>
      <c r="B663" s="5">
        <v>2059</v>
      </c>
      <c r="C663" s="5" t="s">
        <v>3019</v>
      </c>
      <c r="D663" s="60">
        <v>60000</v>
      </c>
      <c r="E663" s="5" t="s">
        <v>3024</v>
      </c>
      <c r="F663" s="5" t="s">
        <v>3018</v>
      </c>
    </row>
    <row r="664" spans="1:6" x14ac:dyDescent="0.2">
      <c r="A664" s="4">
        <v>663</v>
      </c>
      <c r="B664" s="4">
        <v>2061</v>
      </c>
      <c r="C664" s="4" t="s">
        <v>3019</v>
      </c>
      <c r="D664" s="59">
        <v>60000</v>
      </c>
      <c r="E664" s="4" t="s">
        <v>3024</v>
      </c>
      <c r="F664" s="4" t="s">
        <v>3018</v>
      </c>
    </row>
    <row r="665" spans="1:6" x14ac:dyDescent="0.2">
      <c r="A665" s="5">
        <v>664</v>
      </c>
      <c r="B665" s="5">
        <v>2062</v>
      </c>
      <c r="C665" s="5" t="s">
        <v>3016</v>
      </c>
      <c r="D665" s="60">
        <v>70000</v>
      </c>
      <c r="E665" s="5" t="s">
        <v>3024</v>
      </c>
      <c r="F665" s="5" t="s">
        <v>3018</v>
      </c>
    </row>
    <row r="666" spans="1:6" x14ac:dyDescent="0.2">
      <c r="A666" s="4">
        <v>665</v>
      </c>
      <c r="B666" s="4">
        <v>2063</v>
      </c>
      <c r="C666" s="4" t="s">
        <v>3019</v>
      </c>
      <c r="D666" s="59">
        <v>70000</v>
      </c>
      <c r="E666" s="4" t="s">
        <v>3024</v>
      </c>
      <c r="F666" s="4" t="s">
        <v>3018</v>
      </c>
    </row>
    <row r="667" spans="1:6" x14ac:dyDescent="0.2">
      <c r="A667" s="5">
        <v>666</v>
      </c>
      <c r="B667" s="5">
        <v>2066</v>
      </c>
      <c r="C667" s="5" t="s">
        <v>3016</v>
      </c>
      <c r="D667" s="60">
        <v>70000</v>
      </c>
      <c r="E667" s="5" t="s">
        <v>3024</v>
      </c>
      <c r="F667" s="5" t="s">
        <v>3018</v>
      </c>
    </row>
    <row r="668" spans="1:6" x14ac:dyDescent="0.2">
      <c r="A668" s="4">
        <v>667</v>
      </c>
      <c r="B668" s="4">
        <v>2069</v>
      </c>
      <c r="C668" s="4" t="s">
        <v>3016</v>
      </c>
      <c r="D668" s="59">
        <v>80000</v>
      </c>
      <c r="E668" s="4" t="s">
        <v>3024</v>
      </c>
      <c r="F668" s="4" t="s">
        <v>3018</v>
      </c>
    </row>
    <row r="669" spans="1:6" x14ac:dyDescent="0.2">
      <c r="A669" s="5">
        <v>668</v>
      </c>
      <c r="B669" s="5">
        <v>2070</v>
      </c>
      <c r="C669" s="5" t="s">
        <v>3016</v>
      </c>
      <c r="D669" s="60">
        <v>70000</v>
      </c>
      <c r="E669" s="5" t="s">
        <v>3017</v>
      </c>
      <c r="F669" s="5" t="s">
        <v>3018</v>
      </c>
    </row>
    <row r="670" spans="1:6" x14ac:dyDescent="0.2">
      <c r="A670" s="4">
        <v>669</v>
      </c>
      <c r="B670" s="4">
        <v>2071</v>
      </c>
      <c r="C670" s="4" t="s">
        <v>3019</v>
      </c>
      <c r="D670" s="59">
        <v>70000</v>
      </c>
      <c r="E670" s="4" t="s">
        <v>3017</v>
      </c>
      <c r="F670" s="4" t="s">
        <v>3018</v>
      </c>
    </row>
    <row r="671" spans="1:6" x14ac:dyDescent="0.2">
      <c r="A671" s="5">
        <v>670</v>
      </c>
      <c r="B671" s="5">
        <v>2072</v>
      </c>
      <c r="C671" s="5" t="s">
        <v>3019</v>
      </c>
      <c r="D671" s="60">
        <v>70000</v>
      </c>
      <c r="E671" s="5" t="s">
        <v>3017</v>
      </c>
      <c r="F671" s="5" t="s">
        <v>3018</v>
      </c>
    </row>
    <row r="672" spans="1:6" x14ac:dyDescent="0.2">
      <c r="A672" s="4">
        <v>671</v>
      </c>
      <c r="B672" s="4">
        <v>2073</v>
      </c>
      <c r="C672" s="4" t="s">
        <v>3019</v>
      </c>
      <c r="D672" s="59">
        <v>70000</v>
      </c>
      <c r="E672" s="4" t="s">
        <v>3017</v>
      </c>
      <c r="F672" s="4" t="s">
        <v>3018</v>
      </c>
    </row>
    <row r="673" spans="1:6" x14ac:dyDescent="0.2">
      <c r="A673" s="5">
        <v>672</v>
      </c>
      <c r="B673" s="5">
        <v>2081</v>
      </c>
      <c r="C673" s="5" t="s">
        <v>3019</v>
      </c>
      <c r="D673" s="60">
        <v>60000</v>
      </c>
      <c r="E673" s="5" t="s">
        <v>3017</v>
      </c>
      <c r="F673" s="5" t="s">
        <v>3020</v>
      </c>
    </row>
    <row r="674" spans="1:6" x14ac:dyDescent="0.2">
      <c r="A674" s="4">
        <v>673</v>
      </c>
      <c r="B674" s="4">
        <v>2089</v>
      </c>
      <c r="C674" s="4" t="s">
        <v>3016</v>
      </c>
      <c r="D674" s="59">
        <v>60000</v>
      </c>
      <c r="E674" s="4" t="s">
        <v>3017</v>
      </c>
      <c r="F674" s="4" t="s">
        <v>3018</v>
      </c>
    </row>
    <row r="675" spans="1:6" x14ac:dyDescent="0.2">
      <c r="A675" s="5">
        <v>674</v>
      </c>
      <c r="B675" s="5">
        <v>2094</v>
      </c>
      <c r="C675" s="5" t="s">
        <v>3019</v>
      </c>
      <c r="D675" s="60">
        <v>60000</v>
      </c>
      <c r="E675" s="5" t="s">
        <v>3017</v>
      </c>
      <c r="F675" s="5" t="s">
        <v>3018</v>
      </c>
    </row>
    <row r="676" spans="1:6" x14ac:dyDescent="0.2">
      <c r="A676" s="4">
        <v>675</v>
      </c>
      <c r="B676" s="4">
        <v>2097</v>
      </c>
      <c r="C676" s="4" t="s">
        <v>3016</v>
      </c>
      <c r="D676" s="59">
        <v>60000</v>
      </c>
      <c r="E676" s="4" t="s">
        <v>3024</v>
      </c>
      <c r="F676" s="4" t="s">
        <v>3018</v>
      </c>
    </row>
    <row r="677" spans="1:6" x14ac:dyDescent="0.2">
      <c r="A677" s="5">
        <v>676</v>
      </c>
      <c r="B677" s="5">
        <v>2098</v>
      </c>
      <c r="C677" s="5" t="s">
        <v>3019</v>
      </c>
      <c r="D677" s="60">
        <v>70000</v>
      </c>
      <c r="E677" s="5" t="s">
        <v>3024</v>
      </c>
      <c r="F677" s="5" t="s">
        <v>3018</v>
      </c>
    </row>
    <row r="678" spans="1:6" x14ac:dyDescent="0.2">
      <c r="A678" s="4">
        <v>677</v>
      </c>
      <c r="B678" s="4">
        <v>2099</v>
      </c>
      <c r="C678" s="4" t="s">
        <v>3016</v>
      </c>
      <c r="D678" s="59">
        <v>80000</v>
      </c>
      <c r="E678" s="4" t="s">
        <v>3024</v>
      </c>
      <c r="F678" s="4" t="s">
        <v>3018</v>
      </c>
    </row>
    <row r="679" spans="1:6" x14ac:dyDescent="0.2">
      <c r="A679" s="5">
        <v>678</v>
      </c>
      <c r="B679" s="5">
        <v>2107</v>
      </c>
      <c r="C679" s="5" t="s">
        <v>3019</v>
      </c>
      <c r="D679" s="60">
        <v>60000</v>
      </c>
      <c r="E679" s="5" t="s">
        <v>3024</v>
      </c>
      <c r="F679" s="5" t="s">
        <v>3018</v>
      </c>
    </row>
    <row r="680" spans="1:6" x14ac:dyDescent="0.2">
      <c r="A680" s="4">
        <v>679</v>
      </c>
      <c r="B680" s="4">
        <v>2108</v>
      </c>
      <c r="C680" s="4" t="s">
        <v>3016</v>
      </c>
      <c r="D680" s="59">
        <v>70000</v>
      </c>
      <c r="E680" s="4" t="s">
        <v>3024</v>
      </c>
      <c r="F680" s="4" t="s">
        <v>3018</v>
      </c>
    </row>
    <row r="681" spans="1:6" x14ac:dyDescent="0.2">
      <c r="A681" s="5">
        <v>680</v>
      </c>
      <c r="B681" s="5">
        <v>2114</v>
      </c>
      <c r="C681" s="5" t="s">
        <v>3016</v>
      </c>
      <c r="D681" s="60">
        <v>70000</v>
      </c>
      <c r="E681" s="5" t="s">
        <v>3024</v>
      </c>
      <c r="F681" s="5" t="s">
        <v>3018</v>
      </c>
    </row>
    <row r="682" spans="1:6" x14ac:dyDescent="0.2">
      <c r="A682" s="4">
        <v>681</v>
      </c>
      <c r="B682" s="4">
        <v>2115</v>
      </c>
      <c r="C682" s="4" t="s">
        <v>3016</v>
      </c>
      <c r="D682" s="59">
        <v>70000</v>
      </c>
      <c r="E682" s="4" t="s">
        <v>3024</v>
      </c>
      <c r="F682" s="4" t="s">
        <v>3018</v>
      </c>
    </row>
    <row r="683" spans="1:6" x14ac:dyDescent="0.2">
      <c r="A683" s="5">
        <v>682</v>
      </c>
      <c r="B683" s="5">
        <v>2117</v>
      </c>
      <c r="C683" s="5" t="s">
        <v>3016</v>
      </c>
      <c r="D683" s="60">
        <v>70000</v>
      </c>
      <c r="E683" s="5" t="s">
        <v>3024</v>
      </c>
      <c r="F683" s="5" t="s">
        <v>3018</v>
      </c>
    </row>
    <row r="684" spans="1:6" x14ac:dyDescent="0.2">
      <c r="A684" s="4">
        <v>683</v>
      </c>
      <c r="B684" s="4">
        <v>2122</v>
      </c>
      <c r="C684" s="4" t="s">
        <v>3016</v>
      </c>
      <c r="D684" s="59">
        <v>70000</v>
      </c>
      <c r="E684" s="4" t="s">
        <v>3024</v>
      </c>
      <c r="F684" s="4" t="s">
        <v>3020</v>
      </c>
    </row>
    <row r="685" spans="1:6" x14ac:dyDescent="0.2">
      <c r="A685" s="5">
        <v>684</v>
      </c>
      <c r="B685" s="5">
        <v>2124</v>
      </c>
      <c r="C685" s="5" t="s">
        <v>3016</v>
      </c>
      <c r="D685" s="60">
        <v>80000</v>
      </c>
      <c r="E685" s="5" t="s">
        <v>3024</v>
      </c>
      <c r="F685" s="5" t="s">
        <v>3018</v>
      </c>
    </row>
    <row r="686" spans="1:6" x14ac:dyDescent="0.2">
      <c r="A686" s="4">
        <v>685</v>
      </c>
      <c r="B686" s="4">
        <v>2127</v>
      </c>
      <c r="C686" s="4" t="s">
        <v>3019</v>
      </c>
      <c r="D686" s="59">
        <v>40000</v>
      </c>
      <c r="E686" s="4" t="s">
        <v>3017</v>
      </c>
      <c r="F686" s="4" t="s">
        <v>3020</v>
      </c>
    </row>
    <row r="687" spans="1:6" x14ac:dyDescent="0.2">
      <c r="A687" s="5">
        <v>686</v>
      </c>
      <c r="B687" s="5">
        <v>2131</v>
      </c>
      <c r="C687" s="5" t="s">
        <v>3016</v>
      </c>
      <c r="D687" s="60">
        <v>40000</v>
      </c>
      <c r="E687" s="5" t="s">
        <v>3017</v>
      </c>
      <c r="F687" s="5" t="s">
        <v>3020</v>
      </c>
    </row>
    <row r="688" spans="1:6" x14ac:dyDescent="0.2">
      <c r="A688" s="4">
        <v>687</v>
      </c>
      <c r="B688" s="4">
        <v>2132</v>
      </c>
      <c r="C688" s="4" t="s">
        <v>3019</v>
      </c>
      <c r="D688" s="59">
        <v>40000</v>
      </c>
      <c r="E688" s="4" t="s">
        <v>3017</v>
      </c>
      <c r="F688" s="4" t="s">
        <v>3020</v>
      </c>
    </row>
    <row r="689" spans="1:6" x14ac:dyDescent="0.2">
      <c r="A689" s="5">
        <v>688</v>
      </c>
      <c r="B689" s="5">
        <v>2135</v>
      </c>
      <c r="C689" s="5" t="s">
        <v>3019</v>
      </c>
      <c r="D689" s="60">
        <v>40000</v>
      </c>
      <c r="E689" s="5" t="s">
        <v>3017</v>
      </c>
      <c r="F689" s="5" t="s">
        <v>3020</v>
      </c>
    </row>
    <row r="690" spans="1:6" x14ac:dyDescent="0.2">
      <c r="A690" s="4">
        <v>689</v>
      </c>
      <c r="B690" s="4">
        <v>2137</v>
      </c>
      <c r="C690" s="4" t="s">
        <v>3019</v>
      </c>
      <c r="D690" s="59">
        <v>80000</v>
      </c>
      <c r="E690" s="4" t="s">
        <v>3017</v>
      </c>
      <c r="F690" s="4" t="s">
        <v>3018</v>
      </c>
    </row>
    <row r="691" spans="1:6" x14ac:dyDescent="0.2">
      <c r="A691" s="5">
        <v>690</v>
      </c>
      <c r="B691" s="5">
        <v>2139</v>
      </c>
      <c r="C691" s="5" t="s">
        <v>3016</v>
      </c>
      <c r="D691" s="60">
        <v>80000</v>
      </c>
      <c r="E691" s="5" t="s">
        <v>3017</v>
      </c>
      <c r="F691" s="5" t="s">
        <v>3018</v>
      </c>
    </row>
    <row r="692" spans="1:6" x14ac:dyDescent="0.2">
      <c r="A692" s="4">
        <v>691</v>
      </c>
      <c r="B692" s="4">
        <v>2141</v>
      </c>
      <c r="C692" s="4" t="s">
        <v>3016</v>
      </c>
      <c r="D692" s="59">
        <v>60000</v>
      </c>
      <c r="E692" s="4" t="s">
        <v>3024</v>
      </c>
      <c r="F692" s="4" t="s">
        <v>3018</v>
      </c>
    </row>
    <row r="693" spans="1:6" x14ac:dyDescent="0.2">
      <c r="A693" s="5">
        <v>692</v>
      </c>
      <c r="B693" s="5">
        <v>2143</v>
      </c>
      <c r="C693" s="5" t="s">
        <v>3019</v>
      </c>
      <c r="D693" s="60">
        <v>40000</v>
      </c>
      <c r="E693" s="5" t="s">
        <v>3017</v>
      </c>
      <c r="F693" s="5" t="s">
        <v>3020</v>
      </c>
    </row>
    <row r="694" spans="1:6" x14ac:dyDescent="0.2">
      <c r="A694" s="4">
        <v>693</v>
      </c>
      <c r="B694" s="4">
        <v>2145</v>
      </c>
      <c r="C694" s="4" t="s">
        <v>3016</v>
      </c>
      <c r="D694" s="59">
        <v>40000</v>
      </c>
      <c r="E694" s="4" t="s">
        <v>3017</v>
      </c>
      <c r="F694" s="4" t="s">
        <v>3020</v>
      </c>
    </row>
    <row r="695" spans="1:6" x14ac:dyDescent="0.2">
      <c r="A695" s="5">
        <v>694</v>
      </c>
      <c r="B695" s="5">
        <v>2146</v>
      </c>
      <c r="C695" s="5" t="s">
        <v>3019</v>
      </c>
      <c r="D695" s="60">
        <v>50000</v>
      </c>
      <c r="E695" s="5" t="s">
        <v>3017</v>
      </c>
      <c r="F695" s="5" t="s">
        <v>3020</v>
      </c>
    </row>
    <row r="696" spans="1:6" x14ac:dyDescent="0.2">
      <c r="A696" s="4">
        <v>695</v>
      </c>
      <c r="B696" s="4">
        <v>2151</v>
      </c>
      <c r="C696" s="4" t="s">
        <v>3016</v>
      </c>
      <c r="D696" s="59">
        <v>50000</v>
      </c>
      <c r="E696" s="4" t="s">
        <v>3017</v>
      </c>
      <c r="F696" s="4" t="s">
        <v>3018</v>
      </c>
    </row>
    <row r="697" spans="1:6" x14ac:dyDescent="0.2">
      <c r="A697" s="5">
        <v>696</v>
      </c>
      <c r="B697" s="5">
        <v>2157</v>
      </c>
      <c r="C697" s="5" t="s">
        <v>3016</v>
      </c>
      <c r="D697" s="60">
        <v>50000</v>
      </c>
      <c r="E697" s="5" t="s">
        <v>3017</v>
      </c>
      <c r="F697" s="5" t="s">
        <v>3018</v>
      </c>
    </row>
    <row r="698" spans="1:6" x14ac:dyDescent="0.2">
      <c r="A698" s="4">
        <v>697</v>
      </c>
      <c r="B698" s="4">
        <v>2159</v>
      </c>
      <c r="C698" s="4" t="s">
        <v>3019</v>
      </c>
      <c r="D698" s="59">
        <v>50000</v>
      </c>
      <c r="E698" s="4" t="s">
        <v>3017</v>
      </c>
      <c r="F698" s="4" t="s">
        <v>3018</v>
      </c>
    </row>
    <row r="699" spans="1:6" x14ac:dyDescent="0.2">
      <c r="A699" s="5">
        <v>698</v>
      </c>
      <c r="B699" s="5">
        <v>2162</v>
      </c>
      <c r="C699" s="5" t="s">
        <v>3016</v>
      </c>
      <c r="D699" s="60">
        <v>50000</v>
      </c>
      <c r="E699" s="5" t="s">
        <v>3017</v>
      </c>
      <c r="F699" s="5" t="s">
        <v>3018</v>
      </c>
    </row>
    <row r="700" spans="1:6" x14ac:dyDescent="0.2">
      <c r="A700" s="4">
        <v>699</v>
      </c>
      <c r="B700" s="4">
        <v>2164</v>
      </c>
      <c r="C700" s="4" t="s">
        <v>3016</v>
      </c>
      <c r="D700" s="59">
        <v>50000</v>
      </c>
      <c r="E700" s="4" t="s">
        <v>3017</v>
      </c>
      <c r="F700" s="4" t="s">
        <v>3018</v>
      </c>
    </row>
    <row r="701" spans="1:6" x14ac:dyDescent="0.2">
      <c r="A701" s="5">
        <v>700</v>
      </c>
      <c r="B701" s="5">
        <v>2165</v>
      </c>
      <c r="C701" s="5" t="s">
        <v>3019</v>
      </c>
      <c r="D701" s="60">
        <v>60000</v>
      </c>
      <c r="E701" s="5" t="s">
        <v>3017</v>
      </c>
      <c r="F701" s="5" t="s">
        <v>3020</v>
      </c>
    </row>
    <row r="702" spans="1:6" x14ac:dyDescent="0.2">
      <c r="A702" s="4">
        <v>701</v>
      </c>
      <c r="B702" s="4">
        <v>2178</v>
      </c>
      <c r="C702" s="4" t="s">
        <v>3019</v>
      </c>
      <c r="D702" s="59">
        <v>60000</v>
      </c>
      <c r="E702" s="4" t="s">
        <v>3017</v>
      </c>
      <c r="F702" s="4" t="s">
        <v>3020</v>
      </c>
    </row>
    <row r="703" spans="1:6" x14ac:dyDescent="0.2">
      <c r="A703" s="5">
        <v>702</v>
      </c>
      <c r="B703" s="5">
        <v>2183</v>
      </c>
      <c r="C703" s="5" t="s">
        <v>3016</v>
      </c>
      <c r="D703" s="60">
        <v>60000</v>
      </c>
      <c r="E703" s="5" t="s">
        <v>3017</v>
      </c>
      <c r="F703" s="5" t="s">
        <v>3018</v>
      </c>
    </row>
    <row r="704" spans="1:6" x14ac:dyDescent="0.2">
      <c r="A704" s="4">
        <v>703</v>
      </c>
      <c r="B704" s="4">
        <v>2187</v>
      </c>
      <c r="C704" s="4" t="s">
        <v>3019</v>
      </c>
      <c r="D704" s="59">
        <v>60000</v>
      </c>
      <c r="E704" s="4" t="s">
        <v>3017</v>
      </c>
      <c r="F704" s="4" t="s">
        <v>3018</v>
      </c>
    </row>
    <row r="705" spans="1:6" x14ac:dyDescent="0.2">
      <c r="A705" s="5">
        <v>704</v>
      </c>
      <c r="B705" s="5">
        <v>2189</v>
      </c>
      <c r="C705" s="5" t="s">
        <v>3019</v>
      </c>
      <c r="D705" s="60">
        <v>60000</v>
      </c>
      <c r="E705" s="5" t="s">
        <v>3017</v>
      </c>
      <c r="F705" s="5" t="s">
        <v>3020</v>
      </c>
    </row>
    <row r="706" spans="1:6" x14ac:dyDescent="0.2">
      <c r="A706" s="4">
        <v>705</v>
      </c>
      <c r="B706" s="4">
        <v>2190</v>
      </c>
      <c r="C706" s="4" t="s">
        <v>3019</v>
      </c>
      <c r="D706" s="59">
        <v>60000</v>
      </c>
      <c r="E706" s="4" t="s">
        <v>3017</v>
      </c>
      <c r="F706" s="4" t="s">
        <v>3020</v>
      </c>
    </row>
    <row r="707" spans="1:6" x14ac:dyDescent="0.2">
      <c r="A707" s="5">
        <v>706</v>
      </c>
      <c r="B707" s="5">
        <v>2193</v>
      </c>
      <c r="C707" s="5" t="s">
        <v>3019</v>
      </c>
      <c r="D707" s="60">
        <v>60000</v>
      </c>
      <c r="E707" s="5" t="s">
        <v>3024</v>
      </c>
      <c r="F707" s="5" t="s">
        <v>3018</v>
      </c>
    </row>
    <row r="708" spans="1:6" x14ac:dyDescent="0.2">
      <c r="A708" s="4">
        <v>707</v>
      </c>
      <c r="B708" s="4">
        <v>2196</v>
      </c>
      <c r="C708" s="4" t="s">
        <v>3016</v>
      </c>
      <c r="D708" s="59">
        <v>60000</v>
      </c>
      <c r="E708" s="4" t="s">
        <v>3017</v>
      </c>
      <c r="F708" s="4" t="s">
        <v>3018</v>
      </c>
    </row>
    <row r="709" spans="1:6" x14ac:dyDescent="0.2">
      <c r="A709" s="5">
        <v>708</v>
      </c>
      <c r="B709" s="5">
        <v>2197</v>
      </c>
      <c r="C709" s="5" t="s">
        <v>3019</v>
      </c>
      <c r="D709" s="60">
        <v>60000</v>
      </c>
      <c r="E709" s="5" t="s">
        <v>3017</v>
      </c>
      <c r="F709" s="5" t="s">
        <v>3018</v>
      </c>
    </row>
    <row r="710" spans="1:6" x14ac:dyDescent="0.2">
      <c r="A710" s="4">
        <v>709</v>
      </c>
      <c r="B710" s="4">
        <v>2198</v>
      </c>
      <c r="C710" s="4" t="s">
        <v>3019</v>
      </c>
      <c r="D710" s="59">
        <v>60000</v>
      </c>
      <c r="E710" s="4" t="s">
        <v>3017</v>
      </c>
      <c r="F710" s="4" t="s">
        <v>3018</v>
      </c>
    </row>
    <row r="711" spans="1:6" x14ac:dyDescent="0.2">
      <c r="A711" s="5">
        <v>710</v>
      </c>
      <c r="B711" s="5">
        <v>2201</v>
      </c>
      <c r="C711" s="5" t="s">
        <v>3019</v>
      </c>
      <c r="D711" s="60">
        <v>60000</v>
      </c>
      <c r="E711" s="5" t="s">
        <v>3024</v>
      </c>
      <c r="F711" s="5" t="s">
        <v>3020</v>
      </c>
    </row>
    <row r="712" spans="1:6" x14ac:dyDescent="0.2">
      <c r="A712" s="4">
        <v>711</v>
      </c>
      <c r="B712" s="4">
        <v>2202</v>
      </c>
      <c r="C712" s="4" t="s">
        <v>3016</v>
      </c>
      <c r="D712" s="59">
        <v>40000</v>
      </c>
      <c r="E712" s="4" t="s">
        <v>3022</v>
      </c>
      <c r="F712" s="4" t="s">
        <v>3018</v>
      </c>
    </row>
    <row r="713" spans="1:6" x14ac:dyDescent="0.2">
      <c r="A713" s="5">
        <v>712</v>
      </c>
      <c r="B713" s="5">
        <v>2203</v>
      </c>
      <c r="C713" s="5" t="s">
        <v>3019</v>
      </c>
      <c r="D713" s="60">
        <v>70000</v>
      </c>
      <c r="E713" s="5" t="s">
        <v>3017</v>
      </c>
      <c r="F713" s="5" t="s">
        <v>3020</v>
      </c>
    </row>
    <row r="714" spans="1:6" x14ac:dyDescent="0.2">
      <c r="A714" s="4">
        <v>713</v>
      </c>
      <c r="B714" s="4">
        <v>2204</v>
      </c>
      <c r="C714" s="4" t="s">
        <v>3016</v>
      </c>
      <c r="D714" s="59">
        <v>70000</v>
      </c>
      <c r="E714" s="4" t="s">
        <v>3021</v>
      </c>
      <c r="F714" s="4" t="s">
        <v>3018</v>
      </c>
    </row>
    <row r="715" spans="1:6" x14ac:dyDescent="0.2">
      <c r="A715" s="5">
        <v>714</v>
      </c>
      <c r="B715" s="5">
        <v>2206</v>
      </c>
      <c r="C715" s="5" t="s">
        <v>3016</v>
      </c>
      <c r="D715" s="60">
        <v>70000</v>
      </c>
      <c r="E715" s="5" t="s">
        <v>3021</v>
      </c>
      <c r="F715" s="5" t="s">
        <v>3018</v>
      </c>
    </row>
    <row r="716" spans="1:6" x14ac:dyDescent="0.2">
      <c r="A716" s="4">
        <v>715</v>
      </c>
      <c r="B716" s="4">
        <v>2209</v>
      </c>
      <c r="C716" s="4" t="s">
        <v>3016</v>
      </c>
      <c r="D716" s="59">
        <v>70000</v>
      </c>
      <c r="E716" s="4" t="s">
        <v>3021</v>
      </c>
      <c r="F716" s="4" t="s">
        <v>3018</v>
      </c>
    </row>
    <row r="717" spans="1:6" x14ac:dyDescent="0.2">
      <c r="A717" s="5">
        <v>716</v>
      </c>
      <c r="B717" s="5">
        <v>2212</v>
      </c>
      <c r="C717" s="5" t="s">
        <v>3016</v>
      </c>
      <c r="D717" s="60">
        <v>70000</v>
      </c>
      <c r="E717" s="5" t="s">
        <v>3021</v>
      </c>
      <c r="F717" s="5" t="s">
        <v>3018</v>
      </c>
    </row>
    <row r="718" spans="1:6" x14ac:dyDescent="0.2">
      <c r="A718" s="4">
        <v>717</v>
      </c>
      <c r="B718" s="4">
        <v>2215</v>
      </c>
      <c r="C718" s="4" t="s">
        <v>3019</v>
      </c>
      <c r="D718" s="59">
        <v>40000</v>
      </c>
      <c r="E718" s="4" t="s">
        <v>3022</v>
      </c>
      <c r="F718" s="4" t="s">
        <v>3018</v>
      </c>
    </row>
    <row r="719" spans="1:6" x14ac:dyDescent="0.2">
      <c r="A719" s="5">
        <v>718</v>
      </c>
      <c r="B719" s="5">
        <v>2216</v>
      </c>
      <c r="C719" s="5" t="s">
        <v>3016</v>
      </c>
      <c r="D719" s="60">
        <v>60000</v>
      </c>
      <c r="E719" s="5" t="s">
        <v>3021</v>
      </c>
      <c r="F719" s="5" t="s">
        <v>3020</v>
      </c>
    </row>
    <row r="720" spans="1:6" x14ac:dyDescent="0.2">
      <c r="A720" s="4">
        <v>719</v>
      </c>
      <c r="B720" s="4">
        <v>2220</v>
      </c>
      <c r="C720" s="4" t="s">
        <v>3016</v>
      </c>
      <c r="D720" s="59">
        <v>60000</v>
      </c>
      <c r="E720" s="4" t="s">
        <v>3021</v>
      </c>
      <c r="F720" s="4" t="s">
        <v>3018</v>
      </c>
    </row>
    <row r="721" spans="1:6" x14ac:dyDescent="0.2">
      <c r="A721" s="5">
        <v>720</v>
      </c>
      <c r="B721" s="5">
        <v>2225</v>
      </c>
      <c r="C721" s="5" t="s">
        <v>3016</v>
      </c>
      <c r="D721" s="60">
        <v>40000</v>
      </c>
      <c r="E721" s="5" t="s">
        <v>3022</v>
      </c>
      <c r="F721" s="5" t="s">
        <v>3018</v>
      </c>
    </row>
    <row r="722" spans="1:6" x14ac:dyDescent="0.2">
      <c r="A722" s="4">
        <v>721</v>
      </c>
      <c r="B722" s="4">
        <v>2240</v>
      </c>
      <c r="C722" s="4" t="s">
        <v>3016</v>
      </c>
      <c r="D722" s="59">
        <v>40000</v>
      </c>
      <c r="E722" s="4" t="s">
        <v>3022</v>
      </c>
      <c r="F722" s="4" t="s">
        <v>3018</v>
      </c>
    </row>
    <row r="723" spans="1:6" x14ac:dyDescent="0.2">
      <c r="A723" s="5">
        <v>722</v>
      </c>
      <c r="B723" s="5">
        <v>2250</v>
      </c>
      <c r="C723" s="5" t="s">
        <v>3016</v>
      </c>
      <c r="D723" s="60">
        <v>40000</v>
      </c>
      <c r="E723" s="5" t="s">
        <v>3022</v>
      </c>
      <c r="F723" s="5" t="s">
        <v>3018</v>
      </c>
    </row>
    <row r="724" spans="1:6" x14ac:dyDescent="0.2">
      <c r="A724" s="4">
        <v>723</v>
      </c>
      <c r="B724" s="4">
        <v>2254</v>
      </c>
      <c r="C724" s="4" t="s">
        <v>3016</v>
      </c>
      <c r="D724" s="59">
        <v>60000</v>
      </c>
      <c r="E724" s="4" t="s">
        <v>3021</v>
      </c>
      <c r="F724" s="4" t="s">
        <v>3018</v>
      </c>
    </row>
    <row r="725" spans="1:6" x14ac:dyDescent="0.2">
      <c r="A725" s="5">
        <v>724</v>
      </c>
      <c r="B725" s="5">
        <v>2256</v>
      </c>
      <c r="C725" s="5" t="s">
        <v>3019</v>
      </c>
      <c r="D725" s="60">
        <v>70000</v>
      </c>
      <c r="E725" s="5" t="s">
        <v>3021</v>
      </c>
      <c r="F725" s="5" t="s">
        <v>3020</v>
      </c>
    </row>
    <row r="726" spans="1:6" x14ac:dyDescent="0.2">
      <c r="A726" s="4">
        <v>725</v>
      </c>
      <c r="B726" s="4">
        <v>2257</v>
      </c>
      <c r="C726" s="4" t="s">
        <v>3019</v>
      </c>
      <c r="D726" s="59">
        <v>70000</v>
      </c>
      <c r="E726" s="4" t="s">
        <v>3021</v>
      </c>
      <c r="F726" s="4" t="s">
        <v>3020</v>
      </c>
    </row>
    <row r="727" spans="1:6" x14ac:dyDescent="0.2">
      <c r="A727" s="5">
        <v>726</v>
      </c>
      <c r="B727" s="5">
        <v>2258</v>
      </c>
      <c r="C727" s="5" t="s">
        <v>3019</v>
      </c>
      <c r="D727" s="60">
        <v>70000</v>
      </c>
      <c r="E727" s="5" t="s">
        <v>3021</v>
      </c>
      <c r="F727" s="5" t="s">
        <v>3020</v>
      </c>
    </row>
    <row r="728" spans="1:6" x14ac:dyDescent="0.2">
      <c r="A728" s="4">
        <v>727</v>
      </c>
      <c r="B728" s="4">
        <v>2260</v>
      </c>
      <c r="C728" s="4" t="s">
        <v>3019</v>
      </c>
      <c r="D728" s="59">
        <v>70000</v>
      </c>
      <c r="E728" s="4" t="s">
        <v>3021</v>
      </c>
      <c r="F728" s="4" t="s">
        <v>3020</v>
      </c>
    </row>
    <row r="729" spans="1:6" x14ac:dyDescent="0.2">
      <c r="A729" s="5">
        <v>728</v>
      </c>
      <c r="B729" s="5">
        <v>2264</v>
      </c>
      <c r="C729" s="5" t="s">
        <v>3019</v>
      </c>
      <c r="D729" s="60">
        <v>60000</v>
      </c>
      <c r="E729" s="5" t="s">
        <v>3024</v>
      </c>
      <c r="F729" s="5" t="s">
        <v>3020</v>
      </c>
    </row>
    <row r="730" spans="1:6" x14ac:dyDescent="0.2">
      <c r="A730" s="4">
        <v>729</v>
      </c>
      <c r="B730" s="4">
        <v>2265</v>
      </c>
      <c r="C730" s="4" t="s">
        <v>3016</v>
      </c>
      <c r="D730" s="59">
        <v>60000</v>
      </c>
      <c r="E730" s="4" t="s">
        <v>3021</v>
      </c>
      <c r="F730" s="4" t="s">
        <v>3018</v>
      </c>
    </row>
    <row r="731" spans="1:6" x14ac:dyDescent="0.2">
      <c r="A731" s="5">
        <v>730</v>
      </c>
      <c r="B731" s="5">
        <v>2266</v>
      </c>
      <c r="C731" s="5" t="s">
        <v>3016</v>
      </c>
      <c r="D731" s="60">
        <v>60000</v>
      </c>
      <c r="E731" s="5" t="s">
        <v>3021</v>
      </c>
      <c r="F731" s="5" t="s">
        <v>3018</v>
      </c>
    </row>
    <row r="732" spans="1:6" x14ac:dyDescent="0.2">
      <c r="A732" s="4">
        <v>731</v>
      </c>
      <c r="B732" s="4">
        <v>2268</v>
      </c>
      <c r="C732" s="4" t="s">
        <v>3016</v>
      </c>
      <c r="D732" s="59">
        <v>60000</v>
      </c>
      <c r="E732" s="4" t="s">
        <v>3021</v>
      </c>
      <c r="F732" s="4" t="s">
        <v>3018</v>
      </c>
    </row>
    <row r="733" spans="1:6" x14ac:dyDescent="0.2">
      <c r="A733" s="5">
        <v>732</v>
      </c>
      <c r="B733" s="5">
        <v>2270</v>
      </c>
      <c r="C733" s="5" t="s">
        <v>3016</v>
      </c>
      <c r="D733" s="60">
        <v>60000</v>
      </c>
      <c r="E733" s="5" t="s">
        <v>3021</v>
      </c>
      <c r="F733" s="5" t="s">
        <v>3018</v>
      </c>
    </row>
    <row r="734" spans="1:6" x14ac:dyDescent="0.2">
      <c r="A734" s="4">
        <v>733</v>
      </c>
      <c r="B734" s="4">
        <v>2272</v>
      </c>
      <c r="C734" s="4" t="s">
        <v>3016</v>
      </c>
      <c r="D734" s="59">
        <v>60000</v>
      </c>
      <c r="E734" s="4" t="s">
        <v>3021</v>
      </c>
      <c r="F734" s="4" t="s">
        <v>3018</v>
      </c>
    </row>
    <row r="735" spans="1:6" x14ac:dyDescent="0.2">
      <c r="A735" s="5">
        <v>734</v>
      </c>
      <c r="B735" s="5">
        <v>2273</v>
      </c>
      <c r="C735" s="5" t="s">
        <v>3016</v>
      </c>
      <c r="D735" s="60">
        <v>60000</v>
      </c>
      <c r="E735" s="5" t="s">
        <v>3021</v>
      </c>
      <c r="F735" s="5" t="s">
        <v>3018</v>
      </c>
    </row>
    <row r="736" spans="1:6" x14ac:dyDescent="0.2">
      <c r="A736" s="4">
        <v>735</v>
      </c>
      <c r="B736" s="4">
        <v>2274</v>
      </c>
      <c r="C736" s="4" t="s">
        <v>3016</v>
      </c>
      <c r="D736" s="59">
        <v>60000</v>
      </c>
      <c r="E736" s="4" t="s">
        <v>3021</v>
      </c>
      <c r="F736" s="4" t="s">
        <v>3020</v>
      </c>
    </row>
    <row r="737" spans="1:6" x14ac:dyDescent="0.2">
      <c r="A737" s="5">
        <v>736</v>
      </c>
      <c r="B737" s="5">
        <v>2276</v>
      </c>
      <c r="C737" s="5" t="s">
        <v>3016</v>
      </c>
      <c r="D737" s="60">
        <v>60000</v>
      </c>
      <c r="E737" s="5" t="s">
        <v>3021</v>
      </c>
      <c r="F737" s="5" t="s">
        <v>3018</v>
      </c>
    </row>
    <row r="738" spans="1:6" x14ac:dyDescent="0.2">
      <c r="A738" s="4">
        <v>737</v>
      </c>
      <c r="B738" s="4">
        <v>2279</v>
      </c>
      <c r="C738" s="4" t="s">
        <v>3016</v>
      </c>
      <c r="D738" s="59">
        <v>60000</v>
      </c>
      <c r="E738" s="4" t="s">
        <v>3021</v>
      </c>
      <c r="F738" s="4" t="s">
        <v>3020</v>
      </c>
    </row>
    <row r="739" spans="1:6" x14ac:dyDescent="0.2">
      <c r="A739" s="5">
        <v>738</v>
      </c>
      <c r="B739" s="5">
        <v>2281</v>
      </c>
      <c r="C739" s="5" t="s">
        <v>3016</v>
      </c>
      <c r="D739" s="60">
        <v>60000</v>
      </c>
      <c r="E739" s="5" t="s">
        <v>3017</v>
      </c>
      <c r="F739" s="5" t="s">
        <v>3018</v>
      </c>
    </row>
    <row r="740" spans="1:6" x14ac:dyDescent="0.2">
      <c r="A740" s="4">
        <v>739</v>
      </c>
      <c r="B740" s="4">
        <v>2282</v>
      </c>
      <c r="C740" s="4" t="s">
        <v>3016</v>
      </c>
      <c r="D740" s="59">
        <v>60000</v>
      </c>
      <c r="E740" s="4" t="s">
        <v>3017</v>
      </c>
      <c r="F740" s="4" t="s">
        <v>3018</v>
      </c>
    </row>
    <row r="741" spans="1:6" x14ac:dyDescent="0.2">
      <c r="A741" s="5">
        <v>740</v>
      </c>
      <c r="B741" s="5">
        <v>2283</v>
      </c>
      <c r="C741" s="5" t="s">
        <v>3016</v>
      </c>
      <c r="D741" s="60">
        <v>70000</v>
      </c>
      <c r="E741" s="5" t="s">
        <v>3024</v>
      </c>
      <c r="F741" s="5" t="s">
        <v>3018</v>
      </c>
    </row>
    <row r="742" spans="1:6" x14ac:dyDescent="0.2">
      <c r="A742" s="4">
        <v>741</v>
      </c>
      <c r="B742" s="4">
        <v>2285</v>
      </c>
      <c r="C742" s="4" t="s">
        <v>3016</v>
      </c>
      <c r="D742" s="59">
        <v>70000</v>
      </c>
      <c r="E742" s="4" t="s">
        <v>3024</v>
      </c>
      <c r="F742" s="4" t="s">
        <v>3020</v>
      </c>
    </row>
    <row r="743" spans="1:6" x14ac:dyDescent="0.2">
      <c r="A743" s="5">
        <v>742</v>
      </c>
      <c r="B743" s="5">
        <v>2286</v>
      </c>
      <c r="C743" s="5" t="s">
        <v>3016</v>
      </c>
      <c r="D743" s="60">
        <v>80000</v>
      </c>
      <c r="E743" s="5" t="s">
        <v>3024</v>
      </c>
      <c r="F743" s="5" t="s">
        <v>3018</v>
      </c>
    </row>
    <row r="744" spans="1:6" x14ac:dyDescent="0.2">
      <c r="A744" s="4">
        <v>743</v>
      </c>
      <c r="B744" s="4">
        <v>2287</v>
      </c>
      <c r="C744" s="4" t="s">
        <v>3019</v>
      </c>
      <c r="D744" s="59">
        <v>60000</v>
      </c>
      <c r="E744" s="4" t="s">
        <v>3017</v>
      </c>
      <c r="F744" s="4" t="s">
        <v>3020</v>
      </c>
    </row>
    <row r="745" spans="1:6" x14ac:dyDescent="0.2">
      <c r="A745" s="5">
        <v>744</v>
      </c>
      <c r="B745" s="5">
        <v>2289</v>
      </c>
      <c r="C745" s="5" t="s">
        <v>3016</v>
      </c>
      <c r="D745" s="60">
        <v>60000</v>
      </c>
      <c r="E745" s="5" t="s">
        <v>3017</v>
      </c>
      <c r="F745" s="5" t="s">
        <v>3018</v>
      </c>
    </row>
    <row r="746" spans="1:6" x14ac:dyDescent="0.2">
      <c r="A746" s="4">
        <v>745</v>
      </c>
      <c r="B746" s="4">
        <v>2290</v>
      </c>
      <c r="C746" s="4" t="s">
        <v>3016</v>
      </c>
      <c r="D746" s="59">
        <v>60000</v>
      </c>
      <c r="E746" s="4" t="s">
        <v>3017</v>
      </c>
      <c r="F746" s="4" t="s">
        <v>3018</v>
      </c>
    </row>
    <row r="747" spans="1:6" x14ac:dyDescent="0.2">
      <c r="A747" s="5">
        <v>746</v>
      </c>
      <c r="B747" s="5">
        <v>2302</v>
      </c>
      <c r="C747" s="5" t="s">
        <v>3016</v>
      </c>
      <c r="D747" s="60">
        <v>60000</v>
      </c>
      <c r="E747" s="5" t="s">
        <v>3017</v>
      </c>
      <c r="F747" s="5" t="s">
        <v>3018</v>
      </c>
    </row>
    <row r="748" spans="1:6" x14ac:dyDescent="0.2">
      <c r="A748" s="4">
        <v>747</v>
      </c>
      <c r="B748" s="4">
        <v>2303</v>
      </c>
      <c r="C748" s="4" t="s">
        <v>3019</v>
      </c>
      <c r="D748" s="59">
        <v>60000</v>
      </c>
      <c r="E748" s="4" t="s">
        <v>3017</v>
      </c>
      <c r="F748" s="4" t="s">
        <v>3018</v>
      </c>
    </row>
    <row r="749" spans="1:6" x14ac:dyDescent="0.2">
      <c r="A749" s="5">
        <v>748</v>
      </c>
      <c r="B749" s="5">
        <v>2305</v>
      </c>
      <c r="C749" s="5" t="s">
        <v>3016</v>
      </c>
      <c r="D749" s="60">
        <v>70000</v>
      </c>
      <c r="E749" s="5" t="s">
        <v>3024</v>
      </c>
      <c r="F749" s="5" t="s">
        <v>3018</v>
      </c>
    </row>
    <row r="750" spans="1:6" x14ac:dyDescent="0.2">
      <c r="A750" s="4">
        <v>749</v>
      </c>
      <c r="B750" s="4">
        <v>2308</v>
      </c>
      <c r="C750" s="4" t="s">
        <v>3016</v>
      </c>
      <c r="D750" s="59">
        <v>70000</v>
      </c>
      <c r="E750" s="4" t="s">
        <v>3024</v>
      </c>
      <c r="F750" s="4" t="s">
        <v>3018</v>
      </c>
    </row>
    <row r="751" spans="1:6" x14ac:dyDescent="0.2">
      <c r="A751" s="5">
        <v>750</v>
      </c>
      <c r="B751" s="5">
        <v>2323</v>
      </c>
      <c r="C751" s="5" t="s">
        <v>3016</v>
      </c>
      <c r="D751" s="60">
        <v>80000</v>
      </c>
      <c r="E751" s="5" t="s">
        <v>3024</v>
      </c>
      <c r="F751" s="5" t="s">
        <v>3020</v>
      </c>
    </row>
    <row r="752" spans="1:6" x14ac:dyDescent="0.2">
      <c r="A752" s="4">
        <v>751</v>
      </c>
      <c r="B752" s="4">
        <v>2330</v>
      </c>
      <c r="C752" s="4" t="s">
        <v>3016</v>
      </c>
      <c r="D752" s="59">
        <v>60000</v>
      </c>
      <c r="E752" s="4" t="s">
        <v>3017</v>
      </c>
      <c r="F752" s="4" t="s">
        <v>3018</v>
      </c>
    </row>
    <row r="753" spans="1:6" x14ac:dyDescent="0.2">
      <c r="A753" s="5">
        <v>752</v>
      </c>
      <c r="B753" s="5">
        <v>2333</v>
      </c>
      <c r="C753" s="5" t="s">
        <v>3016</v>
      </c>
      <c r="D753" s="60">
        <v>80000</v>
      </c>
      <c r="E753" s="5" t="s">
        <v>3024</v>
      </c>
      <c r="F753" s="5" t="s">
        <v>3018</v>
      </c>
    </row>
    <row r="754" spans="1:6" x14ac:dyDescent="0.2">
      <c r="A754" s="4">
        <v>753</v>
      </c>
      <c r="B754" s="4">
        <v>2334</v>
      </c>
      <c r="C754" s="4" t="s">
        <v>3016</v>
      </c>
      <c r="D754" s="59">
        <v>80000</v>
      </c>
      <c r="E754" s="4" t="s">
        <v>3024</v>
      </c>
      <c r="F754" s="4" t="s">
        <v>3018</v>
      </c>
    </row>
    <row r="755" spans="1:6" x14ac:dyDescent="0.2">
      <c r="A755" s="5">
        <v>754</v>
      </c>
      <c r="B755" s="5">
        <v>2338</v>
      </c>
      <c r="C755" s="5" t="s">
        <v>3016</v>
      </c>
      <c r="D755" s="60">
        <v>80000</v>
      </c>
      <c r="E755" s="5" t="s">
        <v>3024</v>
      </c>
      <c r="F755" s="5" t="s">
        <v>3018</v>
      </c>
    </row>
    <row r="756" spans="1:6" x14ac:dyDescent="0.2">
      <c r="A756" s="4">
        <v>755</v>
      </c>
      <c r="B756" s="4">
        <v>2339</v>
      </c>
      <c r="C756" s="4" t="s">
        <v>3016</v>
      </c>
      <c r="D756" s="59">
        <v>90000</v>
      </c>
      <c r="E756" s="4" t="s">
        <v>3017</v>
      </c>
      <c r="F756" s="4" t="s">
        <v>3018</v>
      </c>
    </row>
    <row r="757" spans="1:6" x14ac:dyDescent="0.2">
      <c r="A757" s="5">
        <v>756</v>
      </c>
      <c r="B757" s="5">
        <v>2345</v>
      </c>
      <c r="C757" s="5" t="s">
        <v>3016</v>
      </c>
      <c r="D757" s="60">
        <v>60000</v>
      </c>
      <c r="E757" s="5" t="s">
        <v>3017</v>
      </c>
      <c r="F757" s="5" t="s">
        <v>3018</v>
      </c>
    </row>
    <row r="758" spans="1:6" x14ac:dyDescent="0.2">
      <c r="A758" s="4">
        <v>757</v>
      </c>
      <c r="B758" s="4">
        <v>2346</v>
      </c>
      <c r="C758" s="4" t="s">
        <v>3019</v>
      </c>
      <c r="D758" s="59">
        <v>60000</v>
      </c>
      <c r="E758" s="4" t="s">
        <v>3017</v>
      </c>
      <c r="F758" s="4" t="s">
        <v>3020</v>
      </c>
    </row>
    <row r="759" spans="1:6" x14ac:dyDescent="0.2">
      <c r="A759" s="5">
        <v>758</v>
      </c>
      <c r="B759" s="5">
        <v>2351</v>
      </c>
      <c r="C759" s="5" t="s">
        <v>3016</v>
      </c>
      <c r="D759" s="60">
        <v>70000</v>
      </c>
      <c r="E759" s="5" t="s">
        <v>3017</v>
      </c>
      <c r="F759" s="5" t="s">
        <v>3018</v>
      </c>
    </row>
    <row r="760" spans="1:6" x14ac:dyDescent="0.2">
      <c r="A760" s="4">
        <v>759</v>
      </c>
      <c r="B760" s="4">
        <v>2352</v>
      </c>
      <c r="C760" s="4" t="s">
        <v>3016</v>
      </c>
      <c r="D760" s="59">
        <v>70000</v>
      </c>
      <c r="E760" s="4" t="s">
        <v>3017</v>
      </c>
      <c r="F760" s="4" t="s">
        <v>3018</v>
      </c>
    </row>
    <row r="761" spans="1:6" x14ac:dyDescent="0.2">
      <c r="A761" s="5">
        <v>760</v>
      </c>
      <c r="B761" s="5">
        <v>2353</v>
      </c>
      <c r="C761" s="5" t="s">
        <v>3016</v>
      </c>
      <c r="D761" s="60">
        <v>110000</v>
      </c>
      <c r="E761" s="5" t="s">
        <v>3024</v>
      </c>
      <c r="F761" s="5" t="s">
        <v>3020</v>
      </c>
    </row>
    <row r="762" spans="1:6" x14ac:dyDescent="0.2">
      <c r="A762" s="4">
        <v>761</v>
      </c>
      <c r="B762" s="4">
        <v>2355</v>
      </c>
      <c r="C762" s="4" t="s">
        <v>3016</v>
      </c>
      <c r="D762" s="59">
        <v>70000</v>
      </c>
      <c r="E762" s="4" t="s">
        <v>3017</v>
      </c>
      <c r="F762" s="4" t="s">
        <v>3018</v>
      </c>
    </row>
    <row r="763" spans="1:6" x14ac:dyDescent="0.2">
      <c r="A763" s="5">
        <v>762</v>
      </c>
      <c r="B763" s="5">
        <v>2356</v>
      </c>
      <c r="C763" s="5" t="s">
        <v>3019</v>
      </c>
      <c r="D763" s="60">
        <v>70000</v>
      </c>
      <c r="E763" s="5" t="s">
        <v>3017</v>
      </c>
      <c r="F763" s="5" t="s">
        <v>3018</v>
      </c>
    </row>
    <row r="764" spans="1:6" x14ac:dyDescent="0.2">
      <c r="A764" s="4">
        <v>763</v>
      </c>
      <c r="B764" s="4">
        <v>2358</v>
      </c>
      <c r="C764" s="4" t="s">
        <v>3016</v>
      </c>
      <c r="D764" s="59">
        <v>70000</v>
      </c>
      <c r="E764" s="4" t="s">
        <v>3017</v>
      </c>
      <c r="F764" s="4" t="s">
        <v>3018</v>
      </c>
    </row>
    <row r="765" spans="1:6" x14ac:dyDescent="0.2">
      <c r="A765" s="5">
        <v>764</v>
      </c>
      <c r="B765" s="5">
        <v>2359</v>
      </c>
      <c r="C765" s="5" t="s">
        <v>3016</v>
      </c>
      <c r="D765" s="60">
        <v>80000</v>
      </c>
      <c r="E765" s="5" t="s">
        <v>3024</v>
      </c>
      <c r="F765" s="5" t="s">
        <v>3018</v>
      </c>
    </row>
    <row r="766" spans="1:6" x14ac:dyDescent="0.2">
      <c r="A766" s="4">
        <v>765</v>
      </c>
      <c r="B766" s="4">
        <v>2361</v>
      </c>
      <c r="C766" s="4" t="s">
        <v>3019</v>
      </c>
      <c r="D766" s="59">
        <v>80000</v>
      </c>
      <c r="E766" s="4" t="s">
        <v>3024</v>
      </c>
      <c r="F766" s="4" t="s">
        <v>3018</v>
      </c>
    </row>
    <row r="767" spans="1:6" x14ac:dyDescent="0.2">
      <c r="A767" s="5">
        <v>766</v>
      </c>
      <c r="B767" s="5">
        <v>2363</v>
      </c>
      <c r="C767" s="5" t="s">
        <v>3016</v>
      </c>
      <c r="D767" s="60">
        <v>80000</v>
      </c>
      <c r="E767" s="5" t="s">
        <v>3017</v>
      </c>
      <c r="F767" s="5" t="s">
        <v>3018</v>
      </c>
    </row>
    <row r="768" spans="1:6" x14ac:dyDescent="0.2">
      <c r="A768" s="4">
        <v>767</v>
      </c>
      <c r="B768" s="4">
        <v>2369</v>
      </c>
      <c r="C768" s="4" t="s">
        <v>3019</v>
      </c>
      <c r="D768" s="59">
        <v>90000</v>
      </c>
      <c r="E768" s="4" t="s">
        <v>3017</v>
      </c>
      <c r="F768" s="4" t="s">
        <v>3020</v>
      </c>
    </row>
    <row r="769" spans="1:6" x14ac:dyDescent="0.2">
      <c r="A769" s="5">
        <v>768</v>
      </c>
      <c r="B769" s="5">
        <v>2372</v>
      </c>
      <c r="C769" s="5" t="s">
        <v>3019</v>
      </c>
      <c r="D769" s="60">
        <v>90000</v>
      </c>
      <c r="E769" s="5" t="s">
        <v>3017</v>
      </c>
      <c r="F769" s="5" t="s">
        <v>3020</v>
      </c>
    </row>
    <row r="770" spans="1:6" x14ac:dyDescent="0.2">
      <c r="A770" s="4">
        <v>769</v>
      </c>
      <c r="B770" s="4">
        <v>2376</v>
      </c>
      <c r="C770" s="4" t="s">
        <v>3016</v>
      </c>
      <c r="D770" s="59">
        <v>90000</v>
      </c>
      <c r="E770" s="4" t="s">
        <v>3017</v>
      </c>
      <c r="F770" s="4" t="s">
        <v>3018</v>
      </c>
    </row>
    <row r="771" spans="1:6" x14ac:dyDescent="0.2">
      <c r="A771" s="5">
        <v>770</v>
      </c>
      <c r="B771" s="5">
        <v>2379</v>
      </c>
      <c r="C771" s="5" t="s">
        <v>3019</v>
      </c>
      <c r="D771" s="60">
        <v>50000</v>
      </c>
      <c r="E771" s="5" t="s">
        <v>3024</v>
      </c>
      <c r="F771" s="5" t="s">
        <v>3018</v>
      </c>
    </row>
    <row r="772" spans="1:6" x14ac:dyDescent="0.2">
      <c r="A772" s="4">
        <v>771</v>
      </c>
      <c r="B772" s="4">
        <v>2380</v>
      </c>
      <c r="C772" s="4" t="s">
        <v>3019</v>
      </c>
      <c r="D772" s="59">
        <v>50000</v>
      </c>
      <c r="E772" s="4" t="s">
        <v>3024</v>
      </c>
      <c r="F772" s="4" t="s">
        <v>3020</v>
      </c>
    </row>
    <row r="773" spans="1:6" x14ac:dyDescent="0.2">
      <c r="A773" s="5">
        <v>772</v>
      </c>
      <c r="B773" s="5">
        <v>2382</v>
      </c>
      <c r="C773" s="5" t="s">
        <v>3019</v>
      </c>
      <c r="D773" s="60">
        <v>50000</v>
      </c>
      <c r="E773" s="5" t="s">
        <v>3024</v>
      </c>
      <c r="F773" s="5" t="s">
        <v>3020</v>
      </c>
    </row>
    <row r="774" spans="1:6" x14ac:dyDescent="0.2">
      <c r="A774" s="4">
        <v>773</v>
      </c>
      <c r="B774" s="4">
        <v>2385</v>
      </c>
      <c r="C774" s="4" t="s">
        <v>3016</v>
      </c>
      <c r="D774" s="59">
        <v>50000</v>
      </c>
      <c r="E774" s="4" t="s">
        <v>3024</v>
      </c>
      <c r="F774" s="4" t="s">
        <v>3018</v>
      </c>
    </row>
    <row r="775" spans="1:6" x14ac:dyDescent="0.2">
      <c r="A775" s="5">
        <v>774</v>
      </c>
      <c r="B775" s="5">
        <v>2391</v>
      </c>
      <c r="C775" s="5" t="s">
        <v>3019</v>
      </c>
      <c r="D775" s="60">
        <v>50000</v>
      </c>
      <c r="E775" s="5" t="s">
        <v>3024</v>
      </c>
      <c r="F775" s="5" t="s">
        <v>3018</v>
      </c>
    </row>
    <row r="776" spans="1:6" x14ac:dyDescent="0.2">
      <c r="A776" s="4">
        <v>775</v>
      </c>
      <c r="B776" s="4">
        <v>2393</v>
      </c>
      <c r="C776" s="4" t="s">
        <v>3016</v>
      </c>
      <c r="D776" s="59">
        <v>50000</v>
      </c>
      <c r="E776" s="4" t="s">
        <v>3024</v>
      </c>
      <c r="F776" s="4" t="s">
        <v>3018</v>
      </c>
    </row>
    <row r="777" spans="1:6" x14ac:dyDescent="0.2">
      <c r="A777" s="5">
        <v>776</v>
      </c>
      <c r="B777" s="5">
        <v>2394</v>
      </c>
      <c r="C777" s="5" t="s">
        <v>3019</v>
      </c>
      <c r="D777" s="60">
        <v>50000</v>
      </c>
      <c r="E777" s="5" t="s">
        <v>3024</v>
      </c>
      <c r="F777" s="5" t="s">
        <v>3018</v>
      </c>
    </row>
    <row r="778" spans="1:6" x14ac:dyDescent="0.2">
      <c r="A778" s="4">
        <v>777</v>
      </c>
      <c r="B778" s="4">
        <v>2395</v>
      </c>
      <c r="C778" s="4" t="s">
        <v>3016</v>
      </c>
      <c r="D778" s="59">
        <v>50000</v>
      </c>
      <c r="E778" s="4" t="s">
        <v>3024</v>
      </c>
      <c r="F778" s="4" t="s">
        <v>3018</v>
      </c>
    </row>
    <row r="779" spans="1:6" x14ac:dyDescent="0.2">
      <c r="A779" s="5">
        <v>778</v>
      </c>
      <c r="B779" s="5">
        <v>2398</v>
      </c>
      <c r="C779" s="5" t="s">
        <v>3019</v>
      </c>
      <c r="D779" s="60">
        <v>40000</v>
      </c>
      <c r="E779" s="5" t="s">
        <v>3024</v>
      </c>
      <c r="F779" s="5" t="s">
        <v>3018</v>
      </c>
    </row>
    <row r="780" spans="1:6" x14ac:dyDescent="0.2">
      <c r="A780" s="4">
        <v>779</v>
      </c>
      <c r="B780" s="4">
        <v>2417</v>
      </c>
      <c r="C780" s="4" t="s">
        <v>3019</v>
      </c>
      <c r="D780" s="59">
        <v>60000</v>
      </c>
      <c r="E780" s="4" t="s">
        <v>3024</v>
      </c>
      <c r="F780" s="4" t="s">
        <v>3018</v>
      </c>
    </row>
    <row r="781" spans="1:6" x14ac:dyDescent="0.2">
      <c r="A781" s="5">
        <v>780</v>
      </c>
      <c r="B781" s="5">
        <v>2418</v>
      </c>
      <c r="C781" s="5" t="s">
        <v>3019</v>
      </c>
      <c r="D781" s="60">
        <v>60000</v>
      </c>
      <c r="E781" s="5" t="s">
        <v>3024</v>
      </c>
      <c r="F781" s="5" t="s">
        <v>3018</v>
      </c>
    </row>
    <row r="782" spans="1:6" x14ac:dyDescent="0.2">
      <c r="A782" s="4">
        <v>781</v>
      </c>
      <c r="B782" s="4">
        <v>2419</v>
      </c>
      <c r="C782" s="4" t="s">
        <v>3019</v>
      </c>
      <c r="D782" s="59">
        <v>60000</v>
      </c>
      <c r="E782" s="4" t="s">
        <v>3024</v>
      </c>
      <c r="F782" s="4" t="s">
        <v>3018</v>
      </c>
    </row>
    <row r="783" spans="1:6" x14ac:dyDescent="0.2">
      <c r="A783" s="5">
        <v>782</v>
      </c>
      <c r="B783" s="5">
        <v>2420</v>
      </c>
      <c r="C783" s="5" t="s">
        <v>3016</v>
      </c>
      <c r="D783" s="60">
        <v>60000</v>
      </c>
      <c r="E783" s="5" t="s">
        <v>3024</v>
      </c>
      <c r="F783" s="5" t="s">
        <v>3018</v>
      </c>
    </row>
    <row r="784" spans="1:6" x14ac:dyDescent="0.2">
      <c r="A784" s="4">
        <v>783</v>
      </c>
      <c r="B784" s="4">
        <v>2422</v>
      </c>
      <c r="C784" s="4" t="s">
        <v>3016</v>
      </c>
      <c r="D784" s="59">
        <v>60000</v>
      </c>
      <c r="E784" s="4" t="s">
        <v>3024</v>
      </c>
      <c r="F784" s="4" t="s">
        <v>3018</v>
      </c>
    </row>
    <row r="785" spans="1:6" x14ac:dyDescent="0.2">
      <c r="A785" s="5">
        <v>784</v>
      </c>
      <c r="B785" s="5">
        <v>2423</v>
      </c>
      <c r="C785" s="5" t="s">
        <v>3016</v>
      </c>
      <c r="D785" s="60">
        <v>60000</v>
      </c>
      <c r="E785" s="5" t="s">
        <v>3024</v>
      </c>
      <c r="F785" s="5" t="s">
        <v>3018</v>
      </c>
    </row>
    <row r="786" spans="1:6" x14ac:dyDescent="0.2">
      <c r="A786" s="4">
        <v>785</v>
      </c>
      <c r="B786" s="4">
        <v>2426</v>
      </c>
      <c r="C786" s="4" t="s">
        <v>3016</v>
      </c>
      <c r="D786" s="59">
        <v>40000</v>
      </c>
      <c r="E786" s="4" t="s">
        <v>3024</v>
      </c>
      <c r="F786" s="4" t="s">
        <v>3018</v>
      </c>
    </row>
    <row r="787" spans="1:6" x14ac:dyDescent="0.2">
      <c r="A787" s="5">
        <v>786</v>
      </c>
      <c r="B787" s="5">
        <v>2427</v>
      </c>
      <c r="C787" s="5" t="s">
        <v>3016</v>
      </c>
      <c r="D787" s="60">
        <v>40000</v>
      </c>
      <c r="E787" s="5" t="s">
        <v>3017</v>
      </c>
      <c r="F787" s="5" t="s">
        <v>3018</v>
      </c>
    </row>
    <row r="788" spans="1:6" x14ac:dyDescent="0.2">
      <c r="A788" s="4">
        <v>787</v>
      </c>
      <c r="B788" s="4">
        <v>2430</v>
      </c>
      <c r="C788" s="4" t="s">
        <v>3019</v>
      </c>
      <c r="D788" s="59">
        <v>60000</v>
      </c>
      <c r="E788" s="4" t="s">
        <v>3024</v>
      </c>
      <c r="F788" s="4" t="s">
        <v>3018</v>
      </c>
    </row>
    <row r="789" spans="1:6" x14ac:dyDescent="0.2">
      <c r="A789" s="5">
        <v>788</v>
      </c>
      <c r="B789" s="5">
        <v>2431</v>
      </c>
      <c r="C789" s="5" t="s">
        <v>3016</v>
      </c>
      <c r="D789" s="60">
        <v>60000</v>
      </c>
      <c r="E789" s="5" t="s">
        <v>3024</v>
      </c>
      <c r="F789" s="5" t="s">
        <v>3018</v>
      </c>
    </row>
    <row r="790" spans="1:6" x14ac:dyDescent="0.2">
      <c r="A790" s="4">
        <v>789</v>
      </c>
      <c r="B790" s="4">
        <v>2432</v>
      </c>
      <c r="C790" s="4" t="s">
        <v>3019</v>
      </c>
      <c r="D790" s="59">
        <v>70000</v>
      </c>
      <c r="E790" s="4" t="s">
        <v>3024</v>
      </c>
      <c r="F790" s="4" t="s">
        <v>3018</v>
      </c>
    </row>
    <row r="791" spans="1:6" x14ac:dyDescent="0.2">
      <c r="A791" s="5">
        <v>790</v>
      </c>
      <c r="B791" s="5">
        <v>2433</v>
      </c>
      <c r="C791" s="5" t="s">
        <v>3016</v>
      </c>
      <c r="D791" s="60">
        <v>50000</v>
      </c>
      <c r="E791" s="5" t="s">
        <v>3017</v>
      </c>
      <c r="F791" s="5" t="s">
        <v>3018</v>
      </c>
    </row>
    <row r="792" spans="1:6" x14ac:dyDescent="0.2">
      <c r="A792" s="4">
        <v>791</v>
      </c>
      <c r="B792" s="4">
        <v>2437</v>
      </c>
      <c r="C792" s="4" t="s">
        <v>3016</v>
      </c>
      <c r="D792" s="59">
        <v>50000</v>
      </c>
      <c r="E792" s="4" t="s">
        <v>3017</v>
      </c>
      <c r="F792" s="4" t="s">
        <v>3018</v>
      </c>
    </row>
    <row r="793" spans="1:6" x14ac:dyDescent="0.2">
      <c r="A793" s="5">
        <v>792</v>
      </c>
      <c r="B793" s="5">
        <v>2441</v>
      </c>
      <c r="C793" s="5" t="s">
        <v>3016</v>
      </c>
      <c r="D793" s="60">
        <v>60000</v>
      </c>
      <c r="E793" s="5" t="s">
        <v>3024</v>
      </c>
      <c r="F793" s="5" t="s">
        <v>3018</v>
      </c>
    </row>
    <row r="794" spans="1:6" x14ac:dyDescent="0.2">
      <c r="A794" s="4">
        <v>793</v>
      </c>
      <c r="B794" s="4">
        <v>2442</v>
      </c>
      <c r="C794" s="4" t="s">
        <v>3016</v>
      </c>
      <c r="D794" s="59">
        <v>40000</v>
      </c>
      <c r="E794" s="4" t="s">
        <v>3017</v>
      </c>
      <c r="F794" s="4" t="s">
        <v>3018</v>
      </c>
    </row>
    <row r="795" spans="1:6" x14ac:dyDescent="0.2">
      <c r="A795" s="5">
        <v>794</v>
      </c>
      <c r="B795" s="5">
        <v>2443</v>
      </c>
      <c r="C795" s="5" t="s">
        <v>3016</v>
      </c>
      <c r="D795" s="60">
        <v>40000</v>
      </c>
      <c r="E795" s="5" t="s">
        <v>3017</v>
      </c>
      <c r="F795" s="5" t="s">
        <v>3018</v>
      </c>
    </row>
    <row r="796" spans="1:6" x14ac:dyDescent="0.2">
      <c r="A796" s="4">
        <v>795</v>
      </c>
      <c r="B796" s="4">
        <v>2448</v>
      </c>
      <c r="C796" s="4" t="s">
        <v>3019</v>
      </c>
      <c r="D796" s="59">
        <v>40000</v>
      </c>
      <c r="E796" s="4" t="s">
        <v>3017</v>
      </c>
      <c r="F796" s="4" t="s">
        <v>3018</v>
      </c>
    </row>
    <row r="797" spans="1:6" x14ac:dyDescent="0.2">
      <c r="A797" s="5">
        <v>796</v>
      </c>
      <c r="B797" s="5">
        <v>2450</v>
      </c>
      <c r="C797" s="5" t="s">
        <v>3019</v>
      </c>
      <c r="D797" s="60">
        <v>40000</v>
      </c>
      <c r="E797" s="5" t="s">
        <v>3017</v>
      </c>
      <c r="F797" s="5" t="s">
        <v>3018</v>
      </c>
    </row>
    <row r="798" spans="1:6" x14ac:dyDescent="0.2">
      <c r="A798" s="4">
        <v>797</v>
      </c>
      <c r="B798" s="4">
        <v>2454</v>
      </c>
      <c r="C798" s="4" t="s">
        <v>3019</v>
      </c>
      <c r="D798" s="59">
        <v>40000</v>
      </c>
      <c r="E798" s="4" t="s">
        <v>3017</v>
      </c>
      <c r="F798" s="4" t="s">
        <v>3020</v>
      </c>
    </row>
    <row r="799" spans="1:6" x14ac:dyDescent="0.2">
      <c r="A799" s="5">
        <v>798</v>
      </c>
      <c r="B799" s="5">
        <v>2456</v>
      </c>
      <c r="C799" s="5" t="s">
        <v>3019</v>
      </c>
      <c r="D799" s="60">
        <v>40000</v>
      </c>
      <c r="E799" s="5" t="s">
        <v>3017</v>
      </c>
      <c r="F799" s="5" t="s">
        <v>3018</v>
      </c>
    </row>
    <row r="800" spans="1:6" x14ac:dyDescent="0.2">
      <c r="A800" s="4">
        <v>799</v>
      </c>
      <c r="B800" s="4">
        <v>2457</v>
      </c>
      <c r="C800" s="4" t="s">
        <v>3016</v>
      </c>
      <c r="D800" s="59">
        <v>40000</v>
      </c>
      <c r="E800" s="4" t="s">
        <v>3017</v>
      </c>
      <c r="F800" s="4" t="s">
        <v>3018</v>
      </c>
    </row>
    <row r="801" spans="1:6" x14ac:dyDescent="0.2">
      <c r="A801" s="5">
        <v>800</v>
      </c>
      <c r="B801" s="5">
        <v>2458</v>
      </c>
      <c r="C801" s="5" t="s">
        <v>3016</v>
      </c>
      <c r="D801" s="60">
        <v>40000</v>
      </c>
      <c r="E801" s="5" t="s">
        <v>3017</v>
      </c>
      <c r="F801" s="5" t="s">
        <v>3018</v>
      </c>
    </row>
    <row r="802" spans="1:6" x14ac:dyDescent="0.2">
      <c r="A802" s="4">
        <v>801</v>
      </c>
      <c r="B802" s="4">
        <v>2460</v>
      </c>
      <c r="C802" s="4" t="s">
        <v>3016</v>
      </c>
      <c r="D802" s="59">
        <v>60000</v>
      </c>
      <c r="E802" s="4" t="s">
        <v>3024</v>
      </c>
      <c r="F802" s="4" t="s">
        <v>3018</v>
      </c>
    </row>
    <row r="803" spans="1:6" x14ac:dyDescent="0.2">
      <c r="A803" s="5">
        <v>802</v>
      </c>
      <c r="B803" s="5">
        <v>2464</v>
      </c>
      <c r="C803" s="5" t="s">
        <v>3016</v>
      </c>
      <c r="D803" s="60">
        <v>60000</v>
      </c>
      <c r="E803" s="5" t="s">
        <v>3024</v>
      </c>
      <c r="F803" s="5" t="s">
        <v>3018</v>
      </c>
    </row>
    <row r="804" spans="1:6" x14ac:dyDescent="0.2">
      <c r="A804" s="4">
        <v>803</v>
      </c>
      <c r="B804" s="4">
        <v>2466</v>
      </c>
      <c r="C804" s="4" t="s">
        <v>3016</v>
      </c>
      <c r="D804" s="59">
        <v>60000</v>
      </c>
      <c r="E804" s="4" t="s">
        <v>3024</v>
      </c>
      <c r="F804" s="4" t="s">
        <v>3018</v>
      </c>
    </row>
    <row r="805" spans="1:6" x14ac:dyDescent="0.2">
      <c r="A805" s="5">
        <v>804</v>
      </c>
      <c r="B805" s="5">
        <v>2468</v>
      </c>
      <c r="C805" s="5" t="s">
        <v>3019</v>
      </c>
      <c r="D805" s="60">
        <v>60000</v>
      </c>
      <c r="E805" s="5" t="s">
        <v>3024</v>
      </c>
      <c r="F805" s="5" t="s">
        <v>3018</v>
      </c>
    </row>
    <row r="806" spans="1:6" x14ac:dyDescent="0.2">
      <c r="A806" s="4">
        <v>805</v>
      </c>
      <c r="B806" s="4">
        <v>2472</v>
      </c>
      <c r="C806" s="4" t="s">
        <v>3016</v>
      </c>
      <c r="D806" s="59">
        <v>60000</v>
      </c>
      <c r="E806" s="4" t="s">
        <v>3024</v>
      </c>
      <c r="F806" s="4" t="s">
        <v>3018</v>
      </c>
    </row>
    <row r="807" spans="1:6" x14ac:dyDescent="0.2">
      <c r="A807" s="5">
        <v>806</v>
      </c>
      <c r="B807" s="5">
        <v>2481</v>
      </c>
      <c r="C807" s="5" t="s">
        <v>3016</v>
      </c>
      <c r="D807" s="60">
        <v>70000</v>
      </c>
      <c r="E807" s="5" t="s">
        <v>3024</v>
      </c>
      <c r="F807" s="5" t="s">
        <v>3018</v>
      </c>
    </row>
    <row r="808" spans="1:6" x14ac:dyDescent="0.2">
      <c r="A808" s="4">
        <v>807</v>
      </c>
      <c r="B808" s="4">
        <v>2484</v>
      </c>
      <c r="C808" s="4" t="s">
        <v>3016</v>
      </c>
      <c r="D808" s="59">
        <v>70000</v>
      </c>
      <c r="E808" s="4" t="s">
        <v>3024</v>
      </c>
      <c r="F808" s="4" t="s">
        <v>3018</v>
      </c>
    </row>
    <row r="809" spans="1:6" x14ac:dyDescent="0.2">
      <c r="A809" s="5">
        <v>808</v>
      </c>
      <c r="B809" s="5">
        <v>2486</v>
      </c>
      <c r="C809" s="5" t="s">
        <v>3016</v>
      </c>
      <c r="D809" s="60">
        <v>70000</v>
      </c>
      <c r="E809" s="5" t="s">
        <v>3024</v>
      </c>
      <c r="F809" s="5" t="s">
        <v>3018</v>
      </c>
    </row>
    <row r="810" spans="1:6" x14ac:dyDescent="0.2">
      <c r="A810" s="4">
        <v>809</v>
      </c>
      <c r="B810" s="4">
        <v>2487</v>
      </c>
      <c r="C810" s="4" t="s">
        <v>3016</v>
      </c>
      <c r="D810" s="59">
        <v>60000</v>
      </c>
      <c r="E810" s="4" t="s">
        <v>3024</v>
      </c>
      <c r="F810" s="4" t="s">
        <v>3018</v>
      </c>
    </row>
    <row r="811" spans="1:6" x14ac:dyDescent="0.2">
      <c r="A811" s="5">
        <v>810</v>
      </c>
      <c r="B811" s="5">
        <v>2488</v>
      </c>
      <c r="C811" s="5" t="s">
        <v>3016</v>
      </c>
      <c r="D811" s="60">
        <v>60000</v>
      </c>
      <c r="E811" s="5" t="s">
        <v>3017</v>
      </c>
      <c r="F811" s="5" t="s">
        <v>3018</v>
      </c>
    </row>
    <row r="812" spans="1:6" x14ac:dyDescent="0.2">
      <c r="A812" s="4">
        <v>811</v>
      </c>
      <c r="B812" s="4">
        <v>2489</v>
      </c>
      <c r="C812" s="4" t="s">
        <v>3019</v>
      </c>
      <c r="D812" s="59">
        <v>40000</v>
      </c>
      <c r="E812" s="4" t="s">
        <v>3017</v>
      </c>
      <c r="F812" s="4" t="s">
        <v>3020</v>
      </c>
    </row>
    <row r="813" spans="1:6" x14ac:dyDescent="0.2">
      <c r="A813" s="5">
        <v>812</v>
      </c>
      <c r="B813" s="5">
        <v>2490</v>
      </c>
      <c r="C813" s="5" t="s">
        <v>3019</v>
      </c>
      <c r="D813" s="60">
        <v>40000</v>
      </c>
      <c r="E813" s="5" t="s">
        <v>3017</v>
      </c>
      <c r="F813" s="5" t="s">
        <v>3018</v>
      </c>
    </row>
    <row r="814" spans="1:6" x14ac:dyDescent="0.2">
      <c r="A814" s="4">
        <v>813</v>
      </c>
      <c r="B814" s="4">
        <v>2491</v>
      </c>
      <c r="C814" s="4" t="s">
        <v>3016</v>
      </c>
      <c r="D814" s="59">
        <v>40000</v>
      </c>
      <c r="E814" s="4" t="s">
        <v>3017</v>
      </c>
      <c r="F814" s="4" t="s">
        <v>3020</v>
      </c>
    </row>
    <row r="815" spans="1:6" x14ac:dyDescent="0.2">
      <c r="A815" s="5">
        <v>814</v>
      </c>
      <c r="B815" s="5">
        <v>2495</v>
      </c>
      <c r="C815" s="5" t="s">
        <v>3016</v>
      </c>
      <c r="D815" s="60">
        <v>40000</v>
      </c>
      <c r="E815" s="5" t="s">
        <v>3017</v>
      </c>
      <c r="F815" s="5" t="s">
        <v>3020</v>
      </c>
    </row>
    <row r="816" spans="1:6" x14ac:dyDescent="0.2">
      <c r="A816" s="4">
        <v>815</v>
      </c>
      <c r="B816" s="4">
        <v>2498</v>
      </c>
      <c r="C816" s="4" t="s">
        <v>3016</v>
      </c>
      <c r="D816" s="59">
        <v>60000</v>
      </c>
      <c r="E816" s="4" t="s">
        <v>3024</v>
      </c>
      <c r="F816" s="4" t="s">
        <v>3018</v>
      </c>
    </row>
    <row r="817" spans="1:6" x14ac:dyDescent="0.2">
      <c r="A817" s="5">
        <v>816</v>
      </c>
      <c r="B817" s="5">
        <v>2499</v>
      </c>
      <c r="C817" s="5" t="s">
        <v>3016</v>
      </c>
      <c r="D817" s="60">
        <v>70000</v>
      </c>
      <c r="E817" s="5" t="s">
        <v>3024</v>
      </c>
      <c r="F817" s="5" t="s">
        <v>3018</v>
      </c>
    </row>
    <row r="818" spans="1:6" x14ac:dyDescent="0.2">
      <c r="A818" s="4">
        <v>817</v>
      </c>
      <c r="B818" s="4">
        <v>2500</v>
      </c>
      <c r="C818" s="4" t="s">
        <v>3016</v>
      </c>
      <c r="D818" s="59">
        <v>70000</v>
      </c>
      <c r="E818" s="4" t="s">
        <v>3024</v>
      </c>
      <c r="F818" s="4" t="s">
        <v>3018</v>
      </c>
    </row>
    <row r="819" spans="1:6" x14ac:dyDescent="0.2">
      <c r="A819" s="5">
        <v>818</v>
      </c>
      <c r="B819" s="5">
        <v>2502</v>
      </c>
      <c r="C819" s="5" t="s">
        <v>3019</v>
      </c>
      <c r="D819" s="60">
        <v>70000</v>
      </c>
      <c r="E819" s="5" t="s">
        <v>3024</v>
      </c>
      <c r="F819" s="5" t="s">
        <v>3018</v>
      </c>
    </row>
    <row r="820" spans="1:6" x14ac:dyDescent="0.2">
      <c r="A820" s="4">
        <v>819</v>
      </c>
      <c r="B820" s="4">
        <v>2506</v>
      </c>
      <c r="C820" s="4" t="s">
        <v>3016</v>
      </c>
      <c r="D820" s="59">
        <v>70000</v>
      </c>
      <c r="E820" s="4" t="s">
        <v>3024</v>
      </c>
      <c r="F820" s="4" t="s">
        <v>3018</v>
      </c>
    </row>
    <row r="821" spans="1:6" x14ac:dyDescent="0.2">
      <c r="A821" s="5">
        <v>820</v>
      </c>
      <c r="B821" s="5">
        <v>2507</v>
      </c>
      <c r="C821" s="5" t="s">
        <v>3016</v>
      </c>
      <c r="D821" s="60">
        <v>70000</v>
      </c>
      <c r="E821" s="5" t="s">
        <v>3017</v>
      </c>
      <c r="F821" s="5" t="s">
        <v>3018</v>
      </c>
    </row>
    <row r="822" spans="1:6" x14ac:dyDescent="0.2">
      <c r="A822" s="4">
        <v>821</v>
      </c>
      <c r="B822" s="4">
        <v>2508</v>
      </c>
      <c r="C822" s="4" t="s">
        <v>3016</v>
      </c>
      <c r="D822" s="59">
        <v>60000</v>
      </c>
      <c r="E822" s="4" t="s">
        <v>3024</v>
      </c>
      <c r="F822" s="4" t="s">
        <v>3018</v>
      </c>
    </row>
    <row r="823" spans="1:6" x14ac:dyDescent="0.2">
      <c r="A823" s="5">
        <v>822</v>
      </c>
      <c r="B823" s="5">
        <v>2509</v>
      </c>
      <c r="C823" s="5" t="s">
        <v>3016</v>
      </c>
      <c r="D823" s="60">
        <v>60000</v>
      </c>
      <c r="E823" s="5" t="s">
        <v>3024</v>
      </c>
      <c r="F823" s="5" t="s">
        <v>3018</v>
      </c>
    </row>
    <row r="824" spans="1:6" x14ac:dyDescent="0.2">
      <c r="A824" s="4">
        <v>823</v>
      </c>
      <c r="B824" s="4">
        <v>2512</v>
      </c>
      <c r="C824" s="4" t="s">
        <v>3016</v>
      </c>
      <c r="D824" s="59">
        <v>60000</v>
      </c>
      <c r="E824" s="4" t="s">
        <v>3024</v>
      </c>
      <c r="F824" s="4" t="s">
        <v>3018</v>
      </c>
    </row>
    <row r="825" spans="1:6" x14ac:dyDescent="0.2">
      <c r="A825" s="5">
        <v>824</v>
      </c>
      <c r="B825" s="5">
        <v>2516</v>
      </c>
      <c r="C825" s="5" t="s">
        <v>3016</v>
      </c>
      <c r="D825" s="60">
        <v>70000</v>
      </c>
      <c r="E825" s="5" t="s">
        <v>3024</v>
      </c>
      <c r="F825" s="5" t="s">
        <v>3018</v>
      </c>
    </row>
    <row r="826" spans="1:6" x14ac:dyDescent="0.2">
      <c r="A826" s="4">
        <v>825</v>
      </c>
      <c r="B826" s="4">
        <v>2520</v>
      </c>
      <c r="C826" s="4" t="s">
        <v>3016</v>
      </c>
      <c r="D826" s="59">
        <v>70000</v>
      </c>
      <c r="E826" s="4" t="s">
        <v>3024</v>
      </c>
      <c r="F826" s="4" t="s">
        <v>3018</v>
      </c>
    </row>
    <row r="827" spans="1:6" x14ac:dyDescent="0.2">
      <c r="A827" s="5">
        <v>826</v>
      </c>
      <c r="B827" s="5">
        <v>2521</v>
      </c>
      <c r="C827" s="5" t="s">
        <v>3019</v>
      </c>
      <c r="D827" s="60">
        <v>70000</v>
      </c>
      <c r="E827" s="5" t="s">
        <v>3024</v>
      </c>
      <c r="F827" s="5" t="s">
        <v>3018</v>
      </c>
    </row>
    <row r="828" spans="1:6" x14ac:dyDescent="0.2">
      <c r="A828" s="4">
        <v>827</v>
      </c>
      <c r="B828" s="4">
        <v>2522</v>
      </c>
      <c r="C828" s="4" t="s">
        <v>3016</v>
      </c>
      <c r="D828" s="59">
        <v>70000</v>
      </c>
      <c r="E828" s="4" t="s">
        <v>3024</v>
      </c>
      <c r="F828" s="4" t="s">
        <v>3018</v>
      </c>
    </row>
    <row r="829" spans="1:6" x14ac:dyDescent="0.2">
      <c r="A829" s="5">
        <v>828</v>
      </c>
      <c r="B829" s="5">
        <v>2526</v>
      </c>
      <c r="C829" s="5" t="s">
        <v>3016</v>
      </c>
      <c r="D829" s="60">
        <v>60000</v>
      </c>
      <c r="E829" s="5" t="s">
        <v>3024</v>
      </c>
      <c r="F829" s="5" t="s">
        <v>3018</v>
      </c>
    </row>
    <row r="830" spans="1:6" x14ac:dyDescent="0.2">
      <c r="A830" s="4">
        <v>829</v>
      </c>
      <c r="B830" s="4">
        <v>2527</v>
      </c>
      <c r="C830" s="4" t="s">
        <v>3016</v>
      </c>
      <c r="D830" s="59">
        <v>70000</v>
      </c>
      <c r="E830" s="4" t="s">
        <v>3024</v>
      </c>
      <c r="F830" s="4" t="s">
        <v>3018</v>
      </c>
    </row>
    <row r="831" spans="1:6" x14ac:dyDescent="0.2">
      <c r="A831" s="5">
        <v>830</v>
      </c>
      <c r="B831" s="5">
        <v>2530</v>
      </c>
      <c r="C831" s="5" t="s">
        <v>3016</v>
      </c>
      <c r="D831" s="60">
        <v>70000</v>
      </c>
      <c r="E831" s="5" t="s">
        <v>3024</v>
      </c>
      <c r="F831" s="5" t="s">
        <v>3018</v>
      </c>
    </row>
    <row r="832" spans="1:6" x14ac:dyDescent="0.2">
      <c r="A832" s="4">
        <v>831</v>
      </c>
      <c r="B832" s="4">
        <v>2531</v>
      </c>
      <c r="C832" s="4" t="s">
        <v>3016</v>
      </c>
      <c r="D832" s="59">
        <v>80000</v>
      </c>
      <c r="E832" s="4" t="s">
        <v>3024</v>
      </c>
      <c r="F832" s="4" t="s">
        <v>3018</v>
      </c>
    </row>
    <row r="833" spans="1:6" x14ac:dyDescent="0.2">
      <c r="A833" s="5">
        <v>832</v>
      </c>
      <c r="B833" s="5">
        <v>2534</v>
      </c>
      <c r="C833" s="5" t="s">
        <v>3016</v>
      </c>
      <c r="D833" s="60">
        <v>80000</v>
      </c>
      <c r="E833" s="5" t="s">
        <v>3024</v>
      </c>
      <c r="F833" s="5" t="s">
        <v>3018</v>
      </c>
    </row>
    <row r="834" spans="1:6" x14ac:dyDescent="0.2">
      <c r="A834" s="4">
        <v>833</v>
      </c>
      <c r="B834" s="4">
        <v>2539</v>
      </c>
      <c r="C834" s="4" t="s">
        <v>3019</v>
      </c>
      <c r="D834" s="59">
        <v>40000</v>
      </c>
      <c r="E834" s="4" t="s">
        <v>3017</v>
      </c>
      <c r="F834" s="4" t="s">
        <v>3020</v>
      </c>
    </row>
    <row r="835" spans="1:6" x14ac:dyDescent="0.2">
      <c r="A835" s="5">
        <v>834</v>
      </c>
      <c r="B835" s="5">
        <v>2540</v>
      </c>
      <c r="C835" s="5" t="s">
        <v>3016</v>
      </c>
      <c r="D835" s="60">
        <v>80000</v>
      </c>
      <c r="E835" s="5" t="s">
        <v>3017</v>
      </c>
      <c r="F835" s="5" t="s">
        <v>3018</v>
      </c>
    </row>
    <row r="836" spans="1:6" x14ac:dyDescent="0.2">
      <c r="A836" s="4">
        <v>835</v>
      </c>
      <c r="B836" s="4">
        <v>2543</v>
      </c>
      <c r="C836" s="4" t="s">
        <v>3019</v>
      </c>
      <c r="D836" s="59">
        <v>80000</v>
      </c>
      <c r="E836" s="4" t="s">
        <v>3017</v>
      </c>
      <c r="F836" s="4" t="s">
        <v>3020</v>
      </c>
    </row>
    <row r="837" spans="1:6" x14ac:dyDescent="0.2">
      <c r="A837" s="5">
        <v>836</v>
      </c>
      <c r="B837" s="5">
        <v>2545</v>
      </c>
      <c r="C837" s="5" t="s">
        <v>3019</v>
      </c>
      <c r="D837" s="60">
        <v>80000</v>
      </c>
      <c r="E837" s="5" t="s">
        <v>3017</v>
      </c>
      <c r="F837" s="5" t="s">
        <v>3018</v>
      </c>
    </row>
    <row r="838" spans="1:6" x14ac:dyDescent="0.2">
      <c r="A838" s="4">
        <v>837</v>
      </c>
      <c r="B838" s="4">
        <v>2547</v>
      </c>
      <c r="C838" s="4" t="s">
        <v>3016</v>
      </c>
      <c r="D838" s="59">
        <v>80000</v>
      </c>
      <c r="E838" s="4" t="s">
        <v>3017</v>
      </c>
      <c r="F838" s="4" t="s">
        <v>3018</v>
      </c>
    </row>
    <row r="839" spans="1:6" x14ac:dyDescent="0.2">
      <c r="A839" s="5">
        <v>838</v>
      </c>
      <c r="B839" s="5">
        <v>2548</v>
      </c>
      <c r="C839" s="5" t="s">
        <v>3019</v>
      </c>
      <c r="D839" s="60">
        <v>80000</v>
      </c>
      <c r="E839" s="5" t="s">
        <v>3017</v>
      </c>
      <c r="F839" s="5" t="s">
        <v>3018</v>
      </c>
    </row>
    <row r="840" spans="1:6" x14ac:dyDescent="0.2">
      <c r="A840" s="4">
        <v>839</v>
      </c>
      <c r="B840" s="4">
        <v>2549</v>
      </c>
      <c r="C840" s="4" t="s">
        <v>3019</v>
      </c>
      <c r="D840" s="59">
        <v>80000</v>
      </c>
      <c r="E840" s="4" t="s">
        <v>3017</v>
      </c>
      <c r="F840" s="4" t="s">
        <v>3020</v>
      </c>
    </row>
    <row r="841" spans="1:6" x14ac:dyDescent="0.2">
      <c r="A841" s="5">
        <v>840</v>
      </c>
      <c r="B841" s="5">
        <v>2551</v>
      </c>
      <c r="C841" s="5" t="s">
        <v>3019</v>
      </c>
      <c r="D841" s="60">
        <v>60000</v>
      </c>
      <c r="E841" s="5" t="s">
        <v>3024</v>
      </c>
      <c r="F841" s="5" t="s">
        <v>3018</v>
      </c>
    </row>
    <row r="842" spans="1:6" x14ac:dyDescent="0.2">
      <c r="A842" s="4">
        <v>841</v>
      </c>
      <c r="B842" s="4">
        <v>2553</v>
      </c>
      <c r="C842" s="4" t="s">
        <v>3016</v>
      </c>
      <c r="D842" s="59">
        <v>60000</v>
      </c>
      <c r="E842" s="4" t="s">
        <v>3024</v>
      </c>
      <c r="F842" s="4" t="s">
        <v>3018</v>
      </c>
    </row>
    <row r="843" spans="1:6" x14ac:dyDescent="0.2">
      <c r="A843" s="5">
        <v>842</v>
      </c>
      <c r="B843" s="5">
        <v>2555</v>
      </c>
      <c r="C843" s="5" t="s">
        <v>3016</v>
      </c>
      <c r="D843" s="60">
        <v>40000</v>
      </c>
      <c r="E843" s="5" t="s">
        <v>3017</v>
      </c>
      <c r="F843" s="5" t="s">
        <v>3020</v>
      </c>
    </row>
    <row r="844" spans="1:6" x14ac:dyDescent="0.2">
      <c r="A844" s="4">
        <v>843</v>
      </c>
      <c r="B844" s="4">
        <v>2561</v>
      </c>
      <c r="C844" s="4" t="s">
        <v>3019</v>
      </c>
      <c r="D844" s="59">
        <v>50000</v>
      </c>
      <c r="E844" s="4" t="s">
        <v>3017</v>
      </c>
      <c r="F844" s="4" t="s">
        <v>3018</v>
      </c>
    </row>
    <row r="845" spans="1:6" x14ac:dyDescent="0.2">
      <c r="A845" s="5">
        <v>844</v>
      </c>
      <c r="B845" s="5">
        <v>2563</v>
      </c>
      <c r="C845" s="5" t="s">
        <v>3019</v>
      </c>
      <c r="D845" s="60">
        <v>50000</v>
      </c>
      <c r="E845" s="5" t="s">
        <v>3017</v>
      </c>
      <c r="F845" s="5" t="s">
        <v>3020</v>
      </c>
    </row>
    <row r="846" spans="1:6" x14ac:dyDescent="0.2">
      <c r="A846" s="4">
        <v>845</v>
      </c>
      <c r="B846" s="4">
        <v>2570</v>
      </c>
      <c r="C846" s="4" t="s">
        <v>3019</v>
      </c>
      <c r="D846" s="59">
        <v>50000</v>
      </c>
      <c r="E846" s="4" t="s">
        <v>3017</v>
      </c>
      <c r="F846" s="4" t="s">
        <v>3018</v>
      </c>
    </row>
    <row r="847" spans="1:6" x14ac:dyDescent="0.2">
      <c r="A847" s="5">
        <v>846</v>
      </c>
      <c r="B847" s="5">
        <v>2571</v>
      </c>
      <c r="C847" s="5" t="s">
        <v>3019</v>
      </c>
      <c r="D847" s="60">
        <v>30000</v>
      </c>
      <c r="E847" s="5" t="s">
        <v>3022</v>
      </c>
      <c r="F847" s="5" t="s">
        <v>3020</v>
      </c>
    </row>
    <row r="848" spans="1:6" x14ac:dyDescent="0.2">
      <c r="A848" s="4">
        <v>847</v>
      </c>
      <c r="B848" s="4">
        <v>2578</v>
      </c>
      <c r="C848" s="4" t="s">
        <v>3019</v>
      </c>
      <c r="D848" s="59">
        <v>50000</v>
      </c>
      <c r="E848" s="4" t="s">
        <v>3017</v>
      </c>
      <c r="F848" s="4" t="s">
        <v>3018</v>
      </c>
    </row>
    <row r="849" spans="1:6" x14ac:dyDescent="0.2">
      <c r="A849" s="5">
        <v>848</v>
      </c>
      <c r="B849" s="5">
        <v>2579</v>
      </c>
      <c r="C849" s="5" t="s">
        <v>3019</v>
      </c>
      <c r="D849" s="60">
        <v>50000</v>
      </c>
      <c r="E849" s="5" t="s">
        <v>3017</v>
      </c>
      <c r="F849" s="5" t="s">
        <v>3020</v>
      </c>
    </row>
    <row r="850" spans="1:6" x14ac:dyDescent="0.2">
      <c r="A850" s="4">
        <v>849</v>
      </c>
      <c r="B850" s="4">
        <v>2583</v>
      </c>
      <c r="C850" s="4" t="s">
        <v>3016</v>
      </c>
      <c r="D850" s="59">
        <v>50000</v>
      </c>
      <c r="E850" s="4" t="s">
        <v>3017</v>
      </c>
      <c r="F850" s="4" t="s">
        <v>3018</v>
      </c>
    </row>
    <row r="851" spans="1:6" x14ac:dyDescent="0.2">
      <c r="A851" s="5">
        <v>850</v>
      </c>
      <c r="B851" s="5">
        <v>2584</v>
      </c>
      <c r="C851" s="5" t="s">
        <v>3019</v>
      </c>
      <c r="D851" s="60">
        <v>50000</v>
      </c>
      <c r="E851" s="5" t="s">
        <v>3017</v>
      </c>
      <c r="F851" s="5" t="s">
        <v>3018</v>
      </c>
    </row>
    <row r="852" spans="1:6" x14ac:dyDescent="0.2">
      <c r="A852" s="4">
        <v>851</v>
      </c>
      <c r="B852" s="4">
        <v>2587</v>
      </c>
      <c r="C852" s="4" t="s">
        <v>3019</v>
      </c>
      <c r="D852" s="59">
        <v>50000</v>
      </c>
      <c r="E852" s="4" t="s">
        <v>3017</v>
      </c>
      <c r="F852" s="4" t="s">
        <v>3018</v>
      </c>
    </row>
    <row r="853" spans="1:6" x14ac:dyDescent="0.2">
      <c r="A853" s="5">
        <v>852</v>
      </c>
      <c r="B853" s="5">
        <v>2593</v>
      </c>
      <c r="C853" s="5" t="s">
        <v>3019</v>
      </c>
      <c r="D853" s="60">
        <v>60000</v>
      </c>
      <c r="E853" s="5" t="s">
        <v>3017</v>
      </c>
      <c r="F853" s="5" t="s">
        <v>3018</v>
      </c>
    </row>
    <row r="854" spans="1:6" x14ac:dyDescent="0.2">
      <c r="A854" s="4">
        <v>853</v>
      </c>
      <c r="B854" s="4">
        <v>2601</v>
      </c>
      <c r="C854" s="4" t="s">
        <v>3019</v>
      </c>
      <c r="D854" s="59">
        <v>60000</v>
      </c>
      <c r="E854" s="4" t="s">
        <v>3017</v>
      </c>
      <c r="F854" s="4" t="s">
        <v>3020</v>
      </c>
    </row>
    <row r="855" spans="1:6" x14ac:dyDescent="0.2">
      <c r="A855" s="5">
        <v>854</v>
      </c>
      <c r="B855" s="5">
        <v>2603</v>
      </c>
      <c r="C855" s="5" t="s">
        <v>3019</v>
      </c>
      <c r="D855" s="60">
        <v>60000</v>
      </c>
      <c r="E855" s="5" t="s">
        <v>3017</v>
      </c>
      <c r="F855" s="5" t="s">
        <v>3018</v>
      </c>
    </row>
    <row r="856" spans="1:6" x14ac:dyDescent="0.2">
      <c r="A856" s="4">
        <v>855</v>
      </c>
      <c r="B856" s="4">
        <v>2604</v>
      </c>
      <c r="C856" s="4" t="s">
        <v>3019</v>
      </c>
      <c r="D856" s="59">
        <v>60000</v>
      </c>
      <c r="E856" s="4" t="s">
        <v>3024</v>
      </c>
      <c r="F856" s="4" t="s">
        <v>3020</v>
      </c>
    </row>
    <row r="857" spans="1:6" x14ac:dyDescent="0.2">
      <c r="A857" s="5">
        <v>856</v>
      </c>
      <c r="B857" s="5">
        <v>2610</v>
      </c>
      <c r="C857" s="5" t="s">
        <v>3016</v>
      </c>
      <c r="D857" s="60">
        <v>60000</v>
      </c>
      <c r="E857" s="5" t="s">
        <v>3017</v>
      </c>
      <c r="F857" s="5" t="s">
        <v>3018</v>
      </c>
    </row>
    <row r="858" spans="1:6" x14ac:dyDescent="0.2">
      <c r="A858" s="4">
        <v>857</v>
      </c>
      <c r="B858" s="4">
        <v>2613</v>
      </c>
      <c r="C858" s="4" t="s">
        <v>3016</v>
      </c>
      <c r="D858" s="59">
        <v>60000</v>
      </c>
      <c r="E858" s="4" t="s">
        <v>3024</v>
      </c>
      <c r="F858" s="4" t="s">
        <v>3018</v>
      </c>
    </row>
    <row r="859" spans="1:6" x14ac:dyDescent="0.2">
      <c r="A859" s="5">
        <v>858</v>
      </c>
      <c r="B859" s="5">
        <v>2616</v>
      </c>
      <c r="C859" s="5" t="s">
        <v>3019</v>
      </c>
      <c r="D859" s="60">
        <v>60000</v>
      </c>
      <c r="E859" s="5" t="s">
        <v>3024</v>
      </c>
      <c r="F859" s="5" t="s">
        <v>3020</v>
      </c>
    </row>
    <row r="860" spans="1:6" x14ac:dyDescent="0.2">
      <c r="A860" s="4">
        <v>859</v>
      </c>
      <c r="B860" s="4">
        <v>2617</v>
      </c>
      <c r="C860" s="4" t="s">
        <v>3016</v>
      </c>
      <c r="D860" s="59">
        <v>40000</v>
      </c>
      <c r="E860" s="4" t="s">
        <v>3022</v>
      </c>
      <c r="F860" s="4" t="s">
        <v>3018</v>
      </c>
    </row>
    <row r="861" spans="1:6" x14ac:dyDescent="0.2">
      <c r="A861" s="5">
        <v>860</v>
      </c>
      <c r="B861" s="5">
        <v>2618</v>
      </c>
      <c r="C861" s="5" t="s">
        <v>3016</v>
      </c>
      <c r="D861" s="60">
        <v>70000</v>
      </c>
      <c r="E861" s="5" t="s">
        <v>3021</v>
      </c>
      <c r="F861" s="5" t="s">
        <v>3018</v>
      </c>
    </row>
    <row r="862" spans="1:6" x14ac:dyDescent="0.2">
      <c r="A862" s="4">
        <v>861</v>
      </c>
      <c r="B862" s="4">
        <v>2619</v>
      </c>
      <c r="C862" s="4" t="s">
        <v>3016</v>
      </c>
      <c r="D862" s="59">
        <v>70000</v>
      </c>
      <c r="E862" s="4" t="s">
        <v>3021</v>
      </c>
      <c r="F862" s="4" t="s">
        <v>3018</v>
      </c>
    </row>
    <row r="863" spans="1:6" x14ac:dyDescent="0.2">
      <c r="A863" s="5">
        <v>862</v>
      </c>
      <c r="B863" s="5">
        <v>2620</v>
      </c>
      <c r="C863" s="5" t="s">
        <v>3016</v>
      </c>
      <c r="D863" s="60">
        <v>70000</v>
      </c>
      <c r="E863" s="5" t="s">
        <v>3021</v>
      </c>
      <c r="F863" s="5" t="s">
        <v>3018</v>
      </c>
    </row>
    <row r="864" spans="1:6" x14ac:dyDescent="0.2">
      <c r="A864" s="4">
        <v>863</v>
      </c>
      <c r="B864" s="4">
        <v>2621</v>
      </c>
      <c r="C864" s="4" t="s">
        <v>3019</v>
      </c>
      <c r="D864" s="59">
        <v>40000</v>
      </c>
      <c r="E864" s="4" t="s">
        <v>3022</v>
      </c>
      <c r="F864" s="4" t="s">
        <v>3018</v>
      </c>
    </row>
    <row r="865" spans="1:6" x14ac:dyDescent="0.2">
      <c r="A865" s="5">
        <v>864</v>
      </c>
      <c r="B865" s="5">
        <v>2626</v>
      </c>
      <c r="C865" s="5" t="s">
        <v>3016</v>
      </c>
      <c r="D865" s="60">
        <v>60000</v>
      </c>
      <c r="E865" s="5" t="s">
        <v>3021</v>
      </c>
      <c r="F865" s="5" t="s">
        <v>3018</v>
      </c>
    </row>
    <row r="866" spans="1:6" x14ac:dyDescent="0.2">
      <c r="A866" s="4">
        <v>865</v>
      </c>
      <c r="B866" s="4">
        <v>2628</v>
      </c>
      <c r="C866" s="4" t="s">
        <v>3016</v>
      </c>
      <c r="D866" s="59">
        <v>60000</v>
      </c>
      <c r="E866" s="4" t="s">
        <v>3021</v>
      </c>
      <c r="F866" s="4" t="s">
        <v>3018</v>
      </c>
    </row>
    <row r="867" spans="1:6" x14ac:dyDescent="0.2">
      <c r="A867" s="5">
        <v>866</v>
      </c>
      <c r="B867" s="5">
        <v>2630</v>
      </c>
      <c r="C867" s="5" t="s">
        <v>3016</v>
      </c>
      <c r="D867" s="60">
        <v>60000</v>
      </c>
      <c r="E867" s="5" t="s">
        <v>3021</v>
      </c>
      <c r="F867" s="5" t="s">
        <v>3018</v>
      </c>
    </row>
    <row r="868" spans="1:6" x14ac:dyDescent="0.2">
      <c r="A868" s="4">
        <v>867</v>
      </c>
      <c r="B868" s="4">
        <v>2638</v>
      </c>
      <c r="C868" s="4" t="s">
        <v>3016</v>
      </c>
      <c r="D868" s="59">
        <v>60000</v>
      </c>
      <c r="E868" s="4" t="s">
        <v>3021</v>
      </c>
      <c r="F868" s="4" t="s">
        <v>3020</v>
      </c>
    </row>
    <row r="869" spans="1:6" x14ac:dyDescent="0.2">
      <c r="A869" s="5">
        <v>868</v>
      </c>
      <c r="B869" s="5">
        <v>2639</v>
      </c>
      <c r="C869" s="5" t="s">
        <v>3016</v>
      </c>
      <c r="D869" s="60">
        <v>40000</v>
      </c>
      <c r="E869" s="5" t="s">
        <v>3022</v>
      </c>
      <c r="F869" s="5" t="s">
        <v>3018</v>
      </c>
    </row>
    <row r="870" spans="1:6" x14ac:dyDescent="0.2">
      <c r="A870" s="4">
        <v>869</v>
      </c>
      <c r="B870" s="4">
        <v>2647</v>
      </c>
      <c r="C870" s="4" t="s">
        <v>3019</v>
      </c>
      <c r="D870" s="59">
        <v>70000</v>
      </c>
      <c r="E870" s="4" t="s">
        <v>3021</v>
      </c>
      <c r="F870" s="4" t="s">
        <v>3018</v>
      </c>
    </row>
    <row r="871" spans="1:6" x14ac:dyDescent="0.2">
      <c r="A871" s="5">
        <v>870</v>
      </c>
      <c r="B871" s="5">
        <v>2649</v>
      </c>
      <c r="C871" s="5" t="s">
        <v>3019</v>
      </c>
      <c r="D871" s="60">
        <v>70000</v>
      </c>
      <c r="E871" s="5" t="s">
        <v>3021</v>
      </c>
      <c r="F871" s="5" t="s">
        <v>3020</v>
      </c>
    </row>
    <row r="872" spans="1:6" x14ac:dyDescent="0.2">
      <c r="A872" s="4">
        <v>871</v>
      </c>
      <c r="B872" s="4">
        <v>2650</v>
      </c>
      <c r="C872" s="4" t="s">
        <v>3019</v>
      </c>
      <c r="D872" s="59">
        <v>70000</v>
      </c>
      <c r="E872" s="4" t="s">
        <v>3021</v>
      </c>
      <c r="F872" s="4" t="s">
        <v>3020</v>
      </c>
    </row>
    <row r="873" spans="1:6" x14ac:dyDescent="0.2">
      <c r="A873" s="5">
        <v>872</v>
      </c>
      <c r="B873" s="5">
        <v>2652</v>
      </c>
      <c r="C873" s="5" t="s">
        <v>3019</v>
      </c>
      <c r="D873" s="60">
        <v>70000</v>
      </c>
      <c r="E873" s="5" t="s">
        <v>3021</v>
      </c>
      <c r="F873" s="5" t="s">
        <v>3020</v>
      </c>
    </row>
    <row r="874" spans="1:6" x14ac:dyDescent="0.2">
      <c r="A874" s="4">
        <v>873</v>
      </c>
      <c r="B874" s="4">
        <v>2653</v>
      </c>
      <c r="C874" s="4" t="s">
        <v>3019</v>
      </c>
      <c r="D874" s="59">
        <v>60000</v>
      </c>
      <c r="E874" s="4" t="s">
        <v>3024</v>
      </c>
      <c r="F874" s="4" t="s">
        <v>3020</v>
      </c>
    </row>
    <row r="875" spans="1:6" x14ac:dyDescent="0.2">
      <c r="A875" s="5">
        <v>874</v>
      </c>
      <c r="B875" s="5">
        <v>2655</v>
      </c>
      <c r="C875" s="5" t="s">
        <v>3016</v>
      </c>
      <c r="D875" s="60">
        <v>60000</v>
      </c>
      <c r="E875" s="5" t="s">
        <v>3024</v>
      </c>
      <c r="F875" s="5" t="s">
        <v>3020</v>
      </c>
    </row>
    <row r="876" spans="1:6" x14ac:dyDescent="0.2">
      <c r="A876" s="4">
        <v>875</v>
      </c>
      <c r="B876" s="4">
        <v>2667</v>
      </c>
      <c r="C876" s="4" t="s">
        <v>3019</v>
      </c>
      <c r="D876" s="59">
        <v>60000</v>
      </c>
      <c r="E876" s="4" t="s">
        <v>3017</v>
      </c>
      <c r="F876" s="4" t="s">
        <v>3020</v>
      </c>
    </row>
    <row r="877" spans="1:6" x14ac:dyDescent="0.2">
      <c r="A877" s="5">
        <v>876</v>
      </c>
      <c r="B877" s="5">
        <v>2668</v>
      </c>
      <c r="C877" s="5" t="s">
        <v>3016</v>
      </c>
      <c r="D877" s="60">
        <v>60000</v>
      </c>
      <c r="E877" s="5" t="s">
        <v>3021</v>
      </c>
      <c r="F877" s="5" t="s">
        <v>3020</v>
      </c>
    </row>
    <row r="878" spans="1:6" x14ac:dyDescent="0.2">
      <c r="A878" s="4">
        <v>877</v>
      </c>
      <c r="B878" s="4">
        <v>2670</v>
      </c>
      <c r="C878" s="4" t="s">
        <v>3016</v>
      </c>
      <c r="D878" s="59">
        <v>60000</v>
      </c>
      <c r="E878" s="4" t="s">
        <v>3021</v>
      </c>
      <c r="F878" s="4" t="s">
        <v>3018</v>
      </c>
    </row>
    <row r="879" spans="1:6" x14ac:dyDescent="0.2">
      <c r="A879" s="5">
        <v>878</v>
      </c>
      <c r="B879" s="5">
        <v>2671</v>
      </c>
      <c r="C879" s="5" t="s">
        <v>3016</v>
      </c>
      <c r="D879" s="60">
        <v>60000</v>
      </c>
      <c r="E879" s="5" t="s">
        <v>3021</v>
      </c>
      <c r="F879" s="5" t="s">
        <v>3018</v>
      </c>
    </row>
    <row r="880" spans="1:6" x14ac:dyDescent="0.2">
      <c r="A880" s="4">
        <v>879</v>
      </c>
      <c r="B880" s="4">
        <v>2677</v>
      </c>
      <c r="C880" s="4" t="s">
        <v>3016</v>
      </c>
      <c r="D880" s="59">
        <v>60000</v>
      </c>
      <c r="E880" s="4" t="s">
        <v>3021</v>
      </c>
      <c r="F880" s="4" t="s">
        <v>3018</v>
      </c>
    </row>
    <row r="881" spans="1:6" x14ac:dyDescent="0.2">
      <c r="A881" s="5">
        <v>880</v>
      </c>
      <c r="B881" s="5">
        <v>2684</v>
      </c>
      <c r="C881" s="5" t="s">
        <v>3016</v>
      </c>
      <c r="D881" s="60">
        <v>60000</v>
      </c>
      <c r="E881" s="5" t="s">
        <v>3021</v>
      </c>
      <c r="F881" s="5" t="s">
        <v>3018</v>
      </c>
    </row>
    <row r="882" spans="1:6" x14ac:dyDescent="0.2">
      <c r="A882" s="4">
        <v>881</v>
      </c>
      <c r="B882" s="4">
        <v>2685</v>
      </c>
      <c r="C882" s="4" t="s">
        <v>3016</v>
      </c>
      <c r="D882" s="59">
        <v>60000</v>
      </c>
      <c r="E882" s="4" t="s">
        <v>3021</v>
      </c>
      <c r="F882" s="4" t="s">
        <v>3018</v>
      </c>
    </row>
    <row r="883" spans="1:6" x14ac:dyDescent="0.2">
      <c r="A883" s="5">
        <v>882</v>
      </c>
      <c r="B883" s="5">
        <v>2689</v>
      </c>
      <c r="C883" s="5" t="s">
        <v>3016</v>
      </c>
      <c r="D883" s="60">
        <v>60000</v>
      </c>
      <c r="E883" s="5" t="s">
        <v>3017</v>
      </c>
      <c r="F883" s="5" t="s">
        <v>3018</v>
      </c>
    </row>
    <row r="884" spans="1:6" x14ac:dyDescent="0.2">
      <c r="A884" s="4">
        <v>883</v>
      </c>
      <c r="B884" s="4">
        <v>2693</v>
      </c>
      <c r="C884" s="4" t="s">
        <v>3016</v>
      </c>
      <c r="D884" s="59">
        <v>60000</v>
      </c>
      <c r="E884" s="4" t="s">
        <v>3017</v>
      </c>
      <c r="F884" s="4" t="s">
        <v>3018</v>
      </c>
    </row>
    <row r="885" spans="1:6" x14ac:dyDescent="0.2">
      <c r="A885" s="5">
        <v>884</v>
      </c>
      <c r="B885" s="5">
        <v>2696</v>
      </c>
      <c r="C885" s="5" t="s">
        <v>3016</v>
      </c>
      <c r="D885" s="60">
        <v>70000</v>
      </c>
      <c r="E885" s="5" t="s">
        <v>3024</v>
      </c>
      <c r="F885" s="5" t="s">
        <v>3018</v>
      </c>
    </row>
    <row r="886" spans="1:6" x14ac:dyDescent="0.2">
      <c r="A886" s="4">
        <v>885</v>
      </c>
      <c r="B886" s="4">
        <v>2697</v>
      </c>
      <c r="C886" s="4" t="s">
        <v>3016</v>
      </c>
      <c r="D886" s="59">
        <v>80000</v>
      </c>
      <c r="E886" s="4" t="s">
        <v>3024</v>
      </c>
      <c r="F886" s="4" t="s">
        <v>3018</v>
      </c>
    </row>
    <row r="887" spans="1:6" x14ac:dyDescent="0.2">
      <c r="A887" s="5">
        <v>886</v>
      </c>
      <c r="B887" s="5">
        <v>2699</v>
      </c>
      <c r="C887" s="5" t="s">
        <v>3016</v>
      </c>
      <c r="D887" s="60">
        <v>80000</v>
      </c>
      <c r="E887" s="5" t="s">
        <v>3024</v>
      </c>
      <c r="F887" s="5" t="s">
        <v>3018</v>
      </c>
    </row>
    <row r="888" spans="1:6" x14ac:dyDescent="0.2">
      <c r="A888" s="4">
        <v>887</v>
      </c>
      <c r="B888" s="4">
        <v>2704</v>
      </c>
      <c r="C888" s="4" t="s">
        <v>3016</v>
      </c>
      <c r="D888" s="59">
        <v>60000</v>
      </c>
      <c r="E888" s="4" t="s">
        <v>3017</v>
      </c>
      <c r="F888" s="4" t="s">
        <v>3018</v>
      </c>
    </row>
    <row r="889" spans="1:6" x14ac:dyDescent="0.2">
      <c r="A889" s="5">
        <v>888</v>
      </c>
      <c r="B889" s="5">
        <v>2709</v>
      </c>
      <c r="C889" s="5" t="s">
        <v>3016</v>
      </c>
      <c r="D889" s="60">
        <v>60000</v>
      </c>
      <c r="E889" s="5" t="s">
        <v>3017</v>
      </c>
      <c r="F889" s="5" t="s">
        <v>3018</v>
      </c>
    </row>
    <row r="890" spans="1:6" x14ac:dyDescent="0.2">
      <c r="A890" s="4">
        <v>889</v>
      </c>
      <c r="B890" s="4">
        <v>2713</v>
      </c>
      <c r="C890" s="4" t="s">
        <v>3016</v>
      </c>
      <c r="D890" s="59">
        <v>60000</v>
      </c>
      <c r="E890" s="4" t="s">
        <v>3017</v>
      </c>
      <c r="F890" s="4" t="s">
        <v>3018</v>
      </c>
    </row>
    <row r="891" spans="1:6" x14ac:dyDescent="0.2">
      <c r="A891" s="5">
        <v>890</v>
      </c>
      <c r="B891" s="5">
        <v>2715</v>
      </c>
      <c r="C891" s="5" t="s">
        <v>3019</v>
      </c>
      <c r="D891" s="60">
        <v>60000</v>
      </c>
      <c r="E891" s="5" t="s">
        <v>3017</v>
      </c>
      <c r="F891" s="5" t="s">
        <v>3018</v>
      </c>
    </row>
    <row r="892" spans="1:6" x14ac:dyDescent="0.2">
      <c r="A892" s="4">
        <v>891</v>
      </c>
      <c r="B892" s="4">
        <v>2718</v>
      </c>
      <c r="C892" s="4" t="s">
        <v>3016</v>
      </c>
      <c r="D892" s="59">
        <v>70000</v>
      </c>
      <c r="E892" s="4" t="s">
        <v>3024</v>
      </c>
      <c r="F892" s="4" t="s">
        <v>3018</v>
      </c>
    </row>
    <row r="893" spans="1:6" x14ac:dyDescent="0.2">
      <c r="A893" s="5">
        <v>892</v>
      </c>
      <c r="B893" s="5">
        <v>2720</v>
      </c>
      <c r="C893" s="5" t="s">
        <v>3016</v>
      </c>
      <c r="D893" s="60">
        <v>70000</v>
      </c>
      <c r="E893" s="5" t="s">
        <v>3024</v>
      </c>
      <c r="F893" s="5" t="s">
        <v>3018</v>
      </c>
    </row>
    <row r="894" spans="1:6" x14ac:dyDescent="0.2">
      <c r="A894" s="4">
        <v>893</v>
      </c>
      <c r="B894" s="4">
        <v>2724</v>
      </c>
      <c r="C894" s="4" t="s">
        <v>3016</v>
      </c>
      <c r="D894" s="59">
        <v>90000</v>
      </c>
      <c r="E894" s="4" t="s">
        <v>3024</v>
      </c>
      <c r="F894" s="4" t="s">
        <v>3018</v>
      </c>
    </row>
    <row r="895" spans="1:6" x14ac:dyDescent="0.2">
      <c r="A895" s="5">
        <v>894</v>
      </c>
      <c r="B895" s="5">
        <v>2725</v>
      </c>
      <c r="C895" s="5" t="s">
        <v>3016</v>
      </c>
      <c r="D895" s="60">
        <v>90000</v>
      </c>
      <c r="E895" s="5" t="s">
        <v>3024</v>
      </c>
      <c r="F895" s="5" t="s">
        <v>3018</v>
      </c>
    </row>
    <row r="896" spans="1:6" x14ac:dyDescent="0.2">
      <c r="A896" s="4">
        <v>895</v>
      </c>
      <c r="B896" s="4">
        <v>2729</v>
      </c>
      <c r="C896" s="4" t="s">
        <v>3016</v>
      </c>
      <c r="D896" s="59">
        <v>100000</v>
      </c>
      <c r="E896" s="4" t="s">
        <v>3024</v>
      </c>
      <c r="F896" s="4" t="s">
        <v>3018</v>
      </c>
    </row>
    <row r="897" spans="1:6" x14ac:dyDescent="0.2">
      <c r="A897" s="5">
        <v>896</v>
      </c>
      <c r="B897" s="5">
        <v>2737</v>
      </c>
      <c r="C897" s="5" t="s">
        <v>3016</v>
      </c>
      <c r="D897" s="60">
        <v>100000</v>
      </c>
      <c r="E897" s="5" t="s">
        <v>3024</v>
      </c>
      <c r="F897" s="5" t="s">
        <v>3018</v>
      </c>
    </row>
    <row r="898" spans="1:6" x14ac:dyDescent="0.2">
      <c r="A898" s="4">
        <v>897</v>
      </c>
      <c r="B898" s="4">
        <v>2738</v>
      </c>
      <c r="C898" s="4" t="s">
        <v>3016</v>
      </c>
      <c r="D898" s="59">
        <v>100000</v>
      </c>
      <c r="E898" s="4" t="s">
        <v>3024</v>
      </c>
      <c r="F898" s="4" t="s">
        <v>3018</v>
      </c>
    </row>
    <row r="899" spans="1:6" x14ac:dyDescent="0.2">
      <c r="A899" s="5">
        <v>898</v>
      </c>
      <c r="B899" s="5">
        <v>2741</v>
      </c>
      <c r="C899" s="5" t="s">
        <v>3019</v>
      </c>
      <c r="D899" s="60">
        <v>60000</v>
      </c>
      <c r="E899" s="5" t="s">
        <v>3017</v>
      </c>
      <c r="F899" s="5" t="s">
        <v>3020</v>
      </c>
    </row>
    <row r="900" spans="1:6" x14ac:dyDescent="0.2">
      <c r="A900" s="4">
        <v>899</v>
      </c>
      <c r="B900" s="4">
        <v>2745</v>
      </c>
      <c r="C900" s="4" t="s">
        <v>3016</v>
      </c>
      <c r="D900" s="59">
        <v>80000</v>
      </c>
      <c r="E900" s="4" t="s">
        <v>3024</v>
      </c>
      <c r="F900" s="4" t="s">
        <v>3018</v>
      </c>
    </row>
    <row r="901" spans="1:6" x14ac:dyDescent="0.2">
      <c r="A901" s="5">
        <v>900</v>
      </c>
      <c r="B901" s="5">
        <v>2747</v>
      </c>
      <c r="C901" s="5" t="s">
        <v>3019</v>
      </c>
      <c r="D901" s="60">
        <v>80000</v>
      </c>
      <c r="E901" s="5" t="s">
        <v>3024</v>
      </c>
      <c r="F901" s="5" t="s">
        <v>3018</v>
      </c>
    </row>
    <row r="902" spans="1:6" x14ac:dyDescent="0.2">
      <c r="A902" s="4">
        <v>901</v>
      </c>
      <c r="B902" s="4">
        <v>2750</v>
      </c>
      <c r="C902" s="4" t="s">
        <v>3019</v>
      </c>
      <c r="D902" s="59">
        <v>90000</v>
      </c>
      <c r="E902" s="4" t="s">
        <v>3017</v>
      </c>
      <c r="F902" s="4" t="s">
        <v>3018</v>
      </c>
    </row>
    <row r="903" spans="1:6" x14ac:dyDescent="0.2">
      <c r="A903" s="5">
        <v>902</v>
      </c>
      <c r="B903" s="5">
        <v>2760</v>
      </c>
      <c r="C903" s="5" t="s">
        <v>3019</v>
      </c>
      <c r="D903" s="60">
        <v>60000</v>
      </c>
      <c r="E903" s="5" t="s">
        <v>3017</v>
      </c>
      <c r="F903" s="5" t="s">
        <v>3020</v>
      </c>
    </row>
    <row r="904" spans="1:6" x14ac:dyDescent="0.2">
      <c r="A904" s="4">
        <v>903</v>
      </c>
      <c r="B904" s="4">
        <v>2764</v>
      </c>
      <c r="C904" s="4" t="s">
        <v>3016</v>
      </c>
      <c r="D904" s="59">
        <v>70000</v>
      </c>
      <c r="E904" s="4" t="s">
        <v>3017</v>
      </c>
      <c r="F904" s="4" t="s">
        <v>3018</v>
      </c>
    </row>
    <row r="905" spans="1:6" x14ac:dyDescent="0.2">
      <c r="A905" s="5">
        <v>904</v>
      </c>
      <c r="B905" s="5">
        <v>2765</v>
      </c>
      <c r="C905" s="5" t="s">
        <v>3019</v>
      </c>
      <c r="D905" s="60">
        <v>110000</v>
      </c>
      <c r="E905" s="5" t="s">
        <v>3024</v>
      </c>
      <c r="F905" s="5" t="s">
        <v>3018</v>
      </c>
    </row>
    <row r="906" spans="1:6" x14ac:dyDescent="0.2">
      <c r="A906" s="4">
        <v>905</v>
      </c>
      <c r="B906" s="4">
        <v>2770</v>
      </c>
      <c r="C906" s="4" t="s">
        <v>3019</v>
      </c>
      <c r="D906" s="59">
        <v>110000</v>
      </c>
      <c r="E906" s="4" t="s">
        <v>3024</v>
      </c>
      <c r="F906" s="4" t="s">
        <v>3018</v>
      </c>
    </row>
    <row r="907" spans="1:6" x14ac:dyDescent="0.2">
      <c r="A907" s="5">
        <v>906</v>
      </c>
      <c r="B907" s="5">
        <v>2771</v>
      </c>
      <c r="C907" s="5" t="s">
        <v>3019</v>
      </c>
      <c r="D907" s="60">
        <v>110000</v>
      </c>
      <c r="E907" s="5" t="s">
        <v>3024</v>
      </c>
      <c r="F907" s="5" t="s">
        <v>3018</v>
      </c>
    </row>
    <row r="908" spans="1:6" x14ac:dyDescent="0.2">
      <c r="A908" s="4">
        <v>907</v>
      </c>
      <c r="B908" s="4">
        <v>2773</v>
      </c>
      <c r="C908" s="4" t="s">
        <v>3016</v>
      </c>
      <c r="D908" s="59">
        <v>80000</v>
      </c>
      <c r="E908" s="4" t="s">
        <v>3024</v>
      </c>
      <c r="F908" s="4" t="s">
        <v>3018</v>
      </c>
    </row>
    <row r="909" spans="1:6" x14ac:dyDescent="0.2">
      <c r="A909" s="5">
        <v>908</v>
      </c>
      <c r="B909" s="5">
        <v>2775</v>
      </c>
      <c r="C909" s="5" t="s">
        <v>3019</v>
      </c>
      <c r="D909" s="60">
        <v>80000</v>
      </c>
      <c r="E909" s="5" t="s">
        <v>3024</v>
      </c>
      <c r="F909" s="5" t="s">
        <v>3018</v>
      </c>
    </row>
    <row r="910" spans="1:6" x14ac:dyDescent="0.2">
      <c r="A910" s="4">
        <v>909</v>
      </c>
      <c r="B910" s="4">
        <v>2776</v>
      </c>
      <c r="C910" s="4" t="s">
        <v>3019</v>
      </c>
      <c r="D910" s="59">
        <v>80000</v>
      </c>
      <c r="E910" s="4" t="s">
        <v>3024</v>
      </c>
      <c r="F910" s="4" t="s">
        <v>3018</v>
      </c>
    </row>
    <row r="911" spans="1:6" x14ac:dyDescent="0.2">
      <c r="A911" s="5">
        <v>910</v>
      </c>
      <c r="B911" s="5">
        <v>2778</v>
      </c>
      <c r="C911" s="5" t="s">
        <v>3016</v>
      </c>
      <c r="D911" s="60">
        <v>80000</v>
      </c>
      <c r="E911" s="5" t="s">
        <v>3024</v>
      </c>
      <c r="F911" s="5" t="s">
        <v>3020</v>
      </c>
    </row>
    <row r="912" spans="1:6" x14ac:dyDescent="0.2">
      <c r="A912" s="4">
        <v>911</v>
      </c>
      <c r="B912" s="4">
        <v>2779</v>
      </c>
      <c r="C912" s="4" t="s">
        <v>3016</v>
      </c>
      <c r="D912" s="59">
        <v>80000</v>
      </c>
      <c r="E912" s="4" t="s">
        <v>3024</v>
      </c>
      <c r="F912" s="4" t="s">
        <v>3018</v>
      </c>
    </row>
    <row r="913" spans="1:6" x14ac:dyDescent="0.2">
      <c r="A913" s="5">
        <v>912</v>
      </c>
      <c r="B913" s="5">
        <v>2781</v>
      </c>
      <c r="C913" s="5" t="s">
        <v>3016</v>
      </c>
      <c r="D913" s="60">
        <v>80000</v>
      </c>
      <c r="E913" s="5" t="s">
        <v>3024</v>
      </c>
      <c r="F913" s="5" t="s">
        <v>3018</v>
      </c>
    </row>
    <row r="914" spans="1:6" x14ac:dyDescent="0.2">
      <c r="A914" s="4">
        <v>913</v>
      </c>
      <c r="B914" s="4">
        <v>2787</v>
      </c>
      <c r="C914" s="4" t="s">
        <v>3019</v>
      </c>
      <c r="D914" s="59">
        <v>60000</v>
      </c>
      <c r="E914" s="4" t="s">
        <v>3017</v>
      </c>
      <c r="F914" s="4" t="s">
        <v>3018</v>
      </c>
    </row>
    <row r="915" spans="1:6" x14ac:dyDescent="0.2">
      <c r="A915" s="5">
        <v>914</v>
      </c>
      <c r="B915" s="5">
        <v>2791</v>
      </c>
      <c r="C915" s="5" t="s">
        <v>3016</v>
      </c>
      <c r="D915" s="60">
        <v>60000</v>
      </c>
      <c r="E915" s="5" t="s">
        <v>3017</v>
      </c>
      <c r="F915" s="5" t="s">
        <v>3018</v>
      </c>
    </row>
    <row r="916" spans="1:6" x14ac:dyDescent="0.2">
      <c r="A916" s="4">
        <v>915</v>
      </c>
      <c r="B916" s="4">
        <v>2794</v>
      </c>
      <c r="C916" s="4" t="s">
        <v>3019</v>
      </c>
      <c r="D916" s="59">
        <v>70000</v>
      </c>
      <c r="E916" s="4" t="s">
        <v>3017</v>
      </c>
      <c r="F916" s="4" t="s">
        <v>3020</v>
      </c>
    </row>
    <row r="917" spans="1:6" x14ac:dyDescent="0.2">
      <c r="A917" s="5">
        <v>916</v>
      </c>
      <c r="B917" s="5">
        <v>2795</v>
      </c>
      <c r="C917" s="5" t="s">
        <v>3019</v>
      </c>
      <c r="D917" s="60">
        <v>70000</v>
      </c>
      <c r="E917" s="5" t="s">
        <v>3017</v>
      </c>
      <c r="F917" s="5" t="s">
        <v>3018</v>
      </c>
    </row>
    <row r="918" spans="1:6" x14ac:dyDescent="0.2">
      <c r="A918" s="4">
        <v>917</v>
      </c>
      <c r="B918" s="4">
        <v>2796</v>
      </c>
      <c r="C918" s="4" t="s">
        <v>3019</v>
      </c>
      <c r="D918" s="59">
        <v>70000</v>
      </c>
      <c r="E918" s="4" t="s">
        <v>3017</v>
      </c>
      <c r="F918" s="4" t="s">
        <v>3020</v>
      </c>
    </row>
    <row r="919" spans="1:6" x14ac:dyDescent="0.2">
      <c r="A919" s="5">
        <v>918</v>
      </c>
      <c r="B919" s="5">
        <v>2797</v>
      </c>
      <c r="C919" s="5" t="s">
        <v>3019</v>
      </c>
      <c r="D919" s="60">
        <v>70000</v>
      </c>
      <c r="E919" s="5" t="s">
        <v>3017</v>
      </c>
      <c r="F919" s="5" t="s">
        <v>3018</v>
      </c>
    </row>
    <row r="920" spans="1:6" x14ac:dyDescent="0.2">
      <c r="A920" s="4">
        <v>919</v>
      </c>
      <c r="B920" s="4">
        <v>2801</v>
      </c>
      <c r="C920" s="4" t="s">
        <v>3016</v>
      </c>
      <c r="D920" s="59">
        <v>60000</v>
      </c>
      <c r="E920" s="4" t="s">
        <v>3017</v>
      </c>
      <c r="F920" s="4" t="s">
        <v>3018</v>
      </c>
    </row>
    <row r="921" spans="1:6" x14ac:dyDescent="0.2">
      <c r="A921" s="5">
        <v>920</v>
      </c>
      <c r="B921" s="5">
        <v>2803</v>
      </c>
      <c r="C921" s="5" t="s">
        <v>3016</v>
      </c>
      <c r="D921" s="60">
        <v>60000</v>
      </c>
      <c r="E921" s="5" t="s">
        <v>3017</v>
      </c>
      <c r="F921" s="5" t="s">
        <v>3018</v>
      </c>
    </row>
    <row r="922" spans="1:6" x14ac:dyDescent="0.2">
      <c r="A922" s="4">
        <v>921</v>
      </c>
      <c r="B922" s="4">
        <v>2813</v>
      </c>
      <c r="C922" s="4" t="s">
        <v>3019</v>
      </c>
      <c r="D922" s="59">
        <v>60000</v>
      </c>
      <c r="E922" s="4" t="s">
        <v>3017</v>
      </c>
      <c r="F922" s="4" t="s">
        <v>3018</v>
      </c>
    </row>
    <row r="923" spans="1:6" x14ac:dyDescent="0.2">
      <c r="A923" s="5">
        <v>922</v>
      </c>
      <c r="B923" s="5">
        <v>2817</v>
      </c>
      <c r="C923" s="5" t="s">
        <v>3016</v>
      </c>
      <c r="D923" s="60">
        <v>60000</v>
      </c>
      <c r="E923" s="5" t="s">
        <v>3017</v>
      </c>
      <c r="F923" s="5" t="s">
        <v>3018</v>
      </c>
    </row>
    <row r="924" spans="1:6" x14ac:dyDescent="0.2">
      <c r="A924" s="4">
        <v>923</v>
      </c>
      <c r="B924" s="4">
        <v>2820</v>
      </c>
      <c r="C924" s="4" t="s">
        <v>3019</v>
      </c>
      <c r="D924" s="59">
        <v>90000</v>
      </c>
      <c r="E924" s="4" t="s">
        <v>3021</v>
      </c>
      <c r="F924" s="4" t="s">
        <v>3020</v>
      </c>
    </row>
    <row r="925" spans="1:6" x14ac:dyDescent="0.2">
      <c r="A925" s="5">
        <v>924</v>
      </c>
      <c r="B925" s="5">
        <v>2823</v>
      </c>
      <c r="C925" s="5" t="s">
        <v>3016</v>
      </c>
      <c r="D925" s="60">
        <v>60000</v>
      </c>
      <c r="E925" s="5" t="s">
        <v>3021</v>
      </c>
      <c r="F925" s="5" t="s">
        <v>3020</v>
      </c>
    </row>
    <row r="926" spans="1:6" x14ac:dyDescent="0.2">
      <c r="A926" s="4">
        <v>925</v>
      </c>
      <c r="B926" s="4">
        <v>2825</v>
      </c>
      <c r="C926" s="4" t="s">
        <v>3019</v>
      </c>
      <c r="D926" s="59">
        <v>60000</v>
      </c>
      <c r="E926" s="4" t="s">
        <v>3021</v>
      </c>
      <c r="F926" s="4" t="s">
        <v>3020</v>
      </c>
    </row>
    <row r="927" spans="1:6" x14ac:dyDescent="0.2">
      <c r="A927" s="5">
        <v>926</v>
      </c>
      <c r="B927" s="5">
        <v>2828</v>
      </c>
      <c r="C927" s="5" t="s">
        <v>3019</v>
      </c>
      <c r="D927" s="60">
        <v>40000</v>
      </c>
      <c r="E927" s="5" t="s">
        <v>3021</v>
      </c>
      <c r="F927" s="5" t="s">
        <v>3018</v>
      </c>
    </row>
    <row r="928" spans="1:6" x14ac:dyDescent="0.2">
      <c r="A928" s="4">
        <v>927</v>
      </c>
      <c r="B928" s="4">
        <v>2833</v>
      </c>
      <c r="C928" s="4" t="s">
        <v>3019</v>
      </c>
      <c r="D928" s="59">
        <v>40000</v>
      </c>
      <c r="E928" s="4" t="s">
        <v>3021</v>
      </c>
      <c r="F928" s="4" t="s">
        <v>3020</v>
      </c>
    </row>
    <row r="929" spans="1:6" x14ac:dyDescent="0.2">
      <c r="A929" s="5">
        <v>928</v>
      </c>
      <c r="B929" s="5">
        <v>2837</v>
      </c>
      <c r="C929" s="5" t="s">
        <v>3019</v>
      </c>
      <c r="D929" s="60">
        <v>40000</v>
      </c>
      <c r="E929" s="5" t="s">
        <v>3021</v>
      </c>
      <c r="F929" s="5" t="s">
        <v>3020</v>
      </c>
    </row>
    <row r="930" spans="1:6" x14ac:dyDescent="0.2">
      <c r="A930" s="4">
        <v>929</v>
      </c>
      <c r="B930" s="4">
        <v>2840</v>
      </c>
      <c r="C930" s="4" t="s">
        <v>3016</v>
      </c>
      <c r="D930" s="59">
        <v>60000</v>
      </c>
      <c r="E930" s="4" t="s">
        <v>3021</v>
      </c>
      <c r="F930" s="4" t="s">
        <v>3018</v>
      </c>
    </row>
    <row r="931" spans="1:6" x14ac:dyDescent="0.2">
      <c r="A931" s="5">
        <v>930</v>
      </c>
      <c r="B931" s="5">
        <v>2847</v>
      </c>
      <c r="C931" s="5" t="s">
        <v>3019</v>
      </c>
      <c r="D931" s="60">
        <v>30000</v>
      </c>
      <c r="E931" s="5" t="s">
        <v>3021</v>
      </c>
      <c r="F931" s="5" t="s">
        <v>3018</v>
      </c>
    </row>
    <row r="932" spans="1:6" x14ac:dyDescent="0.2">
      <c r="A932" s="4">
        <v>931</v>
      </c>
      <c r="B932" s="4">
        <v>2848</v>
      </c>
      <c r="C932" s="4" t="s">
        <v>3016</v>
      </c>
      <c r="D932" s="59">
        <v>20000</v>
      </c>
      <c r="E932" s="4" t="s">
        <v>3022</v>
      </c>
      <c r="F932" s="4" t="s">
        <v>3020</v>
      </c>
    </row>
    <row r="933" spans="1:6" x14ac:dyDescent="0.2">
      <c r="A933" s="5">
        <v>932</v>
      </c>
      <c r="B933" s="5">
        <v>2851</v>
      </c>
      <c r="C933" s="5" t="s">
        <v>3019</v>
      </c>
      <c r="D933" s="60">
        <v>70000</v>
      </c>
      <c r="E933" s="5" t="s">
        <v>3021</v>
      </c>
      <c r="F933" s="5" t="s">
        <v>3018</v>
      </c>
    </row>
    <row r="934" spans="1:6" x14ac:dyDescent="0.2">
      <c r="A934" s="4">
        <v>933</v>
      </c>
      <c r="B934" s="4">
        <v>2855</v>
      </c>
      <c r="C934" s="4" t="s">
        <v>3016</v>
      </c>
      <c r="D934" s="59">
        <v>70000</v>
      </c>
      <c r="E934" s="4" t="s">
        <v>3021</v>
      </c>
      <c r="F934" s="4" t="s">
        <v>3020</v>
      </c>
    </row>
    <row r="935" spans="1:6" x14ac:dyDescent="0.2">
      <c r="A935" s="5">
        <v>934</v>
      </c>
      <c r="B935" s="5">
        <v>2858</v>
      </c>
      <c r="C935" s="5" t="s">
        <v>3019</v>
      </c>
      <c r="D935" s="60">
        <v>40000</v>
      </c>
      <c r="E935" s="5" t="s">
        <v>3023</v>
      </c>
      <c r="F935" s="5" t="s">
        <v>3020</v>
      </c>
    </row>
    <row r="936" spans="1:6" x14ac:dyDescent="0.2">
      <c r="A936" s="4">
        <v>935</v>
      </c>
      <c r="B936" s="4">
        <v>2859</v>
      </c>
      <c r="C936" s="4" t="s">
        <v>3019</v>
      </c>
      <c r="D936" s="59">
        <v>40000</v>
      </c>
      <c r="E936" s="4" t="s">
        <v>3023</v>
      </c>
      <c r="F936" s="4" t="s">
        <v>3018</v>
      </c>
    </row>
    <row r="937" spans="1:6" x14ac:dyDescent="0.2">
      <c r="A937" s="5">
        <v>936</v>
      </c>
      <c r="B937" s="5">
        <v>2861</v>
      </c>
      <c r="C937" s="5" t="s">
        <v>3019</v>
      </c>
      <c r="D937" s="60">
        <v>30000</v>
      </c>
      <c r="E937" s="5" t="s">
        <v>3021</v>
      </c>
      <c r="F937" s="5" t="s">
        <v>3018</v>
      </c>
    </row>
    <row r="938" spans="1:6" x14ac:dyDescent="0.2">
      <c r="A938" s="4">
        <v>937</v>
      </c>
      <c r="B938" s="4">
        <v>2862</v>
      </c>
      <c r="C938" s="4" t="s">
        <v>3016</v>
      </c>
      <c r="D938" s="59">
        <v>30000</v>
      </c>
      <c r="E938" s="4" t="s">
        <v>3021</v>
      </c>
      <c r="F938" s="4" t="s">
        <v>3018</v>
      </c>
    </row>
    <row r="939" spans="1:6" x14ac:dyDescent="0.2">
      <c r="A939" s="5">
        <v>938</v>
      </c>
      <c r="B939" s="5">
        <v>2865</v>
      </c>
      <c r="C939" s="5" t="s">
        <v>3016</v>
      </c>
      <c r="D939" s="60">
        <v>30000</v>
      </c>
      <c r="E939" s="5" t="s">
        <v>3021</v>
      </c>
      <c r="F939" s="5" t="s">
        <v>3020</v>
      </c>
    </row>
    <row r="940" spans="1:6" x14ac:dyDescent="0.2">
      <c r="A940" s="4">
        <v>939</v>
      </c>
      <c r="B940" s="4">
        <v>2867</v>
      </c>
      <c r="C940" s="4" t="s">
        <v>3016</v>
      </c>
      <c r="D940" s="59">
        <v>60000</v>
      </c>
      <c r="E940" s="4" t="s">
        <v>3021</v>
      </c>
      <c r="F940" s="4" t="s">
        <v>3018</v>
      </c>
    </row>
    <row r="941" spans="1:6" x14ac:dyDescent="0.2">
      <c r="A941" s="5">
        <v>940</v>
      </c>
      <c r="B941" s="5">
        <v>2868</v>
      </c>
      <c r="C941" s="5" t="s">
        <v>3019</v>
      </c>
      <c r="D941" s="60">
        <v>60000</v>
      </c>
      <c r="E941" s="5" t="s">
        <v>3021</v>
      </c>
      <c r="F941" s="5" t="s">
        <v>3020</v>
      </c>
    </row>
    <row r="942" spans="1:6" x14ac:dyDescent="0.2">
      <c r="A942" s="4">
        <v>941</v>
      </c>
      <c r="B942" s="4">
        <v>2873</v>
      </c>
      <c r="C942" s="4" t="s">
        <v>3016</v>
      </c>
      <c r="D942" s="59">
        <v>100000</v>
      </c>
      <c r="E942" s="4" t="s">
        <v>3017</v>
      </c>
      <c r="F942" s="4" t="s">
        <v>3018</v>
      </c>
    </row>
    <row r="943" spans="1:6" x14ac:dyDescent="0.2">
      <c r="A943" s="5">
        <v>942</v>
      </c>
      <c r="B943" s="5">
        <v>2874</v>
      </c>
      <c r="C943" s="5" t="s">
        <v>3019</v>
      </c>
      <c r="D943" s="60">
        <v>60000</v>
      </c>
      <c r="E943" s="5" t="s">
        <v>3021</v>
      </c>
      <c r="F943" s="5" t="s">
        <v>3018</v>
      </c>
    </row>
    <row r="944" spans="1:6" x14ac:dyDescent="0.2">
      <c r="A944" s="4">
        <v>943</v>
      </c>
      <c r="B944" s="4">
        <v>2877</v>
      </c>
      <c r="C944" s="4" t="s">
        <v>3016</v>
      </c>
      <c r="D944" s="59">
        <v>20000</v>
      </c>
      <c r="E944" s="4" t="s">
        <v>3023</v>
      </c>
      <c r="F944" s="4" t="s">
        <v>3018</v>
      </c>
    </row>
    <row r="945" spans="1:6" x14ac:dyDescent="0.2">
      <c r="A945" s="5">
        <v>944</v>
      </c>
      <c r="B945" s="5">
        <v>2878</v>
      </c>
      <c r="C945" s="5" t="s">
        <v>3016</v>
      </c>
      <c r="D945" s="60">
        <v>20000</v>
      </c>
      <c r="E945" s="5" t="s">
        <v>3023</v>
      </c>
      <c r="F945" s="5" t="s">
        <v>3018</v>
      </c>
    </row>
    <row r="946" spans="1:6" x14ac:dyDescent="0.2">
      <c r="A946" s="4">
        <v>945</v>
      </c>
      <c r="B946" s="4">
        <v>2880</v>
      </c>
      <c r="C946" s="4" t="s">
        <v>3019</v>
      </c>
      <c r="D946" s="59">
        <v>30000</v>
      </c>
      <c r="E946" s="4" t="s">
        <v>3021</v>
      </c>
      <c r="F946" s="4" t="s">
        <v>3020</v>
      </c>
    </row>
    <row r="947" spans="1:6" x14ac:dyDescent="0.2">
      <c r="A947" s="5">
        <v>946</v>
      </c>
      <c r="B947" s="5">
        <v>2882</v>
      </c>
      <c r="C947" s="5" t="s">
        <v>3016</v>
      </c>
      <c r="D947" s="60">
        <v>20000</v>
      </c>
      <c r="E947" s="5" t="s">
        <v>3021</v>
      </c>
      <c r="F947" s="5" t="s">
        <v>3020</v>
      </c>
    </row>
    <row r="948" spans="1:6" x14ac:dyDescent="0.2">
      <c r="A948" s="4">
        <v>947</v>
      </c>
      <c r="B948" s="4">
        <v>2883</v>
      </c>
      <c r="C948" s="4" t="s">
        <v>3019</v>
      </c>
      <c r="D948" s="59">
        <v>30000</v>
      </c>
      <c r="E948" s="4" t="s">
        <v>3022</v>
      </c>
      <c r="F948" s="4" t="s">
        <v>3018</v>
      </c>
    </row>
    <row r="949" spans="1:6" x14ac:dyDescent="0.2">
      <c r="A949" s="5">
        <v>948</v>
      </c>
      <c r="B949" s="5">
        <v>2884</v>
      </c>
      <c r="C949" s="5" t="s">
        <v>3019</v>
      </c>
      <c r="D949" s="60">
        <v>30000</v>
      </c>
      <c r="E949" s="5" t="s">
        <v>3022</v>
      </c>
      <c r="F949" s="5" t="s">
        <v>3020</v>
      </c>
    </row>
    <row r="950" spans="1:6" x14ac:dyDescent="0.2">
      <c r="A950" s="4">
        <v>949</v>
      </c>
      <c r="B950" s="4">
        <v>2885</v>
      </c>
      <c r="C950" s="4" t="s">
        <v>3016</v>
      </c>
      <c r="D950" s="59">
        <v>30000</v>
      </c>
      <c r="E950" s="4" t="s">
        <v>3022</v>
      </c>
      <c r="F950" s="4" t="s">
        <v>3018</v>
      </c>
    </row>
    <row r="951" spans="1:6" x14ac:dyDescent="0.2">
      <c r="A951" s="5">
        <v>950</v>
      </c>
      <c r="B951" s="5">
        <v>2886</v>
      </c>
      <c r="C951" s="5" t="s">
        <v>3019</v>
      </c>
      <c r="D951" s="60">
        <v>70000</v>
      </c>
      <c r="E951" s="5" t="s">
        <v>3021</v>
      </c>
      <c r="F951" s="5" t="s">
        <v>3018</v>
      </c>
    </row>
    <row r="952" spans="1:6" x14ac:dyDescent="0.2">
      <c r="A952" s="4">
        <v>951</v>
      </c>
      <c r="B952" s="4">
        <v>2892</v>
      </c>
      <c r="C952" s="4" t="s">
        <v>3016</v>
      </c>
      <c r="D952" s="59">
        <v>70000</v>
      </c>
      <c r="E952" s="4" t="s">
        <v>3021</v>
      </c>
      <c r="F952" s="4" t="s">
        <v>3018</v>
      </c>
    </row>
    <row r="953" spans="1:6" x14ac:dyDescent="0.2">
      <c r="A953" s="5">
        <v>952</v>
      </c>
      <c r="B953" s="5">
        <v>2893</v>
      </c>
      <c r="C953" s="5" t="s">
        <v>3016</v>
      </c>
      <c r="D953" s="60">
        <v>40000</v>
      </c>
      <c r="E953" s="5" t="s">
        <v>3021</v>
      </c>
      <c r="F953" s="5" t="s">
        <v>3018</v>
      </c>
    </row>
    <row r="954" spans="1:6" x14ac:dyDescent="0.2">
      <c r="A954" s="4">
        <v>953</v>
      </c>
      <c r="B954" s="4">
        <v>2896</v>
      </c>
      <c r="C954" s="4" t="s">
        <v>3019</v>
      </c>
      <c r="D954" s="59">
        <v>80000</v>
      </c>
      <c r="E954" s="4" t="s">
        <v>3021</v>
      </c>
      <c r="F954" s="4" t="s">
        <v>3020</v>
      </c>
    </row>
    <row r="955" spans="1:6" x14ac:dyDescent="0.2">
      <c r="A955" s="5">
        <v>954</v>
      </c>
      <c r="B955" s="5">
        <v>2897</v>
      </c>
      <c r="C955" s="5" t="s">
        <v>3019</v>
      </c>
      <c r="D955" s="60">
        <v>40000</v>
      </c>
      <c r="E955" s="5" t="s">
        <v>3022</v>
      </c>
      <c r="F955" s="5" t="s">
        <v>3020</v>
      </c>
    </row>
    <row r="956" spans="1:6" x14ac:dyDescent="0.2">
      <c r="A956" s="4">
        <v>955</v>
      </c>
      <c r="B956" s="4">
        <v>2903</v>
      </c>
      <c r="C956" s="4" t="s">
        <v>3016</v>
      </c>
      <c r="D956" s="59">
        <v>60000</v>
      </c>
      <c r="E956" s="4" t="s">
        <v>3021</v>
      </c>
      <c r="F956" s="4" t="s">
        <v>3018</v>
      </c>
    </row>
    <row r="957" spans="1:6" x14ac:dyDescent="0.2">
      <c r="A957" s="5">
        <v>956</v>
      </c>
      <c r="B957" s="5">
        <v>2908</v>
      </c>
      <c r="C957" s="5" t="s">
        <v>3019</v>
      </c>
      <c r="D957" s="60">
        <v>60000</v>
      </c>
      <c r="E957" s="5" t="s">
        <v>3021</v>
      </c>
      <c r="F957" s="5" t="s">
        <v>3018</v>
      </c>
    </row>
    <row r="958" spans="1:6" x14ac:dyDescent="0.2">
      <c r="A958" s="4">
        <v>957</v>
      </c>
      <c r="B958" s="4">
        <v>2912</v>
      </c>
      <c r="C958" s="4" t="s">
        <v>3019</v>
      </c>
      <c r="D958" s="59">
        <v>40000</v>
      </c>
      <c r="E958" s="4" t="s">
        <v>3022</v>
      </c>
      <c r="F958" s="4" t="s">
        <v>3018</v>
      </c>
    </row>
    <row r="959" spans="1:6" x14ac:dyDescent="0.2">
      <c r="A959" s="5">
        <v>958</v>
      </c>
      <c r="B959" s="5">
        <v>2920</v>
      </c>
      <c r="C959" s="5" t="s">
        <v>3019</v>
      </c>
      <c r="D959" s="60">
        <v>60000</v>
      </c>
      <c r="E959" s="5" t="s">
        <v>3021</v>
      </c>
      <c r="F959" s="5" t="s">
        <v>3020</v>
      </c>
    </row>
    <row r="960" spans="1:6" x14ac:dyDescent="0.2">
      <c r="A960" s="4">
        <v>959</v>
      </c>
      <c r="B960" s="4">
        <v>2923</v>
      </c>
      <c r="C960" s="4" t="s">
        <v>3019</v>
      </c>
      <c r="D960" s="59">
        <v>70000</v>
      </c>
      <c r="E960" s="4" t="s">
        <v>3021</v>
      </c>
      <c r="F960" s="4" t="s">
        <v>3018</v>
      </c>
    </row>
    <row r="961" spans="1:6" x14ac:dyDescent="0.2">
      <c r="A961" s="5">
        <v>960</v>
      </c>
      <c r="B961" s="5">
        <v>2924</v>
      </c>
      <c r="C961" s="5" t="s">
        <v>3019</v>
      </c>
      <c r="D961" s="60">
        <v>70000</v>
      </c>
      <c r="E961" s="5" t="s">
        <v>3021</v>
      </c>
      <c r="F961" s="5" t="s">
        <v>3020</v>
      </c>
    </row>
    <row r="962" spans="1:6" x14ac:dyDescent="0.2">
      <c r="A962" s="4">
        <v>961</v>
      </c>
      <c r="B962" s="4">
        <v>2928</v>
      </c>
      <c r="C962" s="4" t="s">
        <v>3019</v>
      </c>
      <c r="D962" s="59">
        <v>70000</v>
      </c>
      <c r="E962" s="4" t="s">
        <v>3021</v>
      </c>
      <c r="F962" s="4" t="s">
        <v>3020</v>
      </c>
    </row>
    <row r="963" spans="1:6" x14ac:dyDescent="0.2">
      <c r="A963" s="5">
        <v>962</v>
      </c>
      <c r="B963" s="5">
        <v>2931</v>
      </c>
      <c r="C963" s="5" t="s">
        <v>3019</v>
      </c>
      <c r="D963" s="60">
        <v>70000</v>
      </c>
      <c r="E963" s="5" t="s">
        <v>3021</v>
      </c>
      <c r="F963" s="5" t="s">
        <v>3018</v>
      </c>
    </row>
    <row r="964" spans="1:6" x14ac:dyDescent="0.2">
      <c r="A964" s="4">
        <v>963</v>
      </c>
      <c r="B964" s="4">
        <v>2932</v>
      </c>
      <c r="C964" s="4" t="s">
        <v>3019</v>
      </c>
      <c r="D964" s="59">
        <v>60000</v>
      </c>
      <c r="E964" s="4" t="s">
        <v>3021</v>
      </c>
      <c r="F964" s="4" t="s">
        <v>3020</v>
      </c>
    </row>
    <row r="965" spans="1:6" x14ac:dyDescent="0.2">
      <c r="A965" s="5">
        <v>964</v>
      </c>
      <c r="B965" s="5">
        <v>2935</v>
      </c>
      <c r="C965" s="5" t="s">
        <v>3016</v>
      </c>
      <c r="D965" s="60">
        <v>80000</v>
      </c>
      <c r="E965" s="5" t="s">
        <v>3022</v>
      </c>
      <c r="F965" s="5" t="s">
        <v>3020</v>
      </c>
    </row>
    <row r="966" spans="1:6" x14ac:dyDescent="0.2">
      <c r="A966" s="4">
        <v>965</v>
      </c>
      <c r="B966" s="4">
        <v>2938</v>
      </c>
      <c r="C966" s="4" t="s">
        <v>3019</v>
      </c>
      <c r="D966" s="59">
        <v>70000</v>
      </c>
      <c r="E966" s="4" t="s">
        <v>3022</v>
      </c>
      <c r="F966" s="4" t="s">
        <v>3020</v>
      </c>
    </row>
    <row r="967" spans="1:6" x14ac:dyDescent="0.2">
      <c r="A967" s="5">
        <v>966</v>
      </c>
      <c r="B967" s="5">
        <v>2941</v>
      </c>
      <c r="C967" s="5" t="s">
        <v>3019</v>
      </c>
      <c r="D967" s="60">
        <v>70000</v>
      </c>
      <c r="E967" s="5" t="s">
        <v>3022</v>
      </c>
      <c r="F967" s="5" t="s">
        <v>3018</v>
      </c>
    </row>
    <row r="968" spans="1:6" x14ac:dyDescent="0.2">
      <c r="A968" s="4">
        <v>967</v>
      </c>
      <c r="B968" s="4">
        <v>2944</v>
      </c>
      <c r="C968" s="4" t="s">
        <v>3019</v>
      </c>
      <c r="D968" s="59">
        <v>70000</v>
      </c>
      <c r="E968" s="4" t="s">
        <v>3022</v>
      </c>
      <c r="F968" s="4" t="s">
        <v>3018</v>
      </c>
    </row>
    <row r="969" spans="1:6" x14ac:dyDescent="0.2">
      <c r="A969" s="5">
        <v>968</v>
      </c>
      <c r="B969" s="5">
        <v>2947</v>
      </c>
      <c r="C969" s="5" t="s">
        <v>3019</v>
      </c>
      <c r="D969" s="60">
        <v>80000</v>
      </c>
      <c r="E969" s="5" t="s">
        <v>3022</v>
      </c>
      <c r="F969" s="5" t="s">
        <v>3018</v>
      </c>
    </row>
    <row r="970" spans="1:6" x14ac:dyDescent="0.2">
      <c r="A970" s="4">
        <v>969</v>
      </c>
      <c r="B970" s="4">
        <v>2951</v>
      </c>
      <c r="C970" s="4" t="s">
        <v>3019</v>
      </c>
      <c r="D970" s="59">
        <v>130000</v>
      </c>
      <c r="E970" s="4" t="s">
        <v>3024</v>
      </c>
      <c r="F970" s="4" t="s">
        <v>3020</v>
      </c>
    </row>
    <row r="971" spans="1:6" x14ac:dyDescent="0.2">
      <c r="A971" s="5">
        <v>970</v>
      </c>
      <c r="B971" s="5">
        <v>2952</v>
      </c>
      <c r="C971" s="5" t="s">
        <v>3019</v>
      </c>
      <c r="D971" s="60">
        <v>130000</v>
      </c>
      <c r="E971" s="5" t="s">
        <v>3024</v>
      </c>
      <c r="F971" s="5" t="s">
        <v>3020</v>
      </c>
    </row>
    <row r="972" spans="1:6" x14ac:dyDescent="0.2">
      <c r="A972" s="4">
        <v>971</v>
      </c>
      <c r="B972" s="4">
        <v>2954</v>
      </c>
      <c r="C972" s="4" t="s">
        <v>3019</v>
      </c>
      <c r="D972" s="59">
        <v>80000</v>
      </c>
      <c r="E972" s="4" t="s">
        <v>3017</v>
      </c>
      <c r="F972" s="4" t="s">
        <v>3020</v>
      </c>
    </row>
    <row r="973" spans="1:6" x14ac:dyDescent="0.2">
      <c r="A973" s="5">
        <v>972</v>
      </c>
      <c r="B973" s="5">
        <v>2957</v>
      </c>
      <c r="C973" s="5" t="s">
        <v>3019</v>
      </c>
      <c r="D973" s="60">
        <v>80000</v>
      </c>
      <c r="E973" s="5" t="s">
        <v>3017</v>
      </c>
      <c r="F973" s="5" t="s">
        <v>3020</v>
      </c>
    </row>
    <row r="974" spans="1:6" x14ac:dyDescent="0.2">
      <c r="A974" s="4">
        <v>973</v>
      </c>
      <c r="B974" s="4">
        <v>2958</v>
      </c>
      <c r="C974" s="4" t="s">
        <v>3016</v>
      </c>
      <c r="D974" s="59">
        <v>60000</v>
      </c>
      <c r="E974" s="4" t="s">
        <v>3021</v>
      </c>
      <c r="F974" s="4" t="s">
        <v>3020</v>
      </c>
    </row>
    <row r="975" spans="1:6" x14ac:dyDescent="0.2">
      <c r="A975" s="5">
        <v>974</v>
      </c>
      <c r="B975" s="5">
        <v>2960</v>
      </c>
      <c r="C975" s="5" t="s">
        <v>3019</v>
      </c>
      <c r="D975" s="60">
        <v>60000</v>
      </c>
      <c r="E975" s="5" t="s">
        <v>3021</v>
      </c>
      <c r="F975" s="5" t="s">
        <v>3020</v>
      </c>
    </row>
    <row r="976" spans="1:6" x14ac:dyDescent="0.2">
      <c r="A976" s="4">
        <v>975</v>
      </c>
      <c r="B976" s="4">
        <v>2962</v>
      </c>
      <c r="C976" s="4" t="s">
        <v>3019</v>
      </c>
      <c r="D976" s="59">
        <v>60000</v>
      </c>
      <c r="E976" s="4" t="s">
        <v>3021</v>
      </c>
      <c r="F976" s="4" t="s">
        <v>3020</v>
      </c>
    </row>
    <row r="977" spans="1:6" x14ac:dyDescent="0.2">
      <c r="A977" s="5">
        <v>976</v>
      </c>
      <c r="B977" s="5">
        <v>2963</v>
      </c>
      <c r="C977" s="5" t="s">
        <v>3019</v>
      </c>
      <c r="D977" s="60">
        <v>60000</v>
      </c>
      <c r="E977" s="5" t="s">
        <v>3022</v>
      </c>
      <c r="F977" s="5" t="s">
        <v>3020</v>
      </c>
    </row>
    <row r="978" spans="1:6" x14ac:dyDescent="0.2">
      <c r="A978" s="4">
        <v>977</v>
      </c>
      <c r="B978" s="4">
        <v>2964</v>
      </c>
      <c r="C978" s="4" t="s">
        <v>3019</v>
      </c>
      <c r="D978" s="59">
        <v>120000</v>
      </c>
      <c r="E978" s="4" t="s">
        <v>3017</v>
      </c>
      <c r="F978" s="4" t="s">
        <v>3020</v>
      </c>
    </row>
    <row r="979" spans="1:6" x14ac:dyDescent="0.2">
      <c r="A979" s="5">
        <v>978</v>
      </c>
      <c r="B979" s="5">
        <v>2968</v>
      </c>
      <c r="C979" s="5" t="s">
        <v>3016</v>
      </c>
      <c r="D979" s="60">
        <v>130000</v>
      </c>
      <c r="E979" s="5" t="s">
        <v>3024</v>
      </c>
      <c r="F979" s="5" t="s">
        <v>3018</v>
      </c>
    </row>
    <row r="980" spans="1:6" x14ac:dyDescent="0.2">
      <c r="A980" s="4">
        <v>979</v>
      </c>
      <c r="B980" s="4">
        <v>2973</v>
      </c>
      <c r="C980" s="4" t="s">
        <v>3016</v>
      </c>
      <c r="D980" s="59">
        <v>130000</v>
      </c>
      <c r="E980" s="4" t="s">
        <v>3024</v>
      </c>
      <c r="F980" s="4" t="s">
        <v>3018</v>
      </c>
    </row>
    <row r="981" spans="1:6" x14ac:dyDescent="0.2">
      <c r="A981" s="5">
        <v>980</v>
      </c>
      <c r="B981" s="5">
        <v>2976</v>
      </c>
      <c r="C981" s="5" t="s">
        <v>3016</v>
      </c>
      <c r="D981" s="60">
        <v>80000</v>
      </c>
      <c r="E981" s="5" t="s">
        <v>3023</v>
      </c>
      <c r="F981" s="5" t="s">
        <v>3020</v>
      </c>
    </row>
    <row r="982" spans="1:6" x14ac:dyDescent="0.2">
      <c r="A982" s="4">
        <v>981</v>
      </c>
      <c r="B982" s="4">
        <v>2979</v>
      </c>
      <c r="C982" s="4" t="s">
        <v>3019</v>
      </c>
      <c r="D982" s="59">
        <v>60000</v>
      </c>
      <c r="E982" s="4" t="s">
        <v>3022</v>
      </c>
      <c r="F982" s="4" t="s">
        <v>3020</v>
      </c>
    </row>
    <row r="983" spans="1:6" x14ac:dyDescent="0.2">
      <c r="A983" s="5">
        <v>982</v>
      </c>
      <c r="B983" s="5">
        <v>2980</v>
      </c>
      <c r="C983" s="5" t="s">
        <v>3019</v>
      </c>
      <c r="D983" s="60">
        <v>60000</v>
      </c>
      <c r="E983" s="5" t="s">
        <v>3022</v>
      </c>
      <c r="F983" s="5" t="s">
        <v>3020</v>
      </c>
    </row>
    <row r="984" spans="1:6" x14ac:dyDescent="0.2">
      <c r="A984" s="4">
        <v>983</v>
      </c>
      <c r="B984" s="4">
        <v>2987</v>
      </c>
      <c r="C984" s="4" t="s">
        <v>3019</v>
      </c>
      <c r="D984" s="59">
        <v>60000</v>
      </c>
      <c r="E984" s="4" t="s">
        <v>3022</v>
      </c>
      <c r="F984" s="4" t="s">
        <v>3018</v>
      </c>
    </row>
    <row r="985" spans="1:6" x14ac:dyDescent="0.2">
      <c r="A985" s="5">
        <v>984</v>
      </c>
      <c r="B985" s="5">
        <v>2991</v>
      </c>
      <c r="C985" s="5" t="s">
        <v>3016</v>
      </c>
      <c r="D985" s="60">
        <v>70000</v>
      </c>
      <c r="E985" s="5" t="s">
        <v>3021</v>
      </c>
      <c r="F985" s="5" t="s">
        <v>3018</v>
      </c>
    </row>
    <row r="986" spans="1:6" x14ac:dyDescent="0.2">
      <c r="A986" s="4">
        <v>985</v>
      </c>
      <c r="B986" s="4">
        <v>2992</v>
      </c>
      <c r="C986" s="4" t="s">
        <v>3016</v>
      </c>
      <c r="D986" s="59">
        <v>80000</v>
      </c>
      <c r="E986" s="4" t="s">
        <v>3017</v>
      </c>
      <c r="F986" s="4" t="s">
        <v>3018</v>
      </c>
    </row>
    <row r="987" spans="1:6" x14ac:dyDescent="0.2">
      <c r="A987" s="5">
        <v>986</v>
      </c>
      <c r="B987" s="5">
        <v>2999</v>
      </c>
      <c r="C987" s="5" t="s">
        <v>3016</v>
      </c>
      <c r="D987" s="60">
        <v>80000</v>
      </c>
      <c r="E987" s="5" t="s">
        <v>3017</v>
      </c>
      <c r="F987" s="5" t="s">
        <v>3020</v>
      </c>
    </row>
    <row r="988" spans="1:6" x14ac:dyDescent="0.2">
      <c r="A988" s="4">
        <v>987</v>
      </c>
      <c r="B988" s="4">
        <v>3000</v>
      </c>
      <c r="C988" s="4" t="s">
        <v>3019</v>
      </c>
      <c r="D988" s="59">
        <v>70000</v>
      </c>
      <c r="E988" s="4" t="s">
        <v>3017</v>
      </c>
      <c r="F988" s="4" t="s">
        <v>3018</v>
      </c>
    </row>
    <row r="989" spans="1:6" x14ac:dyDescent="0.2">
      <c r="A989" s="5">
        <v>988</v>
      </c>
      <c r="B989" s="5">
        <v>3001</v>
      </c>
      <c r="C989" s="5" t="s">
        <v>3016</v>
      </c>
      <c r="D989" s="60">
        <v>90000</v>
      </c>
      <c r="E989" s="5" t="s">
        <v>3017</v>
      </c>
      <c r="F989" s="5" t="s">
        <v>3018</v>
      </c>
    </row>
    <row r="990" spans="1:6" x14ac:dyDescent="0.2">
      <c r="A990" s="4">
        <v>989</v>
      </c>
      <c r="B990" s="4">
        <v>3003</v>
      </c>
      <c r="C990" s="4" t="s">
        <v>3019</v>
      </c>
      <c r="D990" s="59">
        <v>70000</v>
      </c>
      <c r="E990" s="4" t="s">
        <v>3021</v>
      </c>
      <c r="F990" s="4" t="s">
        <v>3018</v>
      </c>
    </row>
    <row r="991" spans="1:6" x14ac:dyDescent="0.2">
      <c r="A991" s="5">
        <v>990</v>
      </c>
      <c r="B991" s="5">
        <v>3004</v>
      </c>
      <c r="C991" s="5" t="s">
        <v>3019</v>
      </c>
      <c r="D991" s="60">
        <v>70000</v>
      </c>
      <c r="E991" s="5" t="s">
        <v>3021</v>
      </c>
      <c r="F991" s="5" t="s">
        <v>3018</v>
      </c>
    </row>
    <row r="992" spans="1:6" x14ac:dyDescent="0.2">
      <c r="A992" s="4">
        <v>991</v>
      </c>
      <c r="B992" s="4">
        <v>3005</v>
      </c>
      <c r="C992" s="4" t="s">
        <v>3019</v>
      </c>
      <c r="D992" s="59">
        <v>70000</v>
      </c>
      <c r="E992" s="4" t="s">
        <v>3021</v>
      </c>
      <c r="F992" s="4" t="s">
        <v>3018</v>
      </c>
    </row>
    <row r="993" spans="1:6" x14ac:dyDescent="0.2">
      <c r="A993" s="5">
        <v>992</v>
      </c>
      <c r="B993" s="5">
        <v>3006</v>
      </c>
      <c r="C993" s="5" t="s">
        <v>3016</v>
      </c>
      <c r="D993" s="60">
        <v>60000</v>
      </c>
      <c r="E993" s="5" t="s">
        <v>3017</v>
      </c>
      <c r="F993" s="5" t="s">
        <v>3018</v>
      </c>
    </row>
    <row r="994" spans="1:6" x14ac:dyDescent="0.2">
      <c r="A994" s="4">
        <v>993</v>
      </c>
      <c r="B994" s="4">
        <v>3008</v>
      </c>
      <c r="C994" s="4" t="s">
        <v>3019</v>
      </c>
      <c r="D994" s="59">
        <v>60000</v>
      </c>
      <c r="E994" s="4" t="s">
        <v>3021</v>
      </c>
      <c r="F994" s="4" t="s">
        <v>3018</v>
      </c>
    </row>
    <row r="995" spans="1:6" x14ac:dyDescent="0.2">
      <c r="A995" s="5">
        <v>994</v>
      </c>
      <c r="B995" s="5">
        <v>3011</v>
      </c>
      <c r="C995" s="5" t="s">
        <v>3019</v>
      </c>
      <c r="D995" s="60">
        <v>60000</v>
      </c>
      <c r="E995" s="5" t="s">
        <v>3021</v>
      </c>
      <c r="F995" s="5" t="s">
        <v>3020</v>
      </c>
    </row>
    <row r="996" spans="1:6" x14ac:dyDescent="0.2">
      <c r="A996" s="4">
        <v>995</v>
      </c>
      <c r="B996" s="4">
        <v>3012</v>
      </c>
      <c r="C996" s="4" t="s">
        <v>3019</v>
      </c>
      <c r="D996" s="59">
        <v>110000</v>
      </c>
      <c r="E996" s="4" t="s">
        <v>3024</v>
      </c>
      <c r="F996" s="4" t="s">
        <v>3020</v>
      </c>
    </row>
    <row r="997" spans="1:6" x14ac:dyDescent="0.2">
      <c r="A997" s="5">
        <v>996</v>
      </c>
      <c r="B997" s="5">
        <v>3017</v>
      </c>
      <c r="C997" s="5" t="s">
        <v>3016</v>
      </c>
      <c r="D997" s="60">
        <v>60000</v>
      </c>
      <c r="E997" s="5" t="s">
        <v>3021</v>
      </c>
      <c r="F997" s="5" t="s">
        <v>3018</v>
      </c>
    </row>
    <row r="998" spans="1:6" x14ac:dyDescent="0.2">
      <c r="A998" s="4">
        <v>997</v>
      </c>
      <c r="B998" s="4">
        <v>3035</v>
      </c>
      <c r="C998" s="4" t="s">
        <v>3019</v>
      </c>
      <c r="D998" s="59">
        <v>60000</v>
      </c>
      <c r="E998" s="4" t="s">
        <v>3021</v>
      </c>
      <c r="F998" s="4" t="s">
        <v>3018</v>
      </c>
    </row>
    <row r="999" spans="1:6" x14ac:dyDescent="0.2">
      <c r="A999" s="5">
        <v>998</v>
      </c>
      <c r="B999" s="5">
        <v>3036</v>
      </c>
      <c r="C999" s="5" t="s">
        <v>3016</v>
      </c>
      <c r="D999" s="60">
        <v>60000</v>
      </c>
      <c r="E999" s="5" t="s">
        <v>3021</v>
      </c>
      <c r="F999" s="5" t="s">
        <v>3018</v>
      </c>
    </row>
    <row r="1000" spans="1:6" x14ac:dyDescent="0.2">
      <c r="A1000" s="4">
        <v>999</v>
      </c>
      <c r="B1000" s="4">
        <v>3041</v>
      </c>
      <c r="C1000" s="4" t="s">
        <v>3016</v>
      </c>
      <c r="D1000" s="59">
        <v>60000</v>
      </c>
      <c r="E1000" s="4" t="s">
        <v>3021</v>
      </c>
      <c r="F1000" s="4" t="s">
        <v>3018</v>
      </c>
    </row>
    <row r="1001" spans="1:6" x14ac:dyDescent="0.2">
      <c r="A1001" s="5">
        <v>1000</v>
      </c>
      <c r="B1001" s="5">
        <v>3042</v>
      </c>
      <c r="C1001" s="5" t="s">
        <v>3016</v>
      </c>
      <c r="D1001" s="60">
        <v>60000</v>
      </c>
      <c r="E1001" s="5" t="s">
        <v>3021</v>
      </c>
      <c r="F1001" s="5" t="s">
        <v>3018</v>
      </c>
    </row>
    <row r="1002" spans="1:6" x14ac:dyDescent="0.2">
      <c r="A1002" s="4">
        <v>1001</v>
      </c>
      <c r="B1002" s="4">
        <v>3045</v>
      </c>
      <c r="C1002" s="4" t="s">
        <v>3019</v>
      </c>
      <c r="D1002" s="59">
        <v>70000</v>
      </c>
      <c r="E1002" s="4" t="s">
        <v>3017</v>
      </c>
      <c r="F1002" s="4" t="s">
        <v>3020</v>
      </c>
    </row>
    <row r="1003" spans="1:6" x14ac:dyDescent="0.2">
      <c r="A1003" s="5">
        <v>1002</v>
      </c>
      <c r="B1003" s="5">
        <v>3046</v>
      </c>
      <c r="C1003" s="5" t="s">
        <v>3019</v>
      </c>
      <c r="D1003" s="60">
        <v>80000</v>
      </c>
      <c r="E1003" s="5" t="s">
        <v>3017</v>
      </c>
      <c r="F1003" s="5" t="s">
        <v>3018</v>
      </c>
    </row>
    <row r="1004" spans="1:6" x14ac:dyDescent="0.2">
      <c r="A1004" s="4">
        <v>1003</v>
      </c>
      <c r="B1004" s="4">
        <v>3053</v>
      </c>
      <c r="C1004" s="4" t="s">
        <v>3019</v>
      </c>
      <c r="D1004" s="59">
        <v>70000</v>
      </c>
      <c r="E1004" s="4" t="s">
        <v>3017</v>
      </c>
      <c r="F1004" s="4" t="s">
        <v>3018</v>
      </c>
    </row>
    <row r="1005" spans="1:6" x14ac:dyDescent="0.2">
      <c r="A1005" s="5">
        <v>1004</v>
      </c>
      <c r="B1005" s="5">
        <v>3063</v>
      </c>
      <c r="C1005" s="5" t="s">
        <v>3019</v>
      </c>
      <c r="D1005" s="60">
        <v>70000</v>
      </c>
      <c r="E1005" s="5" t="s">
        <v>3017</v>
      </c>
      <c r="F1005" s="5" t="s">
        <v>3018</v>
      </c>
    </row>
    <row r="1006" spans="1:6" x14ac:dyDescent="0.2">
      <c r="A1006" s="4">
        <v>1005</v>
      </c>
      <c r="B1006" s="4">
        <v>3064</v>
      </c>
      <c r="C1006" s="4" t="s">
        <v>3019</v>
      </c>
      <c r="D1006" s="59">
        <v>70000</v>
      </c>
      <c r="E1006" s="4" t="s">
        <v>3017</v>
      </c>
      <c r="F1006" s="4" t="s">
        <v>3020</v>
      </c>
    </row>
    <row r="1007" spans="1:6" x14ac:dyDescent="0.2">
      <c r="A1007" s="5">
        <v>1006</v>
      </c>
      <c r="B1007" s="5">
        <v>3067</v>
      </c>
      <c r="C1007" s="5" t="s">
        <v>3016</v>
      </c>
      <c r="D1007" s="60">
        <v>60000</v>
      </c>
      <c r="E1007" s="5" t="s">
        <v>3021</v>
      </c>
      <c r="F1007" s="5" t="s">
        <v>3018</v>
      </c>
    </row>
    <row r="1008" spans="1:6" x14ac:dyDescent="0.2">
      <c r="A1008" s="4">
        <v>1007</v>
      </c>
      <c r="B1008" s="4">
        <v>3069</v>
      </c>
      <c r="C1008" s="4" t="s">
        <v>3016</v>
      </c>
      <c r="D1008" s="59">
        <v>70000</v>
      </c>
      <c r="E1008" s="4" t="s">
        <v>3021</v>
      </c>
      <c r="F1008" s="4" t="s">
        <v>3018</v>
      </c>
    </row>
    <row r="1009" spans="1:6" x14ac:dyDescent="0.2">
      <c r="A1009" s="5">
        <v>1008</v>
      </c>
      <c r="B1009" s="5">
        <v>3075</v>
      </c>
      <c r="C1009" s="5" t="s">
        <v>3016</v>
      </c>
      <c r="D1009" s="60">
        <v>60000</v>
      </c>
      <c r="E1009" s="5" t="s">
        <v>3021</v>
      </c>
      <c r="F1009" s="5" t="s">
        <v>3018</v>
      </c>
    </row>
    <row r="1010" spans="1:6" x14ac:dyDescent="0.2">
      <c r="A1010" s="4">
        <v>1009</v>
      </c>
      <c r="B1010" s="4">
        <v>3076</v>
      </c>
      <c r="C1010" s="4" t="s">
        <v>3016</v>
      </c>
      <c r="D1010" s="59">
        <v>70000</v>
      </c>
      <c r="E1010" s="4" t="s">
        <v>3021</v>
      </c>
      <c r="F1010" s="4" t="s">
        <v>3018</v>
      </c>
    </row>
    <row r="1011" spans="1:6" x14ac:dyDescent="0.2">
      <c r="A1011" s="5">
        <v>1010</v>
      </c>
      <c r="B1011" s="5">
        <v>3077</v>
      </c>
      <c r="C1011" s="5" t="s">
        <v>3019</v>
      </c>
      <c r="D1011" s="60">
        <v>80000</v>
      </c>
      <c r="E1011" s="5" t="s">
        <v>3021</v>
      </c>
      <c r="F1011" s="5" t="s">
        <v>3018</v>
      </c>
    </row>
    <row r="1012" spans="1:6" x14ac:dyDescent="0.2">
      <c r="A1012" s="4">
        <v>1011</v>
      </c>
      <c r="B1012" s="4">
        <v>3078</v>
      </c>
      <c r="C1012" s="4" t="s">
        <v>3016</v>
      </c>
      <c r="D1012" s="59">
        <v>80000</v>
      </c>
      <c r="E1012" s="4" t="s">
        <v>3021</v>
      </c>
      <c r="F1012" s="4" t="s">
        <v>3018</v>
      </c>
    </row>
    <row r="1013" spans="1:6" x14ac:dyDescent="0.2">
      <c r="A1013" s="5">
        <v>1012</v>
      </c>
      <c r="B1013" s="5">
        <v>3079</v>
      </c>
      <c r="C1013" s="5" t="s">
        <v>3019</v>
      </c>
      <c r="D1013" s="60">
        <v>30000</v>
      </c>
      <c r="E1013" s="5" t="s">
        <v>3021</v>
      </c>
      <c r="F1013" s="5" t="s">
        <v>3020</v>
      </c>
    </row>
    <row r="1014" spans="1:6" x14ac:dyDescent="0.2">
      <c r="A1014" s="4">
        <v>1013</v>
      </c>
      <c r="B1014" s="4">
        <v>3084</v>
      </c>
      <c r="C1014" s="4" t="s">
        <v>3016</v>
      </c>
      <c r="D1014" s="59">
        <v>60000</v>
      </c>
      <c r="E1014" s="4" t="s">
        <v>3021</v>
      </c>
      <c r="F1014" s="4" t="s">
        <v>3020</v>
      </c>
    </row>
    <row r="1015" spans="1:6" x14ac:dyDescent="0.2">
      <c r="A1015" s="5">
        <v>1014</v>
      </c>
      <c r="B1015" s="5">
        <v>3086</v>
      </c>
      <c r="C1015" s="5" t="s">
        <v>3019</v>
      </c>
      <c r="D1015" s="60">
        <v>30000</v>
      </c>
      <c r="E1015" s="5" t="s">
        <v>3021</v>
      </c>
      <c r="F1015" s="5" t="s">
        <v>3018</v>
      </c>
    </row>
    <row r="1016" spans="1:6" x14ac:dyDescent="0.2">
      <c r="A1016" s="4">
        <v>1015</v>
      </c>
      <c r="B1016" s="4">
        <v>3089</v>
      </c>
      <c r="C1016" s="4" t="s">
        <v>3016</v>
      </c>
      <c r="D1016" s="59">
        <v>10000</v>
      </c>
      <c r="E1016" s="4" t="s">
        <v>3022</v>
      </c>
      <c r="F1016" s="4" t="s">
        <v>3018</v>
      </c>
    </row>
    <row r="1017" spans="1:6" x14ac:dyDescent="0.2">
      <c r="A1017" s="5">
        <v>1016</v>
      </c>
      <c r="B1017" s="5">
        <v>3095</v>
      </c>
      <c r="C1017" s="5" t="s">
        <v>3019</v>
      </c>
      <c r="D1017" s="60">
        <v>30000</v>
      </c>
      <c r="E1017" s="5" t="s">
        <v>3022</v>
      </c>
      <c r="F1017" s="5" t="s">
        <v>3020</v>
      </c>
    </row>
    <row r="1018" spans="1:6" x14ac:dyDescent="0.2">
      <c r="A1018" s="4">
        <v>1017</v>
      </c>
      <c r="B1018" s="4">
        <v>3096</v>
      </c>
      <c r="C1018" s="4" t="s">
        <v>3019</v>
      </c>
      <c r="D1018" s="59">
        <v>40000</v>
      </c>
      <c r="E1018" s="4" t="s">
        <v>3022</v>
      </c>
      <c r="F1018" s="4" t="s">
        <v>3020</v>
      </c>
    </row>
    <row r="1019" spans="1:6" x14ac:dyDescent="0.2">
      <c r="A1019" s="5">
        <v>1018</v>
      </c>
      <c r="B1019" s="5">
        <v>3098</v>
      </c>
      <c r="C1019" s="5" t="s">
        <v>3016</v>
      </c>
      <c r="D1019" s="60">
        <v>40000</v>
      </c>
      <c r="E1019" s="5" t="s">
        <v>3022</v>
      </c>
      <c r="F1019" s="5" t="s">
        <v>3018</v>
      </c>
    </row>
    <row r="1020" spans="1:6" x14ac:dyDescent="0.2">
      <c r="A1020" s="4">
        <v>1019</v>
      </c>
      <c r="B1020" s="4">
        <v>3100</v>
      </c>
      <c r="C1020" s="4" t="s">
        <v>3016</v>
      </c>
      <c r="D1020" s="59">
        <v>30000</v>
      </c>
      <c r="E1020" s="4" t="s">
        <v>3022</v>
      </c>
      <c r="F1020" s="4" t="s">
        <v>3018</v>
      </c>
    </row>
    <row r="1021" spans="1:6" x14ac:dyDescent="0.2">
      <c r="A1021" s="5">
        <v>1020</v>
      </c>
      <c r="B1021" s="5">
        <v>3105</v>
      </c>
      <c r="C1021" s="5" t="s">
        <v>3019</v>
      </c>
      <c r="D1021" s="60">
        <v>30000</v>
      </c>
      <c r="E1021" s="5" t="s">
        <v>3022</v>
      </c>
      <c r="F1021" s="5" t="s">
        <v>3020</v>
      </c>
    </row>
    <row r="1022" spans="1:6" x14ac:dyDescent="0.2">
      <c r="A1022" s="4">
        <v>1021</v>
      </c>
      <c r="B1022" s="4">
        <v>3106</v>
      </c>
      <c r="C1022" s="4" t="s">
        <v>3016</v>
      </c>
      <c r="D1022" s="59">
        <v>30000</v>
      </c>
      <c r="E1022" s="4" t="s">
        <v>3022</v>
      </c>
      <c r="F1022" s="4" t="s">
        <v>3018</v>
      </c>
    </row>
    <row r="1023" spans="1:6" x14ac:dyDescent="0.2">
      <c r="A1023" s="5">
        <v>1022</v>
      </c>
      <c r="B1023" s="5">
        <v>3113</v>
      </c>
      <c r="C1023" s="5" t="s">
        <v>3019</v>
      </c>
      <c r="D1023" s="60">
        <v>10000</v>
      </c>
      <c r="E1023" s="5" t="s">
        <v>3022</v>
      </c>
      <c r="F1023" s="5" t="s">
        <v>3020</v>
      </c>
    </row>
    <row r="1024" spans="1:6" x14ac:dyDescent="0.2">
      <c r="A1024" s="4">
        <v>1023</v>
      </c>
      <c r="B1024" s="4">
        <v>3120</v>
      </c>
      <c r="C1024" s="4" t="s">
        <v>3019</v>
      </c>
      <c r="D1024" s="59">
        <v>40000</v>
      </c>
      <c r="E1024" s="4" t="s">
        <v>3022</v>
      </c>
      <c r="F1024" s="4" t="s">
        <v>3018</v>
      </c>
    </row>
    <row r="1025" spans="1:6" x14ac:dyDescent="0.2">
      <c r="A1025" s="5">
        <v>1024</v>
      </c>
      <c r="B1025" s="5">
        <v>3123</v>
      </c>
      <c r="C1025" s="5" t="s">
        <v>3019</v>
      </c>
      <c r="D1025" s="60">
        <v>30000</v>
      </c>
      <c r="E1025" s="5" t="s">
        <v>3023</v>
      </c>
      <c r="F1025" s="5" t="s">
        <v>3020</v>
      </c>
    </row>
    <row r="1026" spans="1:6" x14ac:dyDescent="0.2">
      <c r="A1026" s="4">
        <v>1025</v>
      </c>
      <c r="B1026" s="4">
        <v>3124</v>
      </c>
      <c r="C1026" s="4" t="s">
        <v>3019</v>
      </c>
      <c r="D1026" s="59">
        <v>40000</v>
      </c>
      <c r="E1026" s="4" t="s">
        <v>3022</v>
      </c>
      <c r="F1026" s="4" t="s">
        <v>3018</v>
      </c>
    </row>
    <row r="1027" spans="1:6" x14ac:dyDescent="0.2">
      <c r="A1027" s="5">
        <v>1026</v>
      </c>
      <c r="B1027" s="5">
        <v>3125</v>
      </c>
      <c r="C1027" s="5" t="s">
        <v>3016</v>
      </c>
      <c r="D1027" s="60">
        <v>40000</v>
      </c>
      <c r="E1027" s="5" t="s">
        <v>3022</v>
      </c>
      <c r="F1027" s="5" t="s">
        <v>3018</v>
      </c>
    </row>
    <row r="1028" spans="1:6" x14ac:dyDescent="0.2">
      <c r="A1028" s="4">
        <v>1027</v>
      </c>
      <c r="B1028" s="4">
        <v>3128</v>
      </c>
      <c r="C1028" s="4" t="s">
        <v>3016</v>
      </c>
      <c r="D1028" s="59">
        <v>40000</v>
      </c>
      <c r="E1028" s="4" t="s">
        <v>3022</v>
      </c>
      <c r="F1028" s="4" t="s">
        <v>3020</v>
      </c>
    </row>
    <row r="1029" spans="1:6" x14ac:dyDescent="0.2">
      <c r="A1029" s="5">
        <v>1028</v>
      </c>
      <c r="B1029" s="5">
        <v>3132</v>
      </c>
      <c r="C1029" s="5" t="s">
        <v>3016</v>
      </c>
      <c r="D1029" s="60">
        <v>40000</v>
      </c>
      <c r="E1029" s="5" t="s">
        <v>3022</v>
      </c>
      <c r="F1029" s="5" t="s">
        <v>3018</v>
      </c>
    </row>
    <row r="1030" spans="1:6" x14ac:dyDescent="0.2">
      <c r="A1030" s="4">
        <v>1029</v>
      </c>
      <c r="B1030" s="4">
        <v>3133</v>
      </c>
      <c r="C1030" s="4" t="s">
        <v>3019</v>
      </c>
      <c r="D1030" s="59">
        <v>30000</v>
      </c>
      <c r="E1030" s="4" t="s">
        <v>3023</v>
      </c>
      <c r="F1030" s="4" t="s">
        <v>3020</v>
      </c>
    </row>
    <row r="1031" spans="1:6" x14ac:dyDescent="0.2">
      <c r="A1031" s="5">
        <v>1030</v>
      </c>
      <c r="B1031" s="5">
        <v>3136</v>
      </c>
      <c r="C1031" s="5" t="s">
        <v>3016</v>
      </c>
      <c r="D1031" s="60">
        <v>30000</v>
      </c>
      <c r="E1031" s="5" t="s">
        <v>3023</v>
      </c>
      <c r="F1031" s="5" t="s">
        <v>3020</v>
      </c>
    </row>
    <row r="1032" spans="1:6" x14ac:dyDescent="0.2">
      <c r="A1032" s="4">
        <v>1031</v>
      </c>
      <c r="B1032" s="4">
        <v>3137</v>
      </c>
      <c r="C1032" s="4" t="s">
        <v>3019</v>
      </c>
      <c r="D1032" s="59">
        <v>40000</v>
      </c>
      <c r="E1032" s="4" t="s">
        <v>3022</v>
      </c>
      <c r="F1032" s="4" t="s">
        <v>3018</v>
      </c>
    </row>
    <row r="1033" spans="1:6" x14ac:dyDescent="0.2">
      <c r="A1033" s="5">
        <v>1032</v>
      </c>
      <c r="B1033" s="5">
        <v>3138</v>
      </c>
      <c r="C1033" s="5" t="s">
        <v>3019</v>
      </c>
      <c r="D1033" s="60">
        <v>30000</v>
      </c>
      <c r="E1033" s="5" t="s">
        <v>3023</v>
      </c>
      <c r="F1033" s="5" t="s">
        <v>3020</v>
      </c>
    </row>
    <row r="1034" spans="1:6" x14ac:dyDescent="0.2">
      <c r="A1034" s="4">
        <v>1033</v>
      </c>
      <c r="B1034" s="4">
        <v>3139</v>
      </c>
      <c r="C1034" s="4" t="s">
        <v>3019</v>
      </c>
      <c r="D1034" s="59">
        <v>30000</v>
      </c>
      <c r="E1034" s="4" t="s">
        <v>3023</v>
      </c>
      <c r="F1034" s="4" t="s">
        <v>3020</v>
      </c>
    </row>
    <row r="1035" spans="1:6" x14ac:dyDescent="0.2">
      <c r="A1035" s="5">
        <v>1034</v>
      </c>
      <c r="B1035" s="5">
        <v>3141</v>
      </c>
      <c r="C1035" s="5" t="s">
        <v>3019</v>
      </c>
      <c r="D1035" s="60">
        <v>40000</v>
      </c>
      <c r="E1035" s="5" t="s">
        <v>3022</v>
      </c>
      <c r="F1035" s="5" t="s">
        <v>3020</v>
      </c>
    </row>
    <row r="1036" spans="1:6" x14ac:dyDescent="0.2">
      <c r="A1036" s="4">
        <v>1035</v>
      </c>
      <c r="B1036" s="4">
        <v>3143</v>
      </c>
      <c r="C1036" s="4" t="s">
        <v>3016</v>
      </c>
      <c r="D1036" s="59">
        <v>40000</v>
      </c>
      <c r="E1036" s="4" t="s">
        <v>3017</v>
      </c>
      <c r="F1036" s="4" t="s">
        <v>3018</v>
      </c>
    </row>
    <row r="1037" spans="1:6" x14ac:dyDescent="0.2">
      <c r="A1037" s="5">
        <v>1036</v>
      </c>
      <c r="B1037" s="5">
        <v>3146</v>
      </c>
      <c r="C1037" s="5" t="s">
        <v>3016</v>
      </c>
      <c r="D1037" s="60">
        <v>40000</v>
      </c>
      <c r="E1037" s="5" t="s">
        <v>3017</v>
      </c>
      <c r="F1037" s="5" t="s">
        <v>3020</v>
      </c>
    </row>
    <row r="1038" spans="1:6" x14ac:dyDescent="0.2">
      <c r="A1038" s="4">
        <v>1037</v>
      </c>
      <c r="B1038" s="4">
        <v>3148</v>
      </c>
      <c r="C1038" s="4" t="s">
        <v>3016</v>
      </c>
      <c r="D1038" s="59">
        <v>40000</v>
      </c>
      <c r="E1038" s="4" t="s">
        <v>3017</v>
      </c>
      <c r="F1038" s="4" t="s">
        <v>3018</v>
      </c>
    </row>
    <row r="1039" spans="1:6" x14ac:dyDescent="0.2">
      <c r="A1039" s="5">
        <v>1038</v>
      </c>
      <c r="B1039" s="5">
        <v>3149</v>
      </c>
      <c r="C1039" s="5" t="s">
        <v>3019</v>
      </c>
      <c r="D1039" s="60">
        <v>40000</v>
      </c>
      <c r="E1039" s="5" t="s">
        <v>3017</v>
      </c>
      <c r="F1039" s="5" t="s">
        <v>3018</v>
      </c>
    </row>
    <row r="1040" spans="1:6" x14ac:dyDescent="0.2">
      <c r="A1040" s="4">
        <v>1039</v>
      </c>
      <c r="B1040" s="4">
        <v>3151</v>
      </c>
      <c r="C1040" s="4" t="s">
        <v>3019</v>
      </c>
      <c r="D1040" s="59">
        <v>40000</v>
      </c>
      <c r="E1040" s="4" t="s">
        <v>3017</v>
      </c>
      <c r="F1040" s="4" t="s">
        <v>3018</v>
      </c>
    </row>
    <row r="1041" spans="1:6" x14ac:dyDescent="0.2">
      <c r="A1041" s="5">
        <v>1040</v>
      </c>
      <c r="B1041" s="5">
        <v>3154</v>
      </c>
      <c r="C1041" s="5" t="s">
        <v>3016</v>
      </c>
      <c r="D1041" s="60">
        <v>70000</v>
      </c>
      <c r="E1041" s="5" t="s">
        <v>3024</v>
      </c>
      <c r="F1041" s="5" t="s">
        <v>3018</v>
      </c>
    </row>
    <row r="1042" spans="1:6" x14ac:dyDescent="0.2">
      <c r="A1042" s="4">
        <v>1041</v>
      </c>
      <c r="B1042" s="4">
        <v>3155</v>
      </c>
      <c r="C1042" s="4" t="s">
        <v>3016</v>
      </c>
      <c r="D1042" s="59">
        <v>40000</v>
      </c>
      <c r="E1042" s="4" t="s">
        <v>3021</v>
      </c>
      <c r="F1042" s="4" t="s">
        <v>3018</v>
      </c>
    </row>
    <row r="1043" spans="1:6" x14ac:dyDescent="0.2">
      <c r="A1043" s="5">
        <v>1042</v>
      </c>
      <c r="B1043" s="5">
        <v>3167</v>
      </c>
      <c r="C1043" s="5" t="s">
        <v>3016</v>
      </c>
      <c r="D1043" s="60">
        <v>40000</v>
      </c>
      <c r="E1043" s="5" t="s">
        <v>3022</v>
      </c>
      <c r="F1043" s="5" t="s">
        <v>3018</v>
      </c>
    </row>
    <row r="1044" spans="1:6" x14ac:dyDescent="0.2">
      <c r="A1044" s="4">
        <v>1043</v>
      </c>
      <c r="B1044" s="4">
        <v>3169</v>
      </c>
      <c r="C1044" s="4" t="s">
        <v>3016</v>
      </c>
      <c r="D1044" s="59">
        <v>40000</v>
      </c>
      <c r="E1044" s="4" t="s">
        <v>3022</v>
      </c>
      <c r="F1044" s="4" t="s">
        <v>3018</v>
      </c>
    </row>
    <row r="1045" spans="1:6" x14ac:dyDescent="0.2">
      <c r="A1045" s="5">
        <v>1044</v>
      </c>
      <c r="B1045" s="5">
        <v>3170</v>
      </c>
      <c r="C1045" s="5" t="s">
        <v>3016</v>
      </c>
      <c r="D1045" s="60">
        <v>40000</v>
      </c>
      <c r="E1045" s="5" t="s">
        <v>3021</v>
      </c>
      <c r="F1045" s="5" t="s">
        <v>3018</v>
      </c>
    </row>
    <row r="1046" spans="1:6" x14ac:dyDescent="0.2">
      <c r="A1046" s="4">
        <v>1045</v>
      </c>
      <c r="B1046" s="4">
        <v>3176</v>
      </c>
      <c r="C1046" s="4" t="s">
        <v>3019</v>
      </c>
      <c r="D1046" s="59">
        <v>40000</v>
      </c>
      <c r="E1046" s="4" t="s">
        <v>3021</v>
      </c>
      <c r="F1046" s="4" t="s">
        <v>3018</v>
      </c>
    </row>
    <row r="1047" spans="1:6" x14ac:dyDescent="0.2">
      <c r="A1047" s="5">
        <v>1046</v>
      </c>
      <c r="B1047" s="5">
        <v>3177</v>
      </c>
      <c r="C1047" s="5" t="s">
        <v>3019</v>
      </c>
      <c r="D1047" s="60">
        <v>40000</v>
      </c>
      <c r="E1047" s="5" t="s">
        <v>3021</v>
      </c>
      <c r="F1047" s="5" t="s">
        <v>3020</v>
      </c>
    </row>
    <row r="1048" spans="1:6" x14ac:dyDescent="0.2">
      <c r="A1048" s="4">
        <v>1047</v>
      </c>
      <c r="B1048" s="4">
        <v>3179</v>
      </c>
      <c r="C1048" s="4" t="s">
        <v>3019</v>
      </c>
      <c r="D1048" s="59">
        <v>40000</v>
      </c>
      <c r="E1048" s="4" t="s">
        <v>3021</v>
      </c>
      <c r="F1048" s="4" t="s">
        <v>3020</v>
      </c>
    </row>
    <row r="1049" spans="1:6" x14ac:dyDescent="0.2">
      <c r="A1049" s="5">
        <v>1048</v>
      </c>
      <c r="B1049" s="5">
        <v>3187</v>
      </c>
      <c r="C1049" s="5" t="s">
        <v>3019</v>
      </c>
      <c r="D1049" s="60">
        <v>40000</v>
      </c>
      <c r="E1049" s="5" t="s">
        <v>3021</v>
      </c>
      <c r="F1049" s="5" t="s">
        <v>3020</v>
      </c>
    </row>
    <row r="1050" spans="1:6" x14ac:dyDescent="0.2">
      <c r="A1050" s="4">
        <v>1049</v>
      </c>
      <c r="B1050" s="4">
        <v>3191</v>
      </c>
      <c r="C1050" s="4" t="s">
        <v>3019</v>
      </c>
      <c r="D1050" s="59">
        <v>70000</v>
      </c>
      <c r="E1050" s="4" t="s">
        <v>3021</v>
      </c>
      <c r="F1050" s="4" t="s">
        <v>3018</v>
      </c>
    </row>
    <row r="1051" spans="1:6" x14ac:dyDescent="0.2">
      <c r="A1051" s="5">
        <v>1050</v>
      </c>
      <c r="B1051" s="5">
        <v>3194</v>
      </c>
      <c r="C1051" s="5" t="s">
        <v>3019</v>
      </c>
      <c r="D1051" s="60">
        <v>80000</v>
      </c>
      <c r="E1051" s="5" t="s">
        <v>3017</v>
      </c>
      <c r="F1051" s="5" t="s">
        <v>3018</v>
      </c>
    </row>
    <row r="1052" spans="1:6" x14ac:dyDescent="0.2">
      <c r="A1052" s="4">
        <v>1051</v>
      </c>
      <c r="B1052" s="4">
        <v>3196</v>
      </c>
      <c r="C1052" s="4" t="s">
        <v>3019</v>
      </c>
      <c r="D1052" s="59">
        <v>110000</v>
      </c>
      <c r="E1052" s="4" t="s">
        <v>3024</v>
      </c>
      <c r="F1052" s="4" t="s">
        <v>3020</v>
      </c>
    </row>
    <row r="1053" spans="1:6" x14ac:dyDescent="0.2">
      <c r="A1053" s="5">
        <v>1052</v>
      </c>
      <c r="B1053" s="5">
        <v>3197</v>
      </c>
      <c r="C1053" s="5" t="s">
        <v>3019</v>
      </c>
      <c r="D1053" s="60">
        <v>120000</v>
      </c>
      <c r="E1053" s="5" t="s">
        <v>3017</v>
      </c>
      <c r="F1053" s="5" t="s">
        <v>3020</v>
      </c>
    </row>
    <row r="1054" spans="1:6" x14ac:dyDescent="0.2">
      <c r="A1054" s="4">
        <v>1053</v>
      </c>
      <c r="B1054" s="4">
        <v>3205</v>
      </c>
      <c r="C1054" s="4" t="s">
        <v>3019</v>
      </c>
      <c r="D1054" s="59">
        <v>120000</v>
      </c>
      <c r="E1054" s="4" t="s">
        <v>3017</v>
      </c>
      <c r="F1054" s="4" t="s">
        <v>3020</v>
      </c>
    </row>
    <row r="1055" spans="1:6" x14ac:dyDescent="0.2">
      <c r="A1055" s="5">
        <v>1054</v>
      </c>
      <c r="B1055" s="5">
        <v>3206</v>
      </c>
      <c r="C1055" s="5" t="s">
        <v>3019</v>
      </c>
      <c r="D1055" s="60">
        <v>130000</v>
      </c>
      <c r="E1055" s="5" t="s">
        <v>3024</v>
      </c>
      <c r="F1055" s="5" t="s">
        <v>3018</v>
      </c>
    </row>
    <row r="1056" spans="1:6" x14ac:dyDescent="0.2">
      <c r="A1056" s="4">
        <v>1055</v>
      </c>
      <c r="B1056" s="4">
        <v>3209</v>
      </c>
      <c r="C1056" s="4" t="s">
        <v>3016</v>
      </c>
      <c r="D1056" s="59">
        <v>90000</v>
      </c>
      <c r="E1056" s="4" t="s">
        <v>3017</v>
      </c>
      <c r="F1056" s="4" t="s">
        <v>3018</v>
      </c>
    </row>
    <row r="1057" spans="1:6" x14ac:dyDescent="0.2">
      <c r="A1057" s="5">
        <v>1056</v>
      </c>
      <c r="B1057" s="5">
        <v>3211</v>
      </c>
      <c r="C1057" s="5" t="s">
        <v>3016</v>
      </c>
      <c r="D1057" s="60">
        <v>90000</v>
      </c>
      <c r="E1057" s="5" t="s">
        <v>3017</v>
      </c>
      <c r="F1057" s="5" t="s">
        <v>3020</v>
      </c>
    </row>
    <row r="1058" spans="1:6" x14ac:dyDescent="0.2">
      <c r="A1058" s="4">
        <v>1057</v>
      </c>
      <c r="B1058" s="4">
        <v>3221</v>
      </c>
      <c r="C1058" s="4" t="s">
        <v>3016</v>
      </c>
      <c r="D1058" s="59">
        <v>120000</v>
      </c>
      <c r="E1058" s="4" t="s">
        <v>3024</v>
      </c>
      <c r="F1058" s="4" t="s">
        <v>3018</v>
      </c>
    </row>
    <row r="1059" spans="1:6" x14ac:dyDescent="0.2">
      <c r="A1059" s="5">
        <v>1058</v>
      </c>
      <c r="B1059" s="5">
        <v>3222</v>
      </c>
      <c r="C1059" s="5" t="s">
        <v>3016</v>
      </c>
      <c r="D1059" s="60">
        <v>120000</v>
      </c>
      <c r="E1059" s="5" t="s">
        <v>3024</v>
      </c>
      <c r="F1059" s="5" t="s">
        <v>3018</v>
      </c>
    </row>
    <row r="1060" spans="1:6" x14ac:dyDescent="0.2">
      <c r="A1060" s="4">
        <v>1059</v>
      </c>
      <c r="B1060" s="4">
        <v>3224</v>
      </c>
      <c r="C1060" s="4" t="s">
        <v>3016</v>
      </c>
      <c r="D1060" s="59">
        <v>130000</v>
      </c>
      <c r="E1060" s="4" t="s">
        <v>3017</v>
      </c>
      <c r="F1060" s="4" t="s">
        <v>3018</v>
      </c>
    </row>
    <row r="1061" spans="1:6" x14ac:dyDescent="0.2">
      <c r="A1061" s="5">
        <v>1060</v>
      </c>
      <c r="B1061" s="5">
        <v>3225</v>
      </c>
      <c r="C1061" s="5" t="s">
        <v>3016</v>
      </c>
      <c r="D1061" s="60">
        <v>130000</v>
      </c>
      <c r="E1061" s="5" t="s">
        <v>3017</v>
      </c>
      <c r="F1061" s="5" t="s">
        <v>3018</v>
      </c>
    </row>
    <row r="1062" spans="1:6" x14ac:dyDescent="0.2">
      <c r="A1062" s="4">
        <v>1061</v>
      </c>
      <c r="B1062" s="4">
        <v>3226</v>
      </c>
      <c r="C1062" s="4" t="s">
        <v>3019</v>
      </c>
      <c r="D1062" s="59">
        <v>150000</v>
      </c>
      <c r="E1062" s="4" t="s">
        <v>3024</v>
      </c>
      <c r="F1062" s="4" t="s">
        <v>3020</v>
      </c>
    </row>
    <row r="1063" spans="1:6" x14ac:dyDescent="0.2">
      <c r="A1063" s="5">
        <v>1062</v>
      </c>
      <c r="B1063" s="5">
        <v>3229</v>
      </c>
      <c r="C1063" s="5" t="s">
        <v>3016</v>
      </c>
      <c r="D1063" s="60">
        <v>160000</v>
      </c>
      <c r="E1063" s="5" t="s">
        <v>3017</v>
      </c>
      <c r="F1063" s="5" t="s">
        <v>3018</v>
      </c>
    </row>
    <row r="1064" spans="1:6" x14ac:dyDescent="0.2">
      <c r="A1064" s="4">
        <v>1063</v>
      </c>
      <c r="B1064" s="4">
        <v>3230</v>
      </c>
      <c r="C1064" s="4" t="s">
        <v>3016</v>
      </c>
      <c r="D1064" s="59">
        <v>70000</v>
      </c>
      <c r="E1064" s="4" t="s">
        <v>3017</v>
      </c>
      <c r="F1064" s="4" t="s">
        <v>3018</v>
      </c>
    </row>
    <row r="1065" spans="1:6" x14ac:dyDescent="0.2">
      <c r="A1065" s="5">
        <v>1064</v>
      </c>
      <c r="B1065" s="5">
        <v>3238</v>
      </c>
      <c r="C1065" s="5" t="s">
        <v>3016</v>
      </c>
      <c r="D1065" s="60">
        <v>70000</v>
      </c>
      <c r="E1065" s="5" t="s">
        <v>3017</v>
      </c>
      <c r="F1065" s="5" t="s">
        <v>3018</v>
      </c>
    </row>
    <row r="1066" spans="1:6" x14ac:dyDescent="0.2">
      <c r="A1066" s="4">
        <v>1065</v>
      </c>
      <c r="B1066" s="4">
        <v>3243</v>
      </c>
      <c r="C1066" s="4" t="s">
        <v>3019</v>
      </c>
      <c r="D1066" s="59">
        <v>70000</v>
      </c>
      <c r="E1066" s="4" t="s">
        <v>3017</v>
      </c>
      <c r="F1066" s="4" t="s">
        <v>3018</v>
      </c>
    </row>
    <row r="1067" spans="1:6" x14ac:dyDescent="0.2">
      <c r="A1067" s="5">
        <v>1066</v>
      </c>
      <c r="B1067" s="5">
        <v>3246</v>
      </c>
      <c r="C1067" s="5" t="s">
        <v>3016</v>
      </c>
      <c r="D1067" s="60">
        <v>70000</v>
      </c>
      <c r="E1067" s="5" t="s">
        <v>3017</v>
      </c>
      <c r="F1067" s="5" t="s">
        <v>3018</v>
      </c>
    </row>
    <row r="1068" spans="1:6" x14ac:dyDescent="0.2">
      <c r="A1068" s="4">
        <v>1067</v>
      </c>
      <c r="B1068" s="4">
        <v>3248</v>
      </c>
      <c r="C1068" s="4" t="s">
        <v>3016</v>
      </c>
      <c r="D1068" s="59">
        <v>70000</v>
      </c>
      <c r="E1068" s="4" t="s">
        <v>3017</v>
      </c>
      <c r="F1068" s="4" t="s">
        <v>3018</v>
      </c>
    </row>
    <row r="1069" spans="1:6" x14ac:dyDescent="0.2">
      <c r="A1069" s="5">
        <v>1068</v>
      </c>
      <c r="B1069" s="5">
        <v>3249</v>
      </c>
      <c r="C1069" s="5" t="s">
        <v>3019</v>
      </c>
      <c r="D1069" s="60">
        <v>70000</v>
      </c>
      <c r="E1069" s="5" t="s">
        <v>3017</v>
      </c>
      <c r="F1069" s="5" t="s">
        <v>3018</v>
      </c>
    </row>
    <row r="1070" spans="1:6" x14ac:dyDescent="0.2">
      <c r="A1070" s="4">
        <v>1069</v>
      </c>
      <c r="B1070" s="4">
        <v>3251</v>
      </c>
      <c r="C1070" s="4" t="s">
        <v>3019</v>
      </c>
      <c r="D1070" s="59">
        <v>70000</v>
      </c>
      <c r="E1070" s="4" t="s">
        <v>3017</v>
      </c>
      <c r="F1070" s="4" t="s">
        <v>3018</v>
      </c>
    </row>
    <row r="1071" spans="1:6" x14ac:dyDescent="0.2">
      <c r="A1071" s="5">
        <v>1070</v>
      </c>
      <c r="B1071" s="5">
        <v>3252</v>
      </c>
      <c r="C1071" s="5" t="s">
        <v>3016</v>
      </c>
      <c r="D1071" s="60">
        <v>70000</v>
      </c>
      <c r="E1071" s="5" t="s">
        <v>3017</v>
      </c>
      <c r="F1071" s="5" t="s">
        <v>3020</v>
      </c>
    </row>
    <row r="1072" spans="1:6" x14ac:dyDescent="0.2">
      <c r="A1072" s="4">
        <v>1071</v>
      </c>
      <c r="B1072" s="4">
        <v>3255</v>
      </c>
      <c r="C1072" s="4" t="s">
        <v>3016</v>
      </c>
      <c r="D1072" s="59">
        <v>70000</v>
      </c>
      <c r="E1072" s="4" t="s">
        <v>3017</v>
      </c>
      <c r="F1072" s="4" t="s">
        <v>3018</v>
      </c>
    </row>
    <row r="1073" spans="1:6" x14ac:dyDescent="0.2">
      <c r="A1073" s="5">
        <v>1072</v>
      </c>
      <c r="B1073" s="5">
        <v>3257</v>
      </c>
      <c r="C1073" s="5" t="s">
        <v>3016</v>
      </c>
      <c r="D1073" s="60">
        <v>70000</v>
      </c>
      <c r="E1073" s="5" t="s">
        <v>3017</v>
      </c>
      <c r="F1073" s="5" t="s">
        <v>3018</v>
      </c>
    </row>
    <row r="1074" spans="1:6" x14ac:dyDescent="0.2">
      <c r="A1074" s="4">
        <v>1073</v>
      </c>
      <c r="B1074" s="4">
        <v>3258</v>
      </c>
      <c r="C1074" s="4" t="s">
        <v>3016</v>
      </c>
      <c r="D1074" s="59">
        <v>70000</v>
      </c>
      <c r="E1074" s="4" t="s">
        <v>3017</v>
      </c>
      <c r="F1074" s="4" t="s">
        <v>3018</v>
      </c>
    </row>
    <row r="1075" spans="1:6" x14ac:dyDescent="0.2">
      <c r="A1075" s="5">
        <v>1074</v>
      </c>
      <c r="B1075" s="5">
        <v>3261</v>
      </c>
      <c r="C1075" s="5" t="s">
        <v>3016</v>
      </c>
      <c r="D1075" s="60">
        <v>70000</v>
      </c>
      <c r="E1075" s="5" t="s">
        <v>3017</v>
      </c>
      <c r="F1075" s="5" t="s">
        <v>3018</v>
      </c>
    </row>
    <row r="1076" spans="1:6" x14ac:dyDescent="0.2">
      <c r="A1076" s="4">
        <v>1075</v>
      </c>
      <c r="B1076" s="4">
        <v>3264</v>
      </c>
      <c r="C1076" s="4" t="s">
        <v>3019</v>
      </c>
      <c r="D1076" s="59">
        <v>70000</v>
      </c>
      <c r="E1076" s="4" t="s">
        <v>3017</v>
      </c>
      <c r="F1076" s="4" t="s">
        <v>3018</v>
      </c>
    </row>
    <row r="1077" spans="1:6" x14ac:dyDescent="0.2">
      <c r="A1077" s="5">
        <v>1076</v>
      </c>
      <c r="B1077" s="5">
        <v>3266</v>
      </c>
      <c r="C1077" s="5" t="s">
        <v>3019</v>
      </c>
      <c r="D1077" s="60">
        <v>60000</v>
      </c>
      <c r="E1077" s="5" t="s">
        <v>3017</v>
      </c>
      <c r="F1077" s="5" t="s">
        <v>3018</v>
      </c>
    </row>
    <row r="1078" spans="1:6" x14ac:dyDescent="0.2">
      <c r="A1078" s="4">
        <v>1077</v>
      </c>
      <c r="B1078" s="4">
        <v>3269</v>
      </c>
      <c r="C1078" s="4" t="s">
        <v>3016</v>
      </c>
      <c r="D1078" s="59">
        <v>70000</v>
      </c>
      <c r="E1078" s="4" t="s">
        <v>3017</v>
      </c>
      <c r="F1078" s="4" t="s">
        <v>3018</v>
      </c>
    </row>
    <row r="1079" spans="1:6" x14ac:dyDescent="0.2">
      <c r="A1079" s="5">
        <v>1078</v>
      </c>
      <c r="B1079" s="5">
        <v>3275</v>
      </c>
      <c r="C1079" s="5" t="s">
        <v>3019</v>
      </c>
      <c r="D1079" s="60">
        <v>70000</v>
      </c>
      <c r="E1079" s="5" t="s">
        <v>3017</v>
      </c>
      <c r="F1079" s="5" t="s">
        <v>3018</v>
      </c>
    </row>
    <row r="1080" spans="1:6" x14ac:dyDescent="0.2">
      <c r="A1080" s="4">
        <v>1079</v>
      </c>
      <c r="B1080" s="4">
        <v>3279</v>
      </c>
      <c r="C1080" s="4" t="s">
        <v>3016</v>
      </c>
      <c r="D1080" s="59">
        <v>60000</v>
      </c>
      <c r="E1080" s="4" t="s">
        <v>3017</v>
      </c>
      <c r="F1080" s="4" t="s">
        <v>3018</v>
      </c>
    </row>
    <row r="1081" spans="1:6" x14ac:dyDescent="0.2">
      <c r="A1081" s="5">
        <v>1080</v>
      </c>
      <c r="B1081" s="5">
        <v>3283</v>
      </c>
      <c r="C1081" s="5" t="s">
        <v>3016</v>
      </c>
      <c r="D1081" s="60">
        <v>60000</v>
      </c>
      <c r="E1081" s="5" t="s">
        <v>3017</v>
      </c>
      <c r="F1081" s="5" t="s">
        <v>3020</v>
      </c>
    </row>
    <row r="1082" spans="1:6" x14ac:dyDescent="0.2">
      <c r="A1082" s="4">
        <v>1081</v>
      </c>
      <c r="B1082" s="4">
        <v>3284</v>
      </c>
      <c r="C1082" s="4" t="s">
        <v>3019</v>
      </c>
      <c r="D1082" s="59">
        <v>60000</v>
      </c>
      <c r="E1082" s="4" t="s">
        <v>3017</v>
      </c>
      <c r="F1082" s="4" t="s">
        <v>3018</v>
      </c>
    </row>
    <row r="1083" spans="1:6" x14ac:dyDescent="0.2">
      <c r="A1083" s="5">
        <v>1082</v>
      </c>
      <c r="B1083" s="5">
        <v>3285</v>
      </c>
      <c r="C1083" s="5" t="s">
        <v>3019</v>
      </c>
      <c r="D1083" s="60">
        <v>60000</v>
      </c>
      <c r="E1083" s="5" t="s">
        <v>3017</v>
      </c>
      <c r="F1083" s="5" t="s">
        <v>3018</v>
      </c>
    </row>
    <row r="1084" spans="1:6" x14ac:dyDescent="0.2">
      <c r="A1084" s="4">
        <v>1083</v>
      </c>
      <c r="B1084" s="4">
        <v>3287</v>
      </c>
      <c r="C1084" s="4" t="s">
        <v>3016</v>
      </c>
      <c r="D1084" s="59">
        <v>70000</v>
      </c>
      <c r="E1084" s="4" t="s">
        <v>3017</v>
      </c>
      <c r="F1084" s="4" t="s">
        <v>3018</v>
      </c>
    </row>
    <row r="1085" spans="1:6" x14ac:dyDescent="0.2">
      <c r="A1085" s="5">
        <v>1084</v>
      </c>
      <c r="B1085" s="5">
        <v>3303</v>
      </c>
      <c r="C1085" s="5" t="s">
        <v>3016</v>
      </c>
      <c r="D1085" s="60">
        <v>70000</v>
      </c>
      <c r="E1085" s="5" t="s">
        <v>3017</v>
      </c>
      <c r="F1085" s="5" t="s">
        <v>3018</v>
      </c>
    </row>
    <row r="1086" spans="1:6" x14ac:dyDescent="0.2">
      <c r="A1086" s="4">
        <v>1085</v>
      </c>
      <c r="B1086" s="4">
        <v>3306</v>
      </c>
      <c r="C1086" s="4" t="s">
        <v>3016</v>
      </c>
      <c r="D1086" s="59">
        <v>60000</v>
      </c>
      <c r="E1086" s="4" t="s">
        <v>3017</v>
      </c>
      <c r="F1086" s="4" t="s">
        <v>3020</v>
      </c>
    </row>
    <row r="1087" spans="1:6" x14ac:dyDescent="0.2">
      <c r="A1087" s="5">
        <v>1086</v>
      </c>
      <c r="B1087" s="5">
        <v>3307</v>
      </c>
      <c r="C1087" s="5" t="s">
        <v>3016</v>
      </c>
      <c r="D1087" s="60">
        <v>60000</v>
      </c>
      <c r="E1087" s="5" t="s">
        <v>3017</v>
      </c>
      <c r="F1087" s="5" t="s">
        <v>3018</v>
      </c>
    </row>
    <row r="1088" spans="1:6" x14ac:dyDescent="0.2">
      <c r="A1088" s="4">
        <v>1087</v>
      </c>
      <c r="B1088" s="4">
        <v>3309</v>
      </c>
      <c r="C1088" s="4" t="s">
        <v>3019</v>
      </c>
      <c r="D1088" s="59">
        <v>60000</v>
      </c>
      <c r="E1088" s="4" t="s">
        <v>3017</v>
      </c>
      <c r="F1088" s="4" t="s">
        <v>3018</v>
      </c>
    </row>
    <row r="1089" spans="1:6" x14ac:dyDescent="0.2">
      <c r="A1089" s="5">
        <v>1088</v>
      </c>
      <c r="B1089" s="5">
        <v>3310</v>
      </c>
      <c r="C1089" s="5" t="s">
        <v>3019</v>
      </c>
      <c r="D1089" s="60">
        <v>70000</v>
      </c>
      <c r="E1089" s="5" t="s">
        <v>3017</v>
      </c>
      <c r="F1089" s="5" t="s">
        <v>3018</v>
      </c>
    </row>
    <row r="1090" spans="1:6" x14ac:dyDescent="0.2">
      <c r="A1090" s="4">
        <v>1089</v>
      </c>
      <c r="B1090" s="4">
        <v>3311</v>
      </c>
      <c r="C1090" s="4" t="s">
        <v>3019</v>
      </c>
      <c r="D1090" s="59">
        <v>70000</v>
      </c>
      <c r="E1090" s="4" t="s">
        <v>3017</v>
      </c>
      <c r="F1090" s="4" t="s">
        <v>3018</v>
      </c>
    </row>
    <row r="1091" spans="1:6" x14ac:dyDescent="0.2">
      <c r="A1091" s="5">
        <v>1090</v>
      </c>
      <c r="B1091" s="5">
        <v>3314</v>
      </c>
      <c r="C1091" s="5" t="s">
        <v>3016</v>
      </c>
      <c r="D1091" s="60">
        <v>70000</v>
      </c>
      <c r="E1091" s="5" t="s">
        <v>3017</v>
      </c>
      <c r="F1091" s="5" t="s">
        <v>3018</v>
      </c>
    </row>
    <row r="1092" spans="1:6" x14ac:dyDescent="0.2">
      <c r="A1092" s="4">
        <v>1091</v>
      </c>
      <c r="B1092" s="4">
        <v>3319</v>
      </c>
      <c r="C1092" s="4" t="s">
        <v>3016</v>
      </c>
      <c r="D1092" s="59">
        <v>40000</v>
      </c>
      <c r="E1092" s="4" t="s">
        <v>3022</v>
      </c>
      <c r="F1092" s="4" t="s">
        <v>3018</v>
      </c>
    </row>
    <row r="1093" spans="1:6" x14ac:dyDescent="0.2">
      <c r="A1093" s="5">
        <v>1092</v>
      </c>
      <c r="B1093" s="5">
        <v>3320</v>
      </c>
      <c r="C1093" s="5" t="s">
        <v>3016</v>
      </c>
      <c r="D1093" s="60">
        <v>40000</v>
      </c>
      <c r="E1093" s="5" t="s">
        <v>3022</v>
      </c>
      <c r="F1093" s="5" t="s">
        <v>3018</v>
      </c>
    </row>
    <row r="1094" spans="1:6" x14ac:dyDescent="0.2">
      <c r="A1094" s="4">
        <v>1093</v>
      </c>
      <c r="B1094" s="4">
        <v>3324</v>
      </c>
      <c r="C1094" s="4" t="s">
        <v>3016</v>
      </c>
      <c r="D1094" s="59">
        <v>40000</v>
      </c>
      <c r="E1094" s="4" t="s">
        <v>3022</v>
      </c>
      <c r="F1094" s="4" t="s">
        <v>3018</v>
      </c>
    </row>
    <row r="1095" spans="1:6" x14ac:dyDescent="0.2">
      <c r="A1095" s="5">
        <v>1094</v>
      </c>
      <c r="B1095" s="5">
        <v>3325</v>
      </c>
      <c r="C1095" s="5" t="s">
        <v>3016</v>
      </c>
      <c r="D1095" s="60">
        <v>60000</v>
      </c>
      <c r="E1095" s="5" t="s">
        <v>3021</v>
      </c>
      <c r="F1095" s="5" t="s">
        <v>3018</v>
      </c>
    </row>
    <row r="1096" spans="1:6" x14ac:dyDescent="0.2">
      <c r="A1096" s="4">
        <v>1095</v>
      </c>
      <c r="B1096" s="4">
        <v>3327</v>
      </c>
      <c r="C1096" s="4" t="s">
        <v>3016</v>
      </c>
      <c r="D1096" s="59">
        <v>60000</v>
      </c>
      <c r="E1096" s="4" t="s">
        <v>3017</v>
      </c>
      <c r="F1096" s="4" t="s">
        <v>3018</v>
      </c>
    </row>
    <row r="1097" spans="1:6" x14ac:dyDescent="0.2">
      <c r="A1097" s="5">
        <v>1096</v>
      </c>
      <c r="B1097" s="5">
        <v>3331</v>
      </c>
      <c r="C1097" s="5" t="s">
        <v>3016</v>
      </c>
      <c r="D1097" s="60">
        <v>60000</v>
      </c>
      <c r="E1097" s="5" t="s">
        <v>3017</v>
      </c>
      <c r="F1097" s="5" t="s">
        <v>3018</v>
      </c>
    </row>
    <row r="1098" spans="1:6" x14ac:dyDescent="0.2">
      <c r="A1098" s="4">
        <v>1097</v>
      </c>
      <c r="B1098" s="4">
        <v>3338</v>
      </c>
      <c r="C1098" s="4" t="s">
        <v>3016</v>
      </c>
      <c r="D1098" s="59">
        <v>60000</v>
      </c>
      <c r="E1098" s="4" t="s">
        <v>3017</v>
      </c>
      <c r="F1098" s="4" t="s">
        <v>3020</v>
      </c>
    </row>
    <row r="1099" spans="1:6" x14ac:dyDescent="0.2">
      <c r="A1099" s="5">
        <v>1098</v>
      </c>
      <c r="B1099" s="5">
        <v>3339</v>
      </c>
      <c r="C1099" s="5" t="s">
        <v>3019</v>
      </c>
      <c r="D1099" s="60">
        <v>60000</v>
      </c>
      <c r="E1099" s="5" t="s">
        <v>3021</v>
      </c>
      <c r="F1099" s="5" t="s">
        <v>3018</v>
      </c>
    </row>
    <row r="1100" spans="1:6" x14ac:dyDescent="0.2">
      <c r="A1100" s="4">
        <v>1099</v>
      </c>
      <c r="B1100" s="4">
        <v>3340</v>
      </c>
      <c r="C1100" s="4" t="s">
        <v>3019</v>
      </c>
      <c r="D1100" s="59">
        <v>60000</v>
      </c>
      <c r="E1100" s="4" t="s">
        <v>3021</v>
      </c>
      <c r="F1100" s="4" t="s">
        <v>3018</v>
      </c>
    </row>
    <row r="1101" spans="1:6" x14ac:dyDescent="0.2">
      <c r="A1101" s="5">
        <v>1100</v>
      </c>
      <c r="B1101" s="5">
        <v>3342</v>
      </c>
      <c r="C1101" s="5" t="s">
        <v>3019</v>
      </c>
      <c r="D1101" s="60">
        <v>60000</v>
      </c>
      <c r="E1101" s="5" t="s">
        <v>3021</v>
      </c>
      <c r="F1101" s="5" t="s">
        <v>3020</v>
      </c>
    </row>
    <row r="1102" spans="1:6" x14ac:dyDescent="0.2">
      <c r="A1102" s="4">
        <v>1101</v>
      </c>
      <c r="B1102" s="4">
        <v>3344</v>
      </c>
      <c r="C1102" s="4" t="s">
        <v>3019</v>
      </c>
      <c r="D1102" s="59">
        <v>60000</v>
      </c>
      <c r="E1102" s="4" t="s">
        <v>3017</v>
      </c>
      <c r="F1102" s="4" t="s">
        <v>3018</v>
      </c>
    </row>
    <row r="1103" spans="1:6" x14ac:dyDescent="0.2">
      <c r="A1103" s="5">
        <v>1102</v>
      </c>
      <c r="B1103" s="5">
        <v>3347</v>
      </c>
      <c r="C1103" s="5" t="s">
        <v>3019</v>
      </c>
      <c r="D1103" s="60">
        <v>70000</v>
      </c>
      <c r="E1103" s="5" t="s">
        <v>3021</v>
      </c>
      <c r="F1103" s="5" t="s">
        <v>3018</v>
      </c>
    </row>
    <row r="1104" spans="1:6" x14ac:dyDescent="0.2">
      <c r="A1104" s="4">
        <v>1103</v>
      </c>
      <c r="B1104" s="4">
        <v>3350</v>
      </c>
      <c r="C1104" s="4" t="s">
        <v>3016</v>
      </c>
      <c r="D1104" s="59">
        <v>70000</v>
      </c>
      <c r="E1104" s="4" t="s">
        <v>3021</v>
      </c>
      <c r="F1104" s="4" t="s">
        <v>3018</v>
      </c>
    </row>
    <row r="1105" spans="1:6" x14ac:dyDescent="0.2">
      <c r="A1105" s="5">
        <v>1104</v>
      </c>
      <c r="B1105" s="5">
        <v>3351</v>
      </c>
      <c r="C1105" s="5" t="s">
        <v>3016</v>
      </c>
      <c r="D1105" s="60">
        <v>70000</v>
      </c>
      <c r="E1105" s="5" t="s">
        <v>3021</v>
      </c>
      <c r="F1105" s="5" t="s">
        <v>3018</v>
      </c>
    </row>
    <row r="1106" spans="1:6" x14ac:dyDescent="0.2">
      <c r="A1106" s="4">
        <v>1105</v>
      </c>
      <c r="B1106" s="4">
        <v>3354</v>
      </c>
      <c r="C1106" s="4" t="s">
        <v>3016</v>
      </c>
      <c r="D1106" s="59">
        <v>70000</v>
      </c>
      <c r="E1106" s="4" t="s">
        <v>3021</v>
      </c>
      <c r="F1106" s="4" t="s">
        <v>3018</v>
      </c>
    </row>
    <row r="1107" spans="1:6" x14ac:dyDescent="0.2">
      <c r="A1107" s="5">
        <v>1106</v>
      </c>
      <c r="B1107" s="5">
        <v>3355</v>
      </c>
      <c r="C1107" s="5" t="s">
        <v>3019</v>
      </c>
      <c r="D1107" s="60">
        <v>70000</v>
      </c>
      <c r="E1107" s="5" t="s">
        <v>3021</v>
      </c>
      <c r="F1107" s="5" t="s">
        <v>3018</v>
      </c>
    </row>
    <row r="1108" spans="1:6" x14ac:dyDescent="0.2">
      <c r="A1108" s="4">
        <v>1107</v>
      </c>
      <c r="B1108" s="4">
        <v>3356</v>
      </c>
      <c r="C1108" s="4" t="s">
        <v>3016</v>
      </c>
      <c r="D1108" s="59">
        <v>40000</v>
      </c>
      <c r="E1108" s="4" t="s">
        <v>3023</v>
      </c>
      <c r="F1108" s="4" t="s">
        <v>3018</v>
      </c>
    </row>
    <row r="1109" spans="1:6" x14ac:dyDescent="0.2">
      <c r="A1109" s="5">
        <v>1108</v>
      </c>
      <c r="B1109" s="5">
        <v>3359</v>
      </c>
      <c r="C1109" s="5" t="s">
        <v>3016</v>
      </c>
      <c r="D1109" s="60">
        <v>40000</v>
      </c>
      <c r="E1109" s="5" t="s">
        <v>3023</v>
      </c>
      <c r="F1109" s="5" t="s">
        <v>3018</v>
      </c>
    </row>
    <row r="1110" spans="1:6" x14ac:dyDescent="0.2">
      <c r="A1110" s="4">
        <v>1109</v>
      </c>
      <c r="B1110" s="4">
        <v>3360</v>
      </c>
      <c r="C1110" s="4" t="s">
        <v>3016</v>
      </c>
      <c r="D1110" s="59">
        <v>60000</v>
      </c>
      <c r="E1110" s="4" t="s">
        <v>3021</v>
      </c>
      <c r="F1110" s="4" t="s">
        <v>3018</v>
      </c>
    </row>
    <row r="1111" spans="1:6" x14ac:dyDescent="0.2">
      <c r="A1111" s="5">
        <v>1110</v>
      </c>
      <c r="B1111" s="5">
        <v>3361</v>
      </c>
      <c r="C1111" s="5" t="s">
        <v>3019</v>
      </c>
      <c r="D1111" s="60">
        <v>60000</v>
      </c>
      <c r="E1111" s="5" t="s">
        <v>3021</v>
      </c>
      <c r="F1111" s="5" t="s">
        <v>3018</v>
      </c>
    </row>
    <row r="1112" spans="1:6" x14ac:dyDescent="0.2">
      <c r="A1112" s="4">
        <v>1111</v>
      </c>
      <c r="B1112" s="4">
        <v>3366</v>
      </c>
      <c r="C1112" s="4" t="s">
        <v>3016</v>
      </c>
      <c r="D1112" s="59">
        <v>60000</v>
      </c>
      <c r="E1112" s="4" t="s">
        <v>3021</v>
      </c>
      <c r="F1112" s="4" t="s">
        <v>3018</v>
      </c>
    </row>
    <row r="1113" spans="1:6" x14ac:dyDescent="0.2">
      <c r="A1113" s="5">
        <v>1112</v>
      </c>
      <c r="B1113" s="5">
        <v>3367</v>
      </c>
      <c r="C1113" s="5" t="s">
        <v>3016</v>
      </c>
      <c r="D1113" s="60">
        <v>60000</v>
      </c>
      <c r="E1113" s="5" t="s">
        <v>3021</v>
      </c>
      <c r="F1113" s="5" t="s">
        <v>3018</v>
      </c>
    </row>
    <row r="1114" spans="1:6" x14ac:dyDescent="0.2">
      <c r="A1114" s="4">
        <v>1113</v>
      </c>
      <c r="B1114" s="4">
        <v>3369</v>
      </c>
      <c r="C1114" s="4" t="s">
        <v>3016</v>
      </c>
      <c r="D1114" s="59">
        <v>70000</v>
      </c>
      <c r="E1114" s="4" t="s">
        <v>3021</v>
      </c>
      <c r="F1114" s="4" t="s">
        <v>3018</v>
      </c>
    </row>
    <row r="1115" spans="1:6" x14ac:dyDescent="0.2">
      <c r="A1115" s="5">
        <v>1114</v>
      </c>
      <c r="B1115" s="5">
        <v>3374</v>
      </c>
      <c r="C1115" s="5" t="s">
        <v>3016</v>
      </c>
      <c r="D1115" s="60">
        <v>70000</v>
      </c>
      <c r="E1115" s="5" t="s">
        <v>3022</v>
      </c>
      <c r="F1115" s="5" t="s">
        <v>3018</v>
      </c>
    </row>
    <row r="1116" spans="1:6" x14ac:dyDescent="0.2">
      <c r="A1116" s="4">
        <v>1115</v>
      </c>
      <c r="B1116" s="4">
        <v>3379</v>
      </c>
      <c r="C1116" s="4" t="s">
        <v>3016</v>
      </c>
      <c r="D1116" s="59">
        <v>70000</v>
      </c>
      <c r="E1116" s="4" t="s">
        <v>3022</v>
      </c>
      <c r="F1116" s="4" t="s">
        <v>3018</v>
      </c>
    </row>
    <row r="1117" spans="1:6" x14ac:dyDescent="0.2">
      <c r="A1117" s="5">
        <v>1116</v>
      </c>
      <c r="B1117" s="5">
        <v>3380</v>
      </c>
      <c r="C1117" s="5" t="s">
        <v>3019</v>
      </c>
      <c r="D1117" s="60">
        <v>70000</v>
      </c>
      <c r="E1117" s="5" t="s">
        <v>3022</v>
      </c>
      <c r="F1117" s="5" t="s">
        <v>3018</v>
      </c>
    </row>
    <row r="1118" spans="1:6" x14ac:dyDescent="0.2">
      <c r="A1118" s="4">
        <v>1117</v>
      </c>
      <c r="B1118" s="4">
        <v>3381</v>
      </c>
      <c r="C1118" s="4" t="s">
        <v>3019</v>
      </c>
      <c r="D1118" s="59">
        <v>70000</v>
      </c>
      <c r="E1118" s="4" t="s">
        <v>3022</v>
      </c>
      <c r="F1118" s="4" t="s">
        <v>3018</v>
      </c>
    </row>
    <row r="1119" spans="1:6" x14ac:dyDescent="0.2">
      <c r="A1119" s="5">
        <v>1118</v>
      </c>
      <c r="B1119" s="5">
        <v>3385</v>
      </c>
      <c r="C1119" s="5" t="s">
        <v>3016</v>
      </c>
      <c r="D1119" s="60">
        <v>60000</v>
      </c>
      <c r="E1119" s="5" t="s">
        <v>3021</v>
      </c>
      <c r="F1119" s="5" t="s">
        <v>3018</v>
      </c>
    </row>
    <row r="1120" spans="1:6" x14ac:dyDescent="0.2">
      <c r="A1120" s="4">
        <v>1119</v>
      </c>
      <c r="B1120" s="4">
        <v>3386</v>
      </c>
      <c r="C1120" s="4" t="s">
        <v>3016</v>
      </c>
      <c r="D1120" s="59">
        <v>60000</v>
      </c>
      <c r="E1120" s="4" t="s">
        <v>3021</v>
      </c>
      <c r="F1120" s="4" t="s">
        <v>3018</v>
      </c>
    </row>
    <row r="1121" spans="1:6" x14ac:dyDescent="0.2">
      <c r="A1121" s="5">
        <v>1120</v>
      </c>
      <c r="B1121" s="5">
        <v>3393</v>
      </c>
      <c r="C1121" s="5" t="s">
        <v>3016</v>
      </c>
      <c r="D1121" s="60">
        <v>60000</v>
      </c>
      <c r="E1121" s="5" t="s">
        <v>3021</v>
      </c>
      <c r="F1121" s="5" t="s">
        <v>3020</v>
      </c>
    </row>
    <row r="1122" spans="1:6" x14ac:dyDescent="0.2">
      <c r="A1122" s="4">
        <v>1121</v>
      </c>
      <c r="B1122" s="4">
        <v>3397</v>
      </c>
      <c r="C1122" s="4" t="s">
        <v>3016</v>
      </c>
      <c r="D1122" s="59">
        <v>60000</v>
      </c>
      <c r="E1122" s="4" t="s">
        <v>3022</v>
      </c>
      <c r="F1122" s="4" t="s">
        <v>3018</v>
      </c>
    </row>
    <row r="1123" spans="1:6" x14ac:dyDescent="0.2">
      <c r="A1123" s="5">
        <v>1122</v>
      </c>
      <c r="B1123" s="5">
        <v>3399</v>
      </c>
      <c r="C1123" s="5" t="s">
        <v>3019</v>
      </c>
      <c r="D1123" s="60">
        <v>60000</v>
      </c>
      <c r="E1123" s="5" t="s">
        <v>3022</v>
      </c>
      <c r="F1123" s="5" t="s">
        <v>3018</v>
      </c>
    </row>
    <row r="1124" spans="1:6" x14ac:dyDescent="0.2">
      <c r="A1124" s="4">
        <v>1123</v>
      </c>
      <c r="B1124" s="4">
        <v>3400</v>
      </c>
      <c r="C1124" s="4" t="s">
        <v>3016</v>
      </c>
      <c r="D1124" s="59">
        <v>70000</v>
      </c>
      <c r="E1124" s="4" t="s">
        <v>3021</v>
      </c>
      <c r="F1124" s="4" t="s">
        <v>3018</v>
      </c>
    </row>
    <row r="1125" spans="1:6" x14ac:dyDescent="0.2">
      <c r="A1125" s="5">
        <v>1124</v>
      </c>
      <c r="B1125" s="5">
        <v>3403</v>
      </c>
      <c r="C1125" s="5" t="s">
        <v>3016</v>
      </c>
      <c r="D1125" s="60">
        <v>170000</v>
      </c>
      <c r="E1125" s="5" t="s">
        <v>3017</v>
      </c>
      <c r="F1125" s="5" t="s">
        <v>3018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3224</v>
      </c>
      <c r="C3" s="7" t="s">
        <v>3028</v>
      </c>
    </row>
    <row r="4" spans="2:5" x14ac:dyDescent="0.2">
      <c r="B4" s="7" t="s">
        <v>3025</v>
      </c>
      <c r="C4" s="17" t="s">
        <v>3016</v>
      </c>
      <c r="D4" s="17" t="s">
        <v>3019</v>
      </c>
      <c r="E4" s="17" t="s">
        <v>3026</v>
      </c>
    </row>
    <row r="5" spans="2:5" x14ac:dyDescent="0.2">
      <c r="B5" s="18" t="s">
        <v>3017</v>
      </c>
      <c r="C5" s="10">
        <v>12400000</v>
      </c>
      <c r="D5" s="10">
        <v>9910000</v>
      </c>
      <c r="E5" s="10">
        <v>22310000</v>
      </c>
    </row>
    <row r="6" spans="2:5" x14ac:dyDescent="0.2">
      <c r="B6" s="18" t="s">
        <v>3024</v>
      </c>
      <c r="C6" s="10">
        <v>11110000</v>
      </c>
      <c r="D6" s="10">
        <v>5750000</v>
      </c>
      <c r="E6" s="10">
        <v>16860000</v>
      </c>
    </row>
    <row r="7" spans="2:5" x14ac:dyDescent="0.2">
      <c r="B7" s="18" t="s">
        <v>3022</v>
      </c>
      <c r="C7" s="10">
        <v>3960000</v>
      </c>
      <c r="D7" s="10">
        <v>3860000</v>
      </c>
      <c r="E7" s="10">
        <v>7820000</v>
      </c>
    </row>
    <row r="8" spans="2:5" x14ac:dyDescent="0.2">
      <c r="B8" s="18" t="s">
        <v>3021</v>
      </c>
      <c r="C8" s="10">
        <v>10930000</v>
      </c>
      <c r="D8" s="10">
        <v>7490000</v>
      </c>
      <c r="E8" s="10">
        <v>18420000</v>
      </c>
    </row>
    <row r="9" spans="2:5" x14ac:dyDescent="0.2">
      <c r="B9" s="18" t="s">
        <v>3023</v>
      </c>
      <c r="C9" s="10">
        <v>1040000</v>
      </c>
      <c r="D9" s="10">
        <v>770000</v>
      </c>
      <c r="E9" s="10">
        <v>1810000</v>
      </c>
    </row>
    <row r="10" spans="2:5" x14ac:dyDescent="0.2">
      <c r="B10" s="18" t="s">
        <v>3026</v>
      </c>
      <c r="C10" s="10">
        <v>39440000</v>
      </c>
      <c r="D10" s="10">
        <v>27780000</v>
      </c>
      <c r="E10" s="10">
        <v>67220000</v>
      </c>
    </row>
    <row r="13" spans="2:5" x14ac:dyDescent="0.2">
      <c r="B13" s="8"/>
      <c r="C13" s="10"/>
      <c r="D13" s="10"/>
    </row>
    <row r="14" spans="2:5" x14ac:dyDescent="0.2">
      <c r="B14" s="8"/>
      <c r="C14" s="10"/>
      <c r="D14" s="10"/>
    </row>
    <row r="15" spans="2:5" x14ac:dyDescent="0.2">
      <c r="B15" s="8"/>
      <c r="C15" s="10"/>
      <c r="D15" s="10"/>
    </row>
    <row r="16" spans="2:5" x14ac:dyDescent="0.2">
      <c r="B16" s="8"/>
      <c r="C16" s="10"/>
      <c r="D16" s="10"/>
    </row>
    <row r="17" spans="2:4" x14ac:dyDescent="0.2">
      <c r="B17" s="8"/>
      <c r="C17" s="10"/>
      <c r="D17" s="10"/>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3027</v>
      </c>
      <c r="C3" s="7" t="s">
        <v>3028</v>
      </c>
    </row>
    <row r="4" spans="2:5" x14ac:dyDescent="0.2">
      <c r="B4" s="7" t="s">
        <v>3025</v>
      </c>
      <c r="C4" s="17" t="s">
        <v>3016</v>
      </c>
      <c r="D4" s="17" t="s">
        <v>3019</v>
      </c>
      <c r="E4" s="17" t="s">
        <v>3026</v>
      </c>
    </row>
    <row r="5" spans="2:5" x14ac:dyDescent="0.2">
      <c r="B5" s="18" t="s">
        <v>4</v>
      </c>
      <c r="C5" s="10"/>
      <c r="D5" s="10"/>
      <c r="E5" s="10"/>
    </row>
    <row r="6" spans="2:5" x14ac:dyDescent="0.2">
      <c r="B6" s="9">
        <v>10000</v>
      </c>
      <c r="C6" s="10">
        <v>31997.77</v>
      </c>
      <c r="D6" s="10">
        <v>21418.59</v>
      </c>
      <c r="E6" s="10">
        <v>53416.36</v>
      </c>
    </row>
    <row r="7" spans="2:5" x14ac:dyDescent="0.2">
      <c r="B7" s="9">
        <v>20000</v>
      </c>
      <c r="C7" s="10">
        <v>10891.22</v>
      </c>
      <c r="D7" s="10">
        <v>1371.36</v>
      </c>
      <c r="E7" s="10">
        <v>12262.58</v>
      </c>
    </row>
    <row r="8" spans="2:5" x14ac:dyDescent="0.2">
      <c r="B8" s="9">
        <v>30000</v>
      </c>
      <c r="C8" s="10">
        <v>25326.89</v>
      </c>
      <c r="D8" s="10">
        <v>52133.760000000002</v>
      </c>
      <c r="E8" s="10">
        <v>77460.649999999994</v>
      </c>
    </row>
    <row r="9" spans="2:5" x14ac:dyDescent="0.2">
      <c r="B9" s="9">
        <v>40000</v>
      </c>
      <c r="C9" s="10">
        <v>43761.440000000002</v>
      </c>
      <c r="D9" s="10">
        <v>34538.21</v>
      </c>
      <c r="E9" s="10">
        <v>78299.649999999994</v>
      </c>
    </row>
    <row r="10" spans="2:5" x14ac:dyDescent="0.2">
      <c r="B10" s="9">
        <v>50000</v>
      </c>
      <c r="C10" s="10">
        <v>18465.32</v>
      </c>
      <c r="D10" s="10">
        <v>18837.23</v>
      </c>
      <c r="E10" s="10">
        <v>37302.550000000003</v>
      </c>
    </row>
    <row r="11" spans="2:5" x14ac:dyDescent="0.2">
      <c r="B11" s="9">
        <v>60000</v>
      </c>
      <c r="C11" s="10">
        <v>96186.33</v>
      </c>
      <c r="D11" s="10">
        <v>56017.36</v>
      </c>
      <c r="E11" s="10">
        <v>152203.69</v>
      </c>
    </row>
    <row r="12" spans="2:5" x14ac:dyDescent="0.2">
      <c r="B12" s="9">
        <v>70000</v>
      </c>
      <c r="C12" s="10">
        <v>62898.89</v>
      </c>
      <c r="D12" s="10">
        <v>30273.64</v>
      </c>
      <c r="E12" s="10">
        <v>93172.53</v>
      </c>
    </row>
    <row r="13" spans="2:5" x14ac:dyDescent="0.2">
      <c r="B13" s="9">
        <v>80000</v>
      </c>
      <c r="C13" s="10">
        <v>24659.39</v>
      </c>
      <c r="D13" s="10">
        <v>40382.74</v>
      </c>
      <c r="E13" s="10">
        <v>65042.13</v>
      </c>
    </row>
    <row r="14" spans="2:5" x14ac:dyDescent="0.2">
      <c r="B14" s="9">
        <v>90000</v>
      </c>
      <c r="C14" s="10">
        <v>18351.97</v>
      </c>
      <c r="D14" s="10">
        <v>2155.8000000000002</v>
      </c>
      <c r="E14" s="10">
        <v>20507.77</v>
      </c>
    </row>
    <row r="15" spans="2:5" x14ac:dyDescent="0.2">
      <c r="B15" s="9">
        <v>100000</v>
      </c>
      <c r="C15" s="10">
        <v>5009.04</v>
      </c>
      <c r="D15" s="10"/>
      <c r="E15" s="10">
        <v>5009.04</v>
      </c>
    </row>
    <row r="16" spans="2:5" x14ac:dyDescent="0.2">
      <c r="B16" s="9">
        <v>110000</v>
      </c>
      <c r="C16" s="10">
        <v>5192.12</v>
      </c>
      <c r="D16" s="10">
        <v>31.24</v>
      </c>
      <c r="E16" s="10">
        <v>5223.3599999999997</v>
      </c>
    </row>
    <row r="17" spans="2:5" x14ac:dyDescent="0.2">
      <c r="B17" s="9">
        <v>120000</v>
      </c>
      <c r="C17" s="10">
        <v>1316.84</v>
      </c>
      <c r="D17" s="10">
        <v>2227.23</v>
      </c>
      <c r="E17" s="10">
        <v>3544.07</v>
      </c>
    </row>
    <row r="18" spans="2:5" x14ac:dyDescent="0.2">
      <c r="B18" s="9">
        <v>130000</v>
      </c>
      <c r="C18" s="10">
        <v>1815.74</v>
      </c>
      <c r="D18" s="10">
        <v>6219.98</v>
      </c>
      <c r="E18" s="10">
        <v>8035.72</v>
      </c>
    </row>
    <row r="19" spans="2:5" x14ac:dyDescent="0.2">
      <c r="B19" s="9">
        <v>150000</v>
      </c>
      <c r="C19" s="10"/>
      <c r="D19" s="10">
        <v>12.9</v>
      </c>
      <c r="E19" s="10">
        <v>12.9</v>
      </c>
    </row>
    <row r="20" spans="2:5" x14ac:dyDescent="0.2">
      <c r="B20" s="9">
        <v>160000</v>
      </c>
      <c r="C20" s="10">
        <v>313.63</v>
      </c>
      <c r="D20" s="10">
        <v>1287.17</v>
      </c>
      <c r="E20" s="10">
        <v>1600.8</v>
      </c>
    </row>
    <row r="21" spans="2:5" x14ac:dyDescent="0.2">
      <c r="B21" s="9">
        <v>170000</v>
      </c>
      <c r="C21" s="10">
        <v>705.62</v>
      </c>
      <c r="D21" s="10"/>
      <c r="E21" s="10">
        <v>705.62</v>
      </c>
    </row>
    <row r="22" spans="2:5" x14ac:dyDescent="0.2">
      <c r="B22" s="18" t="s">
        <v>24</v>
      </c>
      <c r="C22" s="10"/>
      <c r="D22" s="10"/>
      <c r="E22" s="10"/>
    </row>
    <row r="23" spans="2:5" x14ac:dyDescent="0.2">
      <c r="B23" s="9">
        <v>10000</v>
      </c>
      <c r="C23" s="10">
        <v>6173.07</v>
      </c>
      <c r="D23" s="10">
        <v>41416.46</v>
      </c>
      <c r="E23" s="10">
        <v>47589.53</v>
      </c>
    </row>
    <row r="24" spans="2:5" x14ac:dyDescent="0.2">
      <c r="B24" s="9">
        <v>20000</v>
      </c>
      <c r="C24" s="10">
        <v>12378.79</v>
      </c>
      <c r="D24" s="10">
        <v>46964.51</v>
      </c>
      <c r="E24" s="10">
        <v>59343.3</v>
      </c>
    </row>
    <row r="25" spans="2:5" x14ac:dyDescent="0.2">
      <c r="B25" s="9">
        <v>30000</v>
      </c>
      <c r="C25" s="10">
        <v>6525.13</v>
      </c>
      <c r="D25" s="10">
        <v>33614.46</v>
      </c>
      <c r="E25" s="10">
        <v>40139.589999999997</v>
      </c>
    </row>
    <row r="26" spans="2:5" x14ac:dyDescent="0.2">
      <c r="B26" s="9">
        <v>40000</v>
      </c>
      <c r="C26" s="10">
        <v>46878.73</v>
      </c>
      <c r="D26" s="10">
        <v>36085.050000000003</v>
      </c>
      <c r="E26" s="10">
        <v>82963.78</v>
      </c>
    </row>
    <row r="27" spans="2:5" x14ac:dyDescent="0.2">
      <c r="B27" s="9">
        <v>50000</v>
      </c>
      <c r="C27" s="10">
        <v>3226.86</v>
      </c>
      <c r="D27" s="10">
        <v>17746.7</v>
      </c>
      <c r="E27" s="10">
        <v>20973.56</v>
      </c>
    </row>
    <row r="28" spans="2:5" x14ac:dyDescent="0.2">
      <c r="B28" s="9">
        <v>60000</v>
      </c>
      <c r="C28" s="10">
        <v>93181.5</v>
      </c>
      <c r="D28" s="10">
        <v>44428.75</v>
      </c>
      <c r="E28" s="10">
        <v>137610.25</v>
      </c>
    </row>
    <row r="29" spans="2:5" x14ac:dyDescent="0.2">
      <c r="B29" s="9">
        <v>70000</v>
      </c>
      <c r="C29" s="10">
        <v>33232.76</v>
      </c>
      <c r="D29" s="10">
        <v>24720.23</v>
      </c>
      <c r="E29" s="10">
        <v>57952.99</v>
      </c>
    </row>
    <row r="30" spans="2:5" x14ac:dyDescent="0.2">
      <c r="B30" s="9">
        <v>80000</v>
      </c>
      <c r="C30" s="10">
        <v>13116.38</v>
      </c>
      <c r="D30" s="10">
        <v>20323.099999999999</v>
      </c>
      <c r="E30" s="10">
        <v>33439.480000000003</v>
      </c>
    </row>
    <row r="31" spans="2:5" x14ac:dyDescent="0.2">
      <c r="B31" s="9">
        <v>90000</v>
      </c>
      <c r="C31" s="10">
        <v>18752.73</v>
      </c>
      <c r="D31" s="10">
        <v>1500.7</v>
      </c>
      <c r="E31" s="10">
        <v>20253.43</v>
      </c>
    </row>
    <row r="32" spans="2:5" x14ac:dyDescent="0.2">
      <c r="B32" s="9">
        <v>100000</v>
      </c>
      <c r="C32" s="10">
        <v>2999.52</v>
      </c>
      <c r="D32" s="10">
        <v>432.53</v>
      </c>
      <c r="E32" s="10">
        <v>3432.05</v>
      </c>
    </row>
    <row r="33" spans="2:5" x14ac:dyDescent="0.2">
      <c r="B33" s="9">
        <v>110000</v>
      </c>
      <c r="C33" s="10">
        <v>3565.68</v>
      </c>
      <c r="D33" s="10">
        <v>4713.6899999999996</v>
      </c>
      <c r="E33" s="10">
        <v>8279.3700000000008</v>
      </c>
    </row>
    <row r="34" spans="2:5" x14ac:dyDescent="0.2">
      <c r="B34" s="9">
        <v>120000</v>
      </c>
      <c r="C34" s="10">
        <v>1966.95</v>
      </c>
      <c r="D34" s="10">
        <v>243.33</v>
      </c>
      <c r="E34" s="10">
        <v>2210.2800000000002</v>
      </c>
    </row>
    <row r="35" spans="2:5" x14ac:dyDescent="0.2">
      <c r="B35" s="9">
        <v>130000</v>
      </c>
      <c r="C35" s="10">
        <v>3565.91</v>
      </c>
      <c r="D35" s="10">
        <v>2957.38</v>
      </c>
      <c r="E35" s="10">
        <v>6523.29</v>
      </c>
    </row>
    <row r="36" spans="2:5" x14ac:dyDescent="0.2">
      <c r="B36" s="9">
        <v>150000</v>
      </c>
      <c r="C36" s="10"/>
      <c r="D36" s="10">
        <v>376.45</v>
      </c>
      <c r="E36" s="10">
        <v>376.45</v>
      </c>
    </row>
    <row r="37" spans="2:5" x14ac:dyDescent="0.2">
      <c r="B37" s="9">
        <v>160000</v>
      </c>
      <c r="C37" s="10">
        <v>601.13</v>
      </c>
      <c r="D37" s="10">
        <v>255.29</v>
      </c>
      <c r="E37" s="10">
        <v>856.42</v>
      </c>
    </row>
    <row r="38" spans="2:5" x14ac:dyDescent="0.2">
      <c r="B38" s="9">
        <v>170000</v>
      </c>
      <c r="C38" s="10">
        <v>2033.3</v>
      </c>
      <c r="D38" s="10">
        <v>257.52</v>
      </c>
      <c r="E38" s="10">
        <v>2290.8200000000002</v>
      </c>
    </row>
    <row r="39" spans="2:5" x14ac:dyDescent="0.2">
      <c r="B39" s="18" t="s">
        <v>16</v>
      </c>
      <c r="C39" s="10"/>
      <c r="D39" s="10"/>
      <c r="E39" s="10"/>
    </row>
    <row r="40" spans="2:5" x14ac:dyDescent="0.2">
      <c r="B40" s="9">
        <v>10000</v>
      </c>
      <c r="C40" s="10">
        <v>8136.06</v>
      </c>
      <c r="D40" s="10">
        <v>12445.53</v>
      </c>
      <c r="E40" s="10">
        <v>20581.59</v>
      </c>
    </row>
    <row r="41" spans="2:5" x14ac:dyDescent="0.2">
      <c r="B41" s="9">
        <v>20000</v>
      </c>
      <c r="C41" s="10">
        <v>27036.13</v>
      </c>
      <c r="D41" s="10">
        <v>29156.57</v>
      </c>
      <c r="E41" s="10">
        <v>56192.7</v>
      </c>
    </row>
    <row r="42" spans="2:5" x14ac:dyDescent="0.2">
      <c r="B42" s="9">
        <v>30000</v>
      </c>
      <c r="C42" s="10">
        <v>34049.19</v>
      </c>
      <c r="D42" s="10">
        <v>32028.32</v>
      </c>
      <c r="E42" s="10">
        <v>66077.509999999995</v>
      </c>
    </row>
    <row r="43" spans="2:5" x14ac:dyDescent="0.2">
      <c r="B43" s="9">
        <v>40000</v>
      </c>
      <c r="C43" s="10">
        <v>33899.64</v>
      </c>
      <c r="D43" s="10">
        <v>102520.31</v>
      </c>
      <c r="E43" s="10">
        <v>136419.95000000001</v>
      </c>
    </row>
    <row r="44" spans="2:5" x14ac:dyDescent="0.2">
      <c r="B44" s="9">
        <v>50000</v>
      </c>
      <c r="C44" s="10">
        <v>13973</v>
      </c>
      <c r="D44" s="10">
        <v>1610.62</v>
      </c>
      <c r="E44" s="10">
        <v>15583.62</v>
      </c>
    </row>
    <row r="45" spans="2:5" x14ac:dyDescent="0.2">
      <c r="B45" s="9">
        <v>60000</v>
      </c>
      <c r="C45" s="10">
        <v>81898.63</v>
      </c>
      <c r="D45" s="10">
        <v>78117.36</v>
      </c>
      <c r="E45" s="10">
        <v>160015.99</v>
      </c>
    </row>
    <row r="46" spans="2:5" x14ac:dyDescent="0.2">
      <c r="B46" s="9">
        <v>70000</v>
      </c>
      <c r="C46" s="10">
        <v>42654.26</v>
      </c>
      <c r="D46" s="10">
        <v>30574.23</v>
      </c>
      <c r="E46" s="10">
        <v>73228.490000000005</v>
      </c>
    </row>
    <row r="47" spans="2:5" x14ac:dyDescent="0.2">
      <c r="B47" s="9">
        <v>80000</v>
      </c>
      <c r="C47" s="10">
        <v>35171.39</v>
      </c>
      <c r="D47" s="10">
        <v>25686</v>
      </c>
      <c r="E47" s="10">
        <v>60857.39</v>
      </c>
    </row>
    <row r="48" spans="2:5" x14ac:dyDescent="0.2">
      <c r="B48" s="9">
        <v>90000</v>
      </c>
      <c r="C48" s="10">
        <v>41790.6</v>
      </c>
      <c r="D48" s="10">
        <v>13152.83</v>
      </c>
      <c r="E48" s="10">
        <v>54943.43</v>
      </c>
    </row>
    <row r="49" spans="2:5" x14ac:dyDescent="0.2">
      <c r="B49" s="9">
        <v>100000</v>
      </c>
      <c r="C49" s="10">
        <v>3673.01</v>
      </c>
      <c r="D49" s="10">
        <v>1108.77</v>
      </c>
      <c r="E49" s="10">
        <v>4781.78</v>
      </c>
    </row>
    <row r="50" spans="2:5" x14ac:dyDescent="0.2">
      <c r="B50" s="9">
        <v>110000</v>
      </c>
      <c r="C50" s="10">
        <v>7599</v>
      </c>
      <c r="D50" s="10">
        <v>9607.49</v>
      </c>
      <c r="E50" s="10">
        <v>17206.490000000002</v>
      </c>
    </row>
    <row r="51" spans="2:5" x14ac:dyDescent="0.2">
      <c r="B51" s="9">
        <v>120000</v>
      </c>
      <c r="C51" s="10">
        <v>2560.65</v>
      </c>
      <c r="D51" s="10">
        <v>2230.12</v>
      </c>
      <c r="E51" s="10">
        <v>4790.7700000000004</v>
      </c>
    </row>
    <row r="52" spans="2:5" x14ac:dyDescent="0.2">
      <c r="B52" s="9">
        <v>130000</v>
      </c>
      <c r="C52" s="10">
        <v>6453.47</v>
      </c>
      <c r="D52" s="10">
        <v>501.38</v>
      </c>
      <c r="E52" s="10">
        <v>6954.85</v>
      </c>
    </row>
    <row r="53" spans="2:5" x14ac:dyDescent="0.2">
      <c r="B53" s="9">
        <v>150000</v>
      </c>
      <c r="C53" s="10">
        <v>2277.0300000000002</v>
      </c>
      <c r="D53" s="10">
        <v>255.88</v>
      </c>
      <c r="E53" s="10">
        <v>2532.91</v>
      </c>
    </row>
    <row r="54" spans="2:5" x14ac:dyDescent="0.2">
      <c r="B54" s="9">
        <v>170000</v>
      </c>
      <c r="C54" s="10">
        <v>5259.08</v>
      </c>
      <c r="D54" s="10"/>
      <c r="E54" s="10">
        <v>5259.08</v>
      </c>
    </row>
    <row r="55" spans="2:5" x14ac:dyDescent="0.2">
      <c r="B55" s="18" t="s">
        <v>3026</v>
      </c>
      <c r="C55" s="10">
        <v>941521.79</v>
      </c>
      <c r="D55" s="10">
        <v>881938.77</v>
      </c>
      <c r="E55" s="10">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6.xml>��
</file>

<file path=customXml/item7.xml>��
</file>

<file path=customXml/item8.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mso-contentType ?>
<FormTemplates xmlns="http://schemas.microsoft.com/sharepoint/v3/contenttype/forms">
  <Display>DocumentLibraryForm</Display>
  <Edit>DocumentLibraryForm</Edit>
  <New>DocumentLibraryForm</New>
</FormTemplates>
</file>

<file path=customXml/item20.xml>��
</file>

<file path=customXml/item21.xml>��
</file>

<file path=customXml/itemProps1.xml><?xml version="1.0" encoding="utf-8"?>
<ds:datastoreItem xmlns:ds="http://schemas.openxmlformats.org/officeDocument/2006/customXml" ds:itemID="{29A5B56A-413C-4A07-97EE-C8E78089144D}">
  <ds:schemaRefs/>
</ds:datastoreItem>
</file>

<file path=customXml/itemProps2.xml><?xml version="1.0" encoding="utf-8"?>
<ds:datastoreItem xmlns:ds="http://schemas.openxmlformats.org/officeDocument/2006/customXml" ds:itemID="{7851218E-49C3-49EE-B779-AEF4B25B7804}">
  <ds:schemaRefs/>
</ds:datastoreItem>
</file>

<file path=customXml/itemProps3.xml><?xml version="1.0" encoding="utf-8"?>
<ds:datastoreItem xmlns:ds="http://schemas.openxmlformats.org/officeDocument/2006/customXml" ds:itemID="{3F617411-A6F9-47A1-968E-4559298C92E2}">
  <ds:schemaRefs/>
</ds:datastoreItem>
</file>

<file path=customXml/itemProps4.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5.xml><?xml version="1.0" encoding="utf-8"?>
<ds:datastoreItem xmlns:ds="http://schemas.openxmlformats.org/officeDocument/2006/customXml" ds:itemID="{B99428F1-1CB5-49F5-B491-ABB196CF0A5D}">
  <ds:schemaRefs/>
</ds:datastoreItem>
</file>

<file path=customXml/itemProps6.xml><?xml version="1.0" encoding="utf-8"?>
<ds:datastoreItem xmlns:ds="http://schemas.openxmlformats.org/officeDocument/2006/customXml" ds:itemID="{06238C4F-E781-4295-90C4-87A43F89CDE1}">
  <ds:schemaRefs/>
</ds:datastoreItem>
</file>

<file path=customXml/itemProps7.xml><?xml version="1.0" encoding="utf-8"?>
<ds:datastoreItem xmlns:ds="http://schemas.openxmlformats.org/officeDocument/2006/customXml" ds:itemID="{173E0530-C6DE-492A-B385-609B248FCF35}">
  <ds:schemaRefs/>
</ds:datastoreItem>
</file>

<file path=customXml/itemProps8.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9.xml><?xml version="1.0" encoding="utf-8"?>
<ds:datastoreItem xmlns:ds="http://schemas.openxmlformats.org/officeDocument/2006/customXml" ds:itemID="{EEE5E252-BBD8-4FBD-ABC4-307B3EA8DF09}">
  <ds:schemaRefs/>
</ds:datastoreItem>
</file>

<file path=customXml/itemProps10.xml><?xml version="1.0" encoding="utf-8"?>
<ds:datastoreItem xmlns:ds="http://schemas.openxmlformats.org/officeDocument/2006/customXml" ds:itemID="{C2548856-49D7-4604-87FB-11A9318FDD59}">
  <ds:schemaRefs/>
</ds:datastoreItem>
</file>

<file path=customXml/itemProps11.xml><?xml version="1.0" encoding="utf-8"?>
<ds:datastoreItem xmlns:ds="http://schemas.openxmlformats.org/officeDocument/2006/customXml" ds:itemID="{5A82F238-8878-4300-AD04-E48E2582D75B}">
  <ds:schemaRefs/>
</ds:datastoreItem>
</file>

<file path=customXml/itemProps12.xml><?xml version="1.0" encoding="utf-8"?>
<ds:datastoreItem xmlns:ds="http://schemas.openxmlformats.org/officeDocument/2006/customXml" ds:itemID="{E00CD2FE-3BB6-4C76-8170-B66A162B5DB5}">
  <ds:schemaRefs/>
</ds:datastoreItem>
</file>

<file path=customXml/itemProps13.xml><?xml version="1.0" encoding="utf-8"?>
<ds:datastoreItem xmlns:ds="http://schemas.openxmlformats.org/officeDocument/2006/customXml" ds:itemID="{CD51007E-F133-414A-B985-63CAE421D981}">
  <ds:schemaRefs/>
</ds:datastoreItem>
</file>

<file path=customXml/itemProps14.xml><?xml version="1.0" encoding="utf-8"?>
<ds:datastoreItem xmlns:ds="http://schemas.openxmlformats.org/officeDocument/2006/customXml" ds:itemID="{E45ABDDF-9D18-4AB0-B96D-155D20579DD9}">
  <ds:schemaRefs/>
</ds:datastoreItem>
</file>

<file path=customXml/itemProps15.xml><?xml version="1.0" encoding="utf-8"?>
<ds:datastoreItem xmlns:ds="http://schemas.openxmlformats.org/officeDocument/2006/customXml" ds:itemID="{CFEA0878-2C4C-40DB-87B6-C0B8D13FCF81}">
  <ds:schemaRefs/>
</ds:datastoreItem>
</file>

<file path=customXml/itemProps16.xml><?xml version="1.0" encoding="utf-8"?>
<ds:datastoreItem xmlns:ds="http://schemas.openxmlformats.org/officeDocument/2006/customXml" ds:itemID="{8E32F7DB-AD77-4F81-AA15-F35959EB62B5}">
  <ds:schemaRefs/>
</ds:datastoreItem>
</file>

<file path=customXml/itemProps17.xml><?xml version="1.0" encoding="utf-8"?>
<ds:datastoreItem xmlns:ds="http://schemas.openxmlformats.org/officeDocument/2006/customXml" ds:itemID="{A929444E-6C54-4B1E-8797-3F3D3FF8B0FA}">
  <ds:schemaRefs/>
</ds:datastoreItem>
</file>

<file path=customXml/itemProps18.xml><?xml version="1.0" encoding="utf-8"?>
<ds:datastoreItem xmlns:ds="http://schemas.openxmlformats.org/officeDocument/2006/customXml" ds:itemID="{A5C993AA-C298-4D49-965C-ADC2619784C1}">
  <ds:schemaRefs/>
</ds:datastoreItem>
</file>

<file path=customXml/itemProps19.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20.xml><?xml version="1.0" encoding="utf-8"?>
<ds:datastoreItem xmlns:ds="http://schemas.openxmlformats.org/officeDocument/2006/customXml" ds:itemID="{BB76A9A3-04EC-4CF3-B9DD-3051401334BA}">
  <ds:schemaRefs/>
</ds:datastoreItem>
</file>

<file path=customXml/itemProps21.xml><?xml version="1.0" encoding="utf-8"?>
<ds:datastoreItem xmlns:ds="http://schemas.openxmlformats.org/officeDocument/2006/customXml" ds:itemID="{B5CCA5F6-9018-4D85-A0D2-0D16470ADD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2022-08-12T05:24:08Z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